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311" windowWidth="15600" windowHeight="11640" tabRatio="915" firstSheet="26" activeTab="33"/>
  </bookViews>
  <sheets>
    <sheet name="ÖSSZEFÜGGÉSEK" sheetId="1" r:id="rId1"/>
    <sheet name="1.1.sz.mell." sheetId="2" r:id="rId2"/>
    <sheet name="1.1.sz.mell. (2)" sheetId="3" r:id="rId3"/>
    <sheet name="1.2.sz.mell." sheetId="4" r:id="rId4"/>
    <sheet name="1.3.sz.mell." sheetId="5" r:id="rId5"/>
    <sheet name="1.4.sz.mell." sheetId="6" r:id="rId6"/>
    <sheet name="2.1.sz.mell  " sheetId="7" r:id="rId7"/>
    <sheet name="2.2.sz.mell  " sheetId="8" r:id="rId8"/>
    <sheet name="ELLENŐRZÉS-1.sz.2.a.sz.2.b.sz." sheetId="9" r:id="rId9"/>
    <sheet name="3.sz.mell.  " sheetId="10" r:id="rId10"/>
    <sheet name="4.sz.mell." sheetId="11" r:id="rId11"/>
    <sheet name="5.sz.mell." sheetId="12" r:id="rId12"/>
    <sheet name="6.sz.mell." sheetId="13" r:id="rId13"/>
    <sheet name="7.sz.mell." sheetId="14" r:id="rId14"/>
    <sheet name="8. sz. mell. " sheetId="15" r:id="rId15"/>
    <sheet name="9.1. sz. mell" sheetId="16" r:id="rId16"/>
    <sheet name="9.1.1. sz. mell " sheetId="17" r:id="rId17"/>
    <sheet name="9.1.2. sz. mell  " sheetId="18" r:id="rId18"/>
    <sheet name="9.1.3. sz. mell   " sheetId="19" r:id="rId19"/>
    <sheet name="9.2. sz. mell" sheetId="20" r:id="rId20"/>
    <sheet name="9.2.1. sz. mell" sheetId="21" r:id="rId21"/>
    <sheet name="9.2.2. sz.  mell" sheetId="22" r:id="rId22"/>
    <sheet name="9.2.3. sz. mell" sheetId="23" r:id="rId23"/>
    <sheet name="9.3. sz. mell" sheetId="24" r:id="rId24"/>
    <sheet name="9.3.1. sz. mell" sheetId="25" r:id="rId25"/>
    <sheet name="9.3.2. sz. mell" sheetId="26" r:id="rId26"/>
    <sheet name="9.3.3. sz. mell" sheetId="27" r:id="rId27"/>
    <sheet name="10.sz.mell" sheetId="28" r:id="rId28"/>
    <sheet name="1. sz tájékoztató t." sheetId="29" r:id="rId29"/>
    <sheet name="2. sz tájékoztató t" sheetId="30" r:id="rId30"/>
    <sheet name="3. sz tájékoztató t." sheetId="31" r:id="rId31"/>
    <sheet name="4.sz tájékoztató t." sheetId="32" r:id="rId32"/>
    <sheet name="5.sz tájékoztató t." sheetId="33" r:id="rId33"/>
    <sheet name="6.sz tájékoztató t." sheetId="34" r:id="rId34"/>
    <sheet name="Munka2" sheetId="35" r:id="rId35"/>
  </sheets>
  <definedNames>
    <definedName name="_xlfn.IFERROR" hidden="1">#NAME?</definedName>
    <definedName name="_xlnm.Print_Titles" localSheetId="15">'9.1. sz. mell'!$1:$6</definedName>
    <definedName name="_xlnm.Print_Titles" localSheetId="16">'9.1.1. sz. mell '!$1:$6</definedName>
    <definedName name="_xlnm.Print_Titles" localSheetId="17">'9.1.2. sz. mell  '!$1:$6</definedName>
    <definedName name="_xlnm.Print_Titles" localSheetId="18">'9.1.3. sz. mell   '!$1:$6</definedName>
    <definedName name="_xlnm.Print_Titles" localSheetId="19">'9.2. sz. mell'!$1:$6</definedName>
    <definedName name="_xlnm.Print_Titles" localSheetId="20">'9.2.1. sz. mell'!$1:$6</definedName>
    <definedName name="_xlnm.Print_Titles" localSheetId="21">'9.2.2. sz.  mell'!$1:$6</definedName>
    <definedName name="_xlnm.Print_Titles" localSheetId="22">'9.2.3. sz. mell'!$1:$6</definedName>
    <definedName name="_xlnm.Print_Titles" localSheetId="23">'9.3. sz. mell'!$1:$6</definedName>
    <definedName name="_xlnm.Print_Titles" localSheetId="24">'9.3.1. sz. mell'!$1:$6</definedName>
    <definedName name="_xlnm.Print_Titles" localSheetId="25">'9.3.2. sz. mell'!$1:$6</definedName>
    <definedName name="_xlnm.Print_Titles" localSheetId="26">'9.3.3. sz. mell'!$1:$6</definedName>
    <definedName name="_xlnm.Print_Area" localSheetId="28">'1. sz tájékoztató t.'!$A$1:$E$144</definedName>
    <definedName name="_xlnm.Print_Area" localSheetId="1">'1.1.sz.mell.'!$A$1:$C$149</definedName>
    <definedName name="_xlnm.Print_Area" localSheetId="2">'1.1.sz.mell. (2)'!$A$1:$C$149</definedName>
    <definedName name="_xlnm.Print_Area" localSheetId="3">'1.2.sz.mell.'!$A$1:$C$149</definedName>
    <definedName name="_xlnm.Print_Area" localSheetId="4">'1.3.sz.mell.'!$A$1:$C$149</definedName>
    <definedName name="_xlnm.Print_Area" localSheetId="5">'1.4.sz.mell.'!$A$1:$C$149</definedName>
  </definedNames>
  <calcPr fullCalcOnLoad="1"/>
</workbook>
</file>

<file path=xl/sharedStrings.xml><?xml version="1.0" encoding="utf-8"?>
<sst xmlns="http://schemas.openxmlformats.org/spreadsheetml/2006/main" count="4257" uniqueCount="598">
  <si>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</si>
  <si>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</si>
  <si>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</si>
  <si>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</si>
  <si>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</si>
  <si>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</si>
  <si>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</si>
  <si>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</si>
  <si>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</si>
  <si>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</si>
  <si>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</si>
  <si>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</si>
  <si>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</si>
  <si>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</si>
  <si>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</si>
  <si>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</si>
  <si>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</si>
  <si>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</si>
  <si>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</si>
  <si>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</si>
  <si>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</si>
  <si>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</si>
  <si>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</si>
  <si>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</si>
  <si>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</si>
  <si>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</si>
  <si>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</si>
  <si>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</si>
  <si>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</si>
  <si>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</si>
  <si>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</si>
  <si>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</si>
  <si>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</si>
  <si>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</si>
  <si>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</si>
  <si>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</si>
  <si>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</si>
  <si>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</si>
  <si>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</si>
  <si>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</si>
  <si>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</si>
  <si>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</si>
  <si>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</si>
  <si>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</si>
  <si>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</si>
  <si>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</si>
  <si>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</si>
  <si>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</si>
  <si>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</si>
  <si>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</si>
  <si>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</si>
  <si>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</si>
  <si>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</si>
  <si>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</si>
  <si>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</si>
  <si>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</si>
  <si>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</si>
  <si>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</si>
  <si>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</si>
  <si>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</si>
  <si>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</si>
  <si>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</si>
  <si>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</si>
  <si>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</si>
  <si>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</si>
  <si>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</si>
  <si>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</si>
  <si>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</si>
  <si>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</si>
  <si>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</si>
  <si>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</si>
  <si>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</si>
  <si>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</si>
  <si>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</si>
  <si>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</si>
  <si>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</si>
  <si>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</si>
  <si>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</si>
  <si>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</si>
  <si>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</si>
  <si>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</si>
  <si>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</si>
  <si>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</si>
  <si>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</si>
  <si>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</si>
  <si>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</si>
  <si>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</si>
  <si>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</si>
  <si>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</si>
  <si>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</si>
  <si>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</si>
  <si>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</si>
  <si>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</si>
  <si>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</si>
  <si>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</si>
  <si>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</si>
  <si>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</si>
  <si>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</si>
  <si>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</si>
  <si>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</si>
  <si>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</si>
  <si>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</si>
  <si>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</si>
  <si>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</si>
  <si>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</si>
  <si>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</si>
  <si>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</si>
  <si>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</si>
  <si>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</si>
  <si>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</si>
  <si>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</si>
  <si>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</si>
  <si>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</si>
  <si>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</si>
  <si>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</si>
  <si>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</si>
  <si>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</si>
  <si>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</si>
  <si>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</si>
  <si>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</si>
  <si>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</si>
  <si>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</si>
  <si>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</si>
  <si>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</si>
  <si>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</si>
  <si>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</si>
  <si>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</si>
  <si>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</si>
  <si>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</si>
  <si>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</si>
  <si>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</si>
  <si>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</si>
  <si>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</si>
  <si>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</si>
  <si>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</si>
  <si>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</si>
  <si>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</si>
  <si>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</si>
  <si>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</si>
  <si>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</si>
  <si>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</si>
  <si>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</si>
  <si>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</si>
  <si>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</si>
  <si>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</si>
  <si>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</si>
  <si>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</si>
  <si>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</si>
  <si>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</si>
  <si>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</si>
  <si>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</si>
  <si>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</si>
  <si>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</si>
  <si>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</si>
  <si>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</si>
  <si>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</si>
  <si>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</si>
  <si>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</si>
  <si>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</si>
  <si>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</si>
  <si>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</si>
  <si>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</si>
  <si>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</si>
  <si>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</si>
  <si>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</si>
  <si>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</si>
  <si>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</si>
  <si>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</si>
  <si>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</si>
  <si>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</si>
  <si>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</si>
  <si>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</si>
  <si>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</si>
  <si>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</si>
  <si>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</si>
  <si>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</si>
  <si>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</si>
  <si>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</si>
  <si>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</si>
  <si>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</si>
  <si>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</si>
  <si>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</si>
  <si>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</si>
  <si>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</si>
  <si>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</si>
  <si>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</si>
  <si>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</si>
  <si>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</si>
  <si>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</si>
  <si>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</si>
  <si>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</si>
  <si>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</si>
  <si>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</si>
  <si>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</si>
  <si>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</si>
  <si>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</si>
  <si>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</si>
  <si>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</si>
  <si>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</si>
  <si>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</si>
  <si>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</si>
  <si>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</si>
  <si>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</si>
  <si>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</si>
  <si>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</si>
  <si>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</si>
  <si>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</si>
  <si>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</si>
  <si>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</si>
  <si>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</si>
  <si>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</si>
  <si>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</si>
  <si>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</si>
  <si>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</si>
  <si>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</si>
  <si>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</si>
  <si>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</si>
  <si>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</si>
  <si>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</si>
  <si>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</si>
  <si>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</si>
  <si>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</si>
  <si>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</si>
  <si>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</si>
  <si>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</si>
  <si>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</si>
  <si>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</si>
  <si>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</si>
  <si>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</si>
  <si>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</si>
  <si>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</si>
  <si>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</si>
  <si>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</si>
  <si>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</si>
  <si>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</si>
  <si>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</si>
  <si>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</si>
  <si>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</si>
  <si>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</si>
  <si>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</si>
  <si>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</si>
  <si>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</si>
  <si>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</si>
  <si>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</si>
  <si>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</si>
  <si>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</si>
  <si>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</si>
  <si>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</si>
  <si>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</si>
  <si>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</si>
  <si>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</si>
  <si>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</si>
  <si>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</si>
  <si>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</si>
  <si>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</si>
  <si>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</si>
  <si>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</si>
  <si>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</si>
  <si>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</si>
  <si>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</si>
  <si>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</si>
  <si>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</si>
  <si>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</si>
  <si>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</si>
  <si>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</si>
  <si>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</si>
  <si>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</si>
  <si>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</si>
  <si>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</si>
  <si>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</si>
  <si>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</si>
  <si>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</si>
  <si>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</si>
  <si>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</si>
  <si>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</si>
  <si>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</si>
  <si>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</si>
  <si>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</si>
  <si>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</si>
  <si>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</si>
  <si>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</si>
  <si>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</si>
  <si>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</si>
  <si>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</si>
  <si>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</si>
  <si>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</si>
  <si>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</si>
  <si>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</si>
  <si>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</si>
  <si>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</si>
  <si>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</si>
  <si>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</si>
  <si>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</si>
  <si>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</si>
  <si>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</si>
  <si>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</si>
  <si>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</si>
  <si>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</si>
  <si>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</si>
  <si>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</si>
  <si>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</si>
  <si>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</si>
  <si>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</si>
  <si>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</si>
  <si>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</si>
  <si>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</si>
  <si>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</si>
  <si>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</si>
  <si>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</si>
  <si>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</si>
  <si>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</si>
  <si>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</si>
  <si>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</si>
  <si>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</si>
  <si>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</si>
  <si>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</si>
  <si>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</si>
  <si>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</si>
  <si>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</si>
  <si>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</si>
  <si>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</si>
  <si>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</si>
  <si>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</si>
  <si>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</si>
  <si>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</si>
  <si>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</si>
  <si>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</si>
  <si>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</si>
  <si>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</si>
  <si>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</si>
  <si>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</si>
  <si>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</si>
  <si>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</si>
  <si>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</si>
  <si>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</si>
  <si>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</si>
  <si>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</si>
  <si>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</si>
  <si>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</si>
  <si>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</si>
  <si>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</si>
  <si>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</si>
  <si>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</si>
  <si>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</si>
  <si>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</si>
  <si>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</si>
  <si>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</si>
  <si>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</si>
  <si>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</si>
  <si>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</si>
  <si>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</si>
  <si>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</si>
  <si>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</si>
  <si>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</si>
  <si>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</si>
  <si>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</si>
  <si>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</si>
  <si>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</si>
  <si>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</si>
  <si>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</si>
  <si>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</si>
  <si>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</si>
  <si>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</si>
  <si>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</si>
  <si>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</si>
  <si>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</si>
  <si>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</si>
  <si>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</si>
  <si>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</si>
  <si>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</si>
  <si>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</si>
  <si>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</si>
  <si>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</si>
  <si>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</si>
  <si>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</si>
  <si>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</si>
  <si>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</si>
  <si>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</si>
  <si>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</si>
  <si>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</si>
  <si>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</si>
  <si>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</si>
  <si>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</si>
  <si>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</si>
  <si>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</si>
  <si>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</si>
  <si>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</si>
  <si>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</si>
  <si>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</si>
  <si>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</si>
  <si>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</si>
  <si>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</si>
  <si>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</si>
  <si>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</si>
  <si>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</si>
  <si>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</si>
  <si>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</si>
  <si>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</si>
  <si>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</si>
  <si>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</si>
  <si>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</si>
  <si>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</si>
  <si>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</si>
  <si>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</si>
  <si>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</si>
  <si>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</si>
  <si>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</si>
  <si>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</si>
  <si>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</si>
  <si>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</si>
  <si>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</si>
  <si>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</si>
  <si>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</si>
  <si>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</si>
  <si>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</si>
  <si>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</si>
  <si>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</si>
  <si>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</si>
  <si>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</si>
  <si>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</si>
  <si>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</si>
  <si>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</si>
  <si>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</si>
  <si>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</si>
  <si>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</si>
  <si>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</si>
  <si>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</si>
  <si>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</si>
  <si>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</si>
  <si>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</si>
  <si>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</si>
  <si>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</si>
  <si>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</si>
  <si>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</si>
  <si>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</si>
  <si>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</si>
  <si>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</si>
  <si>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</si>
  <si>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</si>
  <si>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</si>
  <si>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</si>
  <si>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</si>
  <si>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</si>
  <si>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</si>
  <si>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</si>
  <si>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</si>
  <si>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</si>
  <si>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</si>
  <si>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</si>
  <si>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</si>
  <si>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</si>
  <si>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</si>
  <si>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</si>
  <si>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</si>
  <si>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</si>
  <si>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</si>
  <si>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</si>
  <si>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</si>
  <si>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</si>
  <si>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</si>
  <si>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</si>
  <si>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</si>
  <si>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</si>
  <si>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</si>
  <si>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</si>
  <si>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</si>
  <si>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</si>
  <si>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</si>
  <si>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</si>
  <si>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</si>
  <si>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</si>
  <si>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</si>
  <si>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</si>
  <si>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</si>
  <si>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</si>
  <si>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</si>
  <si>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</si>
  <si>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</si>
  <si>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</si>
  <si>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</si>
  <si>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</si>
  <si>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</si>
  <si>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</si>
  <si>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</si>
  <si>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</si>
  <si>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</si>
  <si>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</si>
  <si>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</si>
  <si>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</si>
  <si>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</si>
  <si>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</si>
  <si>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</si>
  <si>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</si>
  <si>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</si>
  <si>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</si>
  <si>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</si>
  <si>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</si>
  <si>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</si>
  <si>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</si>
  <si>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</si>
  <si>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</si>
  <si>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</si>
  <si>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</si>
  <si>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</si>
  <si>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</si>
  <si>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9.2. melléklet a ……/2014. (….) önkormányzati rendelethez</t>
  </si>
  <si>
    <t>Kötelező feladatok bevételei, kiadásai</t>
  </si>
  <si>
    <t>Önként vállalt feladatok bevételei, kiadásai</t>
  </si>
  <si>
    <t>Állami (államigazgataási) feladatok bevételei, kiadásai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</si>
  <si>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</si>
  <si>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</si>
  <si>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</si>
  <si>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</si>
  <si>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</si>
  <si>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</si>
  <si>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</si>
  <si>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</si>
  <si>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</si>
  <si>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</si>
  <si>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</si>
  <si>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</si>
  <si>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</si>
  <si>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</si>
  <si>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</si>
  <si>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</si>
  <si>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</si>
  <si>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</si>
  <si>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</si>
  <si>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</si>
  <si>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Karancsberény Önkormányzat saját bevételeinek részletezése az adósságot keletkeztető ügyletből származó tárgyévi fizetési kötelezettség megállapításához</t>
  </si>
  <si>
    <t>Karancsberény  Önkormányzat adósságot keletkeztető ügyletekből és kezességvállalásokból fennálló kötelezettségei</t>
  </si>
  <si>
    <t>Karancsberény Önkormányzat</t>
  </si>
  <si>
    <t>Gépjárműadóból biztosított kedvezmény, mentesség (100%)</t>
  </si>
  <si>
    <t>Tartalék</t>
  </si>
  <si>
    <t>Egyéb kötelező önkormányzati feladatok támogatása 2700 Ft/fő de min. 4000 eFt</t>
  </si>
  <si>
    <t>Települési önkormányzatok támogatása a nyilvános könyvtári ellátási és a közművelődési feladatokhoz</t>
  </si>
  <si>
    <t>Lakott külterületekkel kapcsolatos feladatok támogatása</t>
  </si>
  <si>
    <t>Községi Sportegyesület</t>
  </si>
  <si>
    <t>működés</t>
  </si>
  <si>
    <t>2015. évi előirányzat</t>
  </si>
  <si>
    <t>Kiegészítés az I.1 jogcímekhez</t>
  </si>
  <si>
    <t>Települési önkormányzatok szociális feladatainak támogatása</t>
  </si>
  <si>
    <t>Gyermekétkeztetés támogatása</t>
  </si>
  <si>
    <t>Reménység Nyugdíjasklub</t>
  </si>
  <si>
    <t>9.3.3. melléklet a ……/2015. (….) önkormányzati rendelethez</t>
  </si>
  <si>
    <t>9.3.2. melléklet a ……/2015. (….) önkormányzati rendelethez</t>
  </si>
  <si>
    <t>Központi, irányító szervi támogatás folyósítása</t>
  </si>
  <si>
    <t>B E V É T E L E K ÖNKORMÁNYZAT</t>
  </si>
  <si>
    <t>B E V É T E L E K MARGARÉTA ÓVODA</t>
  </si>
  <si>
    <t>K I A D Á S O K ÖNKORMÁNYZAT</t>
  </si>
  <si>
    <t>előző évi pénzmaradvány igénybevétele</t>
  </si>
  <si>
    <t>117410000-15452238</t>
  </si>
  <si>
    <t>Zöldterület-gazdálkodással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</si>
  <si>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</si>
  <si>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</si>
  <si>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</si>
  <si>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Óvodapedagógusok bértámogatása</t>
  </si>
  <si>
    <t>Dajka bértámogatása</t>
  </si>
  <si>
    <t>Óvodaműködtetés támogatása</t>
  </si>
  <si>
    <t>Óvodapedagógusok elismert létszáma pótlólagos összeg</t>
  </si>
  <si>
    <t>Kieg.tám. Az óvodapedagógusok minősítéséből adódó többletkiadásokhoz</t>
  </si>
  <si>
    <t>2015. évi előirányzat BEVÉTELEK</t>
  </si>
  <si>
    <t>2015. évi előirányzat KIADÁSOK</t>
  </si>
  <si>
    <t>Központi, irányító szervi támogatás</t>
  </si>
  <si>
    <t>Magánszemélyek kommunális adója Mentes</t>
  </si>
  <si>
    <t>Magánszemélyek kommunális adója 50% kedvezmény</t>
  </si>
  <si>
    <t>B E V É T E L E K         ÓVODA</t>
  </si>
  <si>
    <t>9.3.1. melléklet a ……/2015. (….) önkormányzati rendelethez</t>
  </si>
  <si>
    <t>2016. évi előirányzat</t>
  </si>
  <si>
    <t xml:space="preserve"> forintban</t>
  </si>
  <si>
    <t>Egyéb működési célú támogatások bevételei ÁHB</t>
  </si>
  <si>
    <t>forintban</t>
  </si>
  <si>
    <t xml:space="preserve"> forintban !</t>
  </si>
  <si>
    <t xml:space="preserve">2.1. melléklet a ………../2016. (……….) önkormányzati rendelethez     </t>
  </si>
  <si>
    <t xml:space="preserve">  forintban !</t>
  </si>
  <si>
    <t xml:space="preserve">2.2. melléklet a ………../2016. (……….) önkormányzati rendelethez     </t>
  </si>
  <si>
    <t>Karancsberény Önkormányzat 2016. évi adósságot keletkeztető fejlesztési céljai</t>
  </si>
  <si>
    <t>Felhasználás
2016. XII.31-ig</t>
  </si>
  <si>
    <t>2016. év utáni szükséglet
(6=2 - 4 - 5)</t>
  </si>
  <si>
    <t>2016</t>
  </si>
  <si>
    <t>Közutak,hidak,alagutak üz.szakfeladaton - gyaloghidak felújítás</t>
  </si>
  <si>
    <t>013350 cofogon ingatlan vásárlás</t>
  </si>
  <si>
    <t xml:space="preserve">
2016 év utáni szükséglet
</t>
  </si>
  <si>
    <t>0413237 cofog Közfoglalkoztatási mintaprogram keretein belül eszközbeszerzés</t>
  </si>
  <si>
    <t>Felhasználás
2016 XII.31-ig</t>
  </si>
  <si>
    <t>9.1. melléklet a ……/2016. (….) önkormányzati rendelethez</t>
  </si>
  <si>
    <t>Központi irányító szervi támogatás</t>
  </si>
  <si>
    <t>9.3. melléklet a ……/2016. (….) önkormányzati rendelethez</t>
  </si>
  <si>
    <t>forintban !</t>
  </si>
  <si>
    <t>Éves eredeti kiadási előirányzat: 70048 ezer Ft</t>
  </si>
  <si>
    <t>30 napon túli elismert tartozásállomány összesen: 108ezer Ft</t>
  </si>
  <si>
    <t>Karancsberény, 2016. .......................... hó ..... nap</t>
  </si>
  <si>
    <t>2014. évi tény</t>
  </si>
  <si>
    <t>2015. évi 
várható</t>
  </si>
  <si>
    <t>Előirányzat-felhasználási terv
2016. évre</t>
  </si>
  <si>
    <t>A 2016. évi általános működés és ágazati feladatok támogatásának alakulása jogcímenként</t>
  </si>
  <si>
    <t>2016. évi támogatás összesen</t>
  </si>
  <si>
    <t>K I M U T A T Á S
a 2016. évben céljelleggel juttatott támogatásokról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</si>
</sst>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1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2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3" xfId="58" applyFont="1" applyFill="1" applyBorder="1" applyAlignment="1" applyProtection="1">
      <alignment horizontal="center" vertical="center" wrapText="1"/>
      <protection/>
    </xf>
    <xf numFmtId="0" fontId="6" fillId="0" borderId="63" xfId="58" applyFont="1" applyFill="1" applyBorder="1" applyAlignment="1" applyProtection="1">
      <alignment vertical="center" wrapText="1"/>
      <protection/>
    </xf>
    <xf numFmtId="164" fontId="6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8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left" vertical="center" wrapText="1"/>
      <protection locked="0"/>
    </xf>
    <xf numFmtId="164" fontId="21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3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3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3" fontId="22" fillId="0" borderId="30" xfId="0" applyNumberFormat="1" applyFont="1" applyBorder="1" applyAlignment="1" applyProtection="1">
      <alignment horizontal="right" vertical="center" wrapText="1" indent="1"/>
      <protection/>
    </xf>
    <xf numFmtId="3" fontId="20" fillId="0" borderId="30" xfId="0" applyNumberFormat="1" applyFont="1" applyBorder="1" applyAlignment="1" applyProtection="1" quotePrefix="1">
      <alignment horizontal="right" vertical="center" wrapText="1" inden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163</v>
      </c>
    </row>
    <row r="4" spans="1:2" ht="12.75">
      <c r="A4" s="164"/>
      <c r="B4" s="164"/>
    </row>
    <row r="5" spans="1:2" s="176" customFormat="1" ht="15.75">
      <c r="A5" s="108" t="s">
        <v>561</v>
      </c>
      <c r="B5" s="175"/>
    </row>
    <row r="6" spans="1:2" ht="12.75">
      <c r="A6" s="164"/>
      <c r="B6" s="164"/>
    </row>
    <row r="7" spans="1:2" ht="12.75">
      <c r="A7" s="164" t="s">
        <v>460</v>
      </c>
      <c r="B7" s="164" t="s">
        <v>461</v>
      </c>
    </row>
    <row r="8" spans="1:2" ht="12.75">
      <c r="A8" s="164" t="s">
        <v>462</v>
      </c>
      <c r="B8" s="164" t="s">
        <v>463</v>
      </c>
    </row>
    <row r="9" spans="1:2" ht="12.75">
      <c r="A9" s="164" t="s">
        <v>464</v>
      </c>
      <c r="B9" s="164" t="s">
        <v>465</v>
      </c>
    </row>
    <row r="10" spans="1:2" ht="12.75">
      <c r="A10" s="164"/>
      <c r="B10" s="164"/>
    </row>
    <row r="11" spans="1:2" ht="12.75">
      <c r="A11" s="164"/>
      <c r="B11" s="164"/>
    </row>
    <row r="12" spans="1:2" s="176" customFormat="1" ht="15.75">
      <c r="A12" s="108" t="s">
        <v>562</v>
      </c>
      <c r="B12" s="175"/>
    </row>
    <row r="13" spans="1:2" ht="12.75">
      <c r="A13" s="164"/>
      <c r="B13" s="164"/>
    </row>
    <row r="14" spans="1:2" ht="12.75">
      <c r="A14" s="164" t="s">
        <v>469</v>
      </c>
      <c r="B14" s="164" t="s">
        <v>468</v>
      </c>
    </row>
    <row r="15" spans="1:2" ht="12.75">
      <c r="A15" s="164" t="s">
        <v>272</v>
      </c>
      <c r="B15" s="164" t="s">
        <v>467</v>
      </c>
    </row>
    <row r="16" spans="1:2" ht="12.75">
      <c r="A16" s="164" t="s">
        <v>470</v>
      </c>
      <c r="B16" s="164" t="s">
        <v>466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E5" sqref="E5"/>
    </sheetView>
  </sheetViews>
  <sheetFormatPr defaultColWidth="9.00390625" defaultRowHeight="12.75"/>
  <cols>
    <col min="1" max="1" width="5.625" style="178" customWidth="1"/>
    <col min="2" max="2" width="35.625" style="178" customWidth="1"/>
    <col min="3" max="6" width="14.00390625" style="178" customWidth="1"/>
    <col min="7" max="16384" width="9.375" style="178" customWidth="1"/>
  </cols>
  <sheetData>
    <row r="1" spans="1:6" ht="33" customHeight="1">
      <c r="A1" s="571" t="s">
        <v>530</v>
      </c>
      <c r="B1" s="571"/>
      <c r="C1" s="571"/>
      <c r="D1" s="571"/>
      <c r="E1" s="571"/>
      <c r="F1" s="571"/>
    </row>
    <row r="2" spans="1:7" ht="15.75" customHeight="1" thickBot="1">
      <c r="A2" s="179"/>
      <c r="B2" s="179"/>
      <c r="C2" s="572"/>
      <c r="D2" s="572"/>
      <c r="E2" s="579" t="s">
        <v>58</v>
      </c>
      <c r="F2" s="579"/>
      <c r="G2" s="186"/>
    </row>
    <row r="3" spans="1:6" ht="63" customHeight="1">
      <c r="A3" s="575" t="s">
        <v>19</v>
      </c>
      <c r="B3" s="577" t="s">
        <v>209</v>
      </c>
      <c r="C3" s="577" t="s">
        <v>273</v>
      </c>
      <c r="D3" s="577"/>
      <c r="E3" s="577"/>
      <c r="F3" s="573" t="s">
        <v>268</v>
      </c>
    </row>
    <row r="4" spans="1:6" ht="15.75" thickBot="1">
      <c r="A4" s="576"/>
      <c r="B4" s="578"/>
      <c r="C4" s="181">
        <v>2016</v>
      </c>
      <c r="D4" s="181">
        <v>2017</v>
      </c>
      <c r="E4" s="181">
        <v>2018</v>
      </c>
      <c r="F4" s="574"/>
    </row>
    <row r="5" spans="1:6" ht="15.75" thickBot="1">
      <c r="A5" s="183">
        <v>1</v>
      </c>
      <c r="B5" s="184">
        <v>2</v>
      </c>
      <c r="C5" s="184">
        <v>3</v>
      </c>
      <c r="D5" s="184">
        <v>4</v>
      </c>
      <c r="E5" s="184">
        <v>5</v>
      </c>
      <c r="F5" s="185">
        <v>6</v>
      </c>
    </row>
    <row r="6" spans="1:6" ht="15">
      <c r="A6" s="182" t="s">
        <v>21</v>
      </c>
      <c r="B6" s="204"/>
      <c r="C6" s="205"/>
      <c r="D6" s="205"/>
      <c r="E6" s="205"/>
      <c r="F6" s="189">
        <f>SUM(C6:E6)</f>
        <v>0</v>
      </c>
    </row>
    <row r="7" spans="1:6" ht="15">
      <c r="A7" s="180" t="s">
        <v>22</v>
      </c>
      <c r="B7" s="206"/>
      <c r="C7" s="207"/>
      <c r="D7" s="207"/>
      <c r="E7" s="207"/>
      <c r="F7" s="190">
        <f>SUM(C7:E7)</f>
        <v>0</v>
      </c>
    </row>
    <row r="8" spans="1:6" ht="15">
      <c r="A8" s="180" t="s">
        <v>23</v>
      </c>
      <c r="B8" s="206"/>
      <c r="C8" s="207"/>
      <c r="D8" s="207"/>
      <c r="E8" s="207"/>
      <c r="F8" s="190">
        <f>SUM(C8:E8)</f>
        <v>0</v>
      </c>
    </row>
    <row r="9" spans="1:6" ht="15">
      <c r="A9" s="180" t="s">
        <v>24</v>
      </c>
      <c r="B9" s="206"/>
      <c r="C9" s="207"/>
      <c r="D9" s="207"/>
      <c r="E9" s="207"/>
      <c r="F9" s="190">
        <f>SUM(C9:E9)</f>
        <v>0</v>
      </c>
    </row>
    <row r="10" spans="1:6" ht="15.75" thickBot="1">
      <c r="A10" s="187" t="s">
        <v>25</v>
      </c>
      <c r="B10" s="208"/>
      <c r="C10" s="209"/>
      <c r="D10" s="209"/>
      <c r="E10" s="209"/>
      <c r="F10" s="190">
        <f>SUM(C10:E10)</f>
        <v>0</v>
      </c>
    </row>
    <row r="11" spans="1:6" s="530" customFormat="1" ht="15" thickBot="1">
      <c r="A11" s="527" t="s">
        <v>26</v>
      </c>
      <c r="B11" s="188" t="s">
        <v>211</v>
      </c>
      <c r="C11" s="528">
        <f>SUM(C6:C10)</f>
        <v>0</v>
      </c>
      <c r="D11" s="528">
        <f>SUM(D6:D10)</f>
        <v>0</v>
      </c>
      <c r="E11" s="528">
        <f>SUM(E6:E10)</f>
        <v>0</v>
      </c>
      <c r="F11" s="52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4" sqref="C4"/>
    </sheetView>
  </sheetViews>
  <sheetFormatPr defaultColWidth="9.00390625" defaultRowHeight="12.75"/>
  <cols>
    <col min="1" max="1" width="5.625" style="178" customWidth="1"/>
    <col min="2" max="2" width="68.625" style="178" customWidth="1"/>
    <col min="3" max="3" width="19.50390625" style="178" customWidth="1"/>
    <col min="4" max="16384" width="9.375" style="178" customWidth="1"/>
  </cols>
  <sheetData>
    <row r="1" spans="1:3" ht="33" customHeight="1">
      <c r="A1" s="571" t="s">
        <v>529</v>
      </c>
      <c r="B1" s="571"/>
      <c r="C1" s="571"/>
    </row>
    <row r="2" spans="1:4" ht="15.75" customHeight="1" thickBot="1">
      <c r="A2" s="179"/>
      <c r="B2" s="179"/>
      <c r="C2" s="191" t="s">
        <v>58</v>
      </c>
      <c r="D2" s="186"/>
    </row>
    <row r="3" spans="1:3" ht="26.25" customHeight="1" thickBot="1">
      <c r="A3" s="210" t="s">
        <v>19</v>
      </c>
      <c r="B3" s="211" t="s">
        <v>207</v>
      </c>
      <c r="C3" s="212" t="s">
        <v>568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21</v>
      </c>
      <c r="B5" s="400" t="s">
        <v>62</v>
      </c>
      <c r="C5" s="397"/>
    </row>
    <row r="6" spans="1:3" ht="24.75">
      <c r="A6" s="217" t="s">
        <v>22</v>
      </c>
      <c r="B6" s="437" t="s">
        <v>269</v>
      </c>
      <c r="C6" s="398"/>
    </row>
    <row r="7" spans="1:3" ht="15">
      <c r="A7" s="217" t="s">
        <v>23</v>
      </c>
      <c r="B7" s="438" t="s">
        <v>527</v>
      </c>
      <c r="C7" s="398"/>
    </row>
    <row r="8" spans="1:3" ht="24.75">
      <c r="A8" s="217" t="s">
        <v>24</v>
      </c>
      <c r="B8" s="438" t="s">
        <v>271</v>
      </c>
      <c r="C8" s="398"/>
    </row>
    <row r="9" spans="1:3" ht="15">
      <c r="A9" s="218" t="s">
        <v>25</v>
      </c>
      <c r="B9" s="438" t="s">
        <v>270</v>
      </c>
      <c r="C9" s="399"/>
    </row>
    <row r="10" spans="1:3" ht="15.75" thickBot="1">
      <c r="A10" s="217" t="s">
        <v>26</v>
      </c>
      <c r="B10" s="439" t="s">
        <v>208</v>
      </c>
      <c r="C10" s="398"/>
    </row>
    <row r="11" spans="1:3" ht="15.75" thickBot="1">
      <c r="A11" s="580" t="s">
        <v>212</v>
      </c>
      <c r="B11" s="581"/>
      <c r="C11" s="219">
        <f>SUM(C5:C10)</f>
        <v>0</v>
      </c>
    </row>
    <row r="12" spans="1:3" ht="23.25" customHeight="1">
      <c r="A12" s="582" t="s">
        <v>241</v>
      </c>
      <c r="B12" s="582"/>
      <c r="C12" s="5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8" customWidth="1"/>
    <col min="2" max="2" width="66.875" style="178" customWidth="1"/>
    <col min="3" max="3" width="27.00390625" style="178" customWidth="1"/>
    <col min="4" max="16384" width="9.375" style="178" customWidth="1"/>
  </cols>
  <sheetData>
    <row r="1" spans="1:3" ht="33" customHeight="1">
      <c r="A1" s="571" t="s">
        <v>576</v>
      </c>
      <c r="B1" s="571"/>
      <c r="C1" s="571"/>
    </row>
    <row r="2" spans="1:4" ht="15.75" customHeight="1" thickBot="1">
      <c r="A2" s="179"/>
      <c r="B2" s="179"/>
      <c r="C2" s="191" t="s">
        <v>58</v>
      </c>
      <c r="D2" s="186"/>
    </row>
    <row r="3" spans="1:3" ht="26.25" customHeight="1" thickBot="1">
      <c r="A3" s="210" t="s">
        <v>19</v>
      </c>
      <c r="B3" s="211" t="s">
        <v>213</v>
      </c>
      <c r="C3" s="212" t="s">
        <v>239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21</v>
      </c>
      <c r="B5" s="223"/>
      <c r="C5" s="220"/>
    </row>
    <row r="6" spans="1:3" ht="15">
      <c r="A6" s="217" t="s">
        <v>22</v>
      </c>
      <c r="B6" s="224"/>
      <c r="C6" s="221"/>
    </row>
    <row r="7" spans="1:3" ht="15.75" thickBot="1">
      <c r="A7" s="218" t="s">
        <v>23</v>
      </c>
      <c r="B7" s="225"/>
      <c r="C7" s="222"/>
    </row>
    <row r="8" spans="1:3" s="530" customFormat="1" ht="17.25" customHeight="1" thickBot="1">
      <c r="A8" s="531" t="s">
        <v>24</v>
      </c>
      <c r="B8" s="159" t="s">
        <v>214</v>
      </c>
      <c r="C8" s="21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7" sqref="E7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583" t="s">
        <v>0</v>
      </c>
      <c r="B1" s="583"/>
      <c r="C1" s="583"/>
      <c r="D1" s="583"/>
      <c r="E1" s="583"/>
      <c r="F1" s="583"/>
    </row>
    <row r="2" spans="1:6" ht="22.5" customHeight="1" thickBot="1">
      <c r="A2" s="228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29" t="s">
        <v>73</v>
      </c>
      <c r="B3" s="230" t="s">
        <v>74</v>
      </c>
      <c r="C3" s="230" t="s">
        <v>75</v>
      </c>
      <c r="D3" s="230" t="s">
        <v>584</v>
      </c>
      <c r="E3" s="230" t="s">
        <v>568</v>
      </c>
      <c r="F3" s="59" t="s">
        <v>582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32" t="s">
        <v>581</v>
      </c>
      <c r="B5" s="28">
        <v>3810000</v>
      </c>
      <c r="C5" s="534" t="s">
        <v>579</v>
      </c>
      <c r="D5" s="28">
        <v>0</v>
      </c>
      <c r="E5" s="28">
        <v>3810000</v>
      </c>
      <c r="F5" s="64">
        <f aca="true" t="shared" si="0" ref="F5:F23">B5-D5-E5</f>
        <v>0</v>
      </c>
    </row>
    <row r="6" spans="1:6" ht="22.5">
      <c r="A6" s="532" t="s">
        <v>583</v>
      </c>
      <c r="B6" s="28">
        <v>907000</v>
      </c>
      <c r="C6" s="534" t="s">
        <v>579</v>
      </c>
      <c r="D6" s="28"/>
      <c r="E6" s="28">
        <v>907000</v>
      </c>
      <c r="F6" s="64">
        <f t="shared" si="0"/>
        <v>0</v>
      </c>
    </row>
    <row r="7" spans="1:6" ht="15.75" customHeight="1">
      <c r="A7" s="532"/>
      <c r="B7" s="28"/>
      <c r="C7" s="534"/>
      <c r="D7" s="28"/>
      <c r="E7" s="28"/>
      <c r="F7" s="64">
        <f t="shared" si="0"/>
        <v>0</v>
      </c>
    </row>
    <row r="8" spans="1:6" ht="15.75" customHeight="1">
      <c r="A8" s="533"/>
      <c r="B8" s="28"/>
      <c r="C8" s="534"/>
      <c r="D8" s="28"/>
      <c r="E8" s="28"/>
      <c r="F8" s="64">
        <f t="shared" si="0"/>
        <v>0</v>
      </c>
    </row>
    <row r="9" spans="1:6" ht="15.75" customHeight="1">
      <c r="A9" s="532"/>
      <c r="B9" s="28"/>
      <c r="C9" s="534"/>
      <c r="D9" s="28"/>
      <c r="E9" s="28"/>
      <c r="F9" s="64">
        <f t="shared" si="0"/>
        <v>0</v>
      </c>
    </row>
    <row r="10" spans="1:6" ht="15.75" customHeight="1">
      <c r="A10" s="533"/>
      <c r="B10" s="28"/>
      <c r="C10" s="534"/>
      <c r="D10" s="28"/>
      <c r="E10" s="28"/>
      <c r="F10" s="64">
        <f t="shared" si="0"/>
        <v>0</v>
      </c>
    </row>
    <row r="11" spans="1:6" ht="15.75" customHeight="1">
      <c r="A11" s="532"/>
      <c r="B11" s="28"/>
      <c r="C11" s="534"/>
      <c r="D11" s="28"/>
      <c r="E11" s="28"/>
      <c r="F11" s="64">
        <f t="shared" si="0"/>
        <v>0</v>
      </c>
    </row>
    <row r="12" spans="1:6" ht="15.75" customHeight="1">
      <c r="A12" s="532"/>
      <c r="B12" s="28"/>
      <c r="C12" s="534"/>
      <c r="D12" s="28"/>
      <c r="E12" s="28"/>
      <c r="F12" s="64">
        <f t="shared" si="0"/>
        <v>0</v>
      </c>
    </row>
    <row r="13" spans="1:6" ht="15.75" customHeight="1">
      <c r="A13" s="532"/>
      <c r="B13" s="28"/>
      <c r="C13" s="534"/>
      <c r="D13" s="28"/>
      <c r="E13" s="28"/>
      <c r="F13" s="64">
        <f t="shared" si="0"/>
        <v>0</v>
      </c>
    </row>
    <row r="14" spans="1:6" ht="15.75" customHeight="1">
      <c r="A14" s="532"/>
      <c r="B14" s="28"/>
      <c r="C14" s="534"/>
      <c r="D14" s="28"/>
      <c r="E14" s="28"/>
      <c r="F14" s="64">
        <f t="shared" si="0"/>
        <v>0</v>
      </c>
    </row>
    <row r="15" spans="1:6" ht="15.75" customHeight="1">
      <c r="A15" s="532"/>
      <c r="B15" s="28"/>
      <c r="C15" s="534"/>
      <c r="D15" s="28"/>
      <c r="E15" s="28"/>
      <c r="F15" s="64">
        <f t="shared" si="0"/>
        <v>0</v>
      </c>
    </row>
    <row r="16" spans="1:6" ht="15.75" customHeight="1">
      <c r="A16" s="532"/>
      <c r="B16" s="28"/>
      <c r="C16" s="534"/>
      <c r="D16" s="28"/>
      <c r="E16" s="28"/>
      <c r="F16" s="64">
        <f t="shared" si="0"/>
        <v>0</v>
      </c>
    </row>
    <row r="17" spans="1:6" ht="15.75" customHeight="1">
      <c r="A17" s="532"/>
      <c r="B17" s="28"/>
      <c r="C17" s="534"/>
      <c r="D17" s="28"/>
      <c r="E17" s="28"/>
      <c r="F17" s="64">
        <f t="shared" si="0"/>
        <v>0</v>
      </c>
    </row>
    <row r="18" spans="1:6" ht="15.75" customHeight="1">
      <c r="A18" s="532"/>
      <c r="B18" s="28"/>
      <c r="C18" s="534"/>
      <c r="D18" s="28"/>
      <c r="E18" s="28"/>
      <c r="F18" s="64">
        <f t="shared" si="0"/>
        <v>0</v>
      </c>
    </row>
    <row r="19" spans="1:6" ht="15.75" customHeight="1">
      <c r="A19" s="532"/>
      <c r="B19" s="28"/>
      <c r="C19" s="534"/>
      <c r="D19" s="28"/>
      <c r="E19" s="28"/>
      <c r="F19" s="64">
        <f t="shared" si="0"/>
        <v>0</v>
      </c>
    </row>
    <row r="20" spans="1:6" ht="15.75" customHeight="1">
      <c r="A20" s="532"/>
      <c r="B20" s="28"/>
      <c r="C20" s="534"/>
      <c r="D20" s="28"/>
      <c r="E20" s="28"/>
      <c r="F20" s="64">
        <f t="shared" si="0"/>
        <v>0</v>
      </c>
    </row>
    <row r="21" spans="1:6" ht="15.75" customHeight="1">
      <c r="A21" s="532"/>
      <c r="B21" s="28"/>
      <c r="C21" s="534"/>
      <c r="D21" s="28"/>
      <c r="E21" s="28"/>
      <c r="F21" s="64">
        <f t="shared" si="0"/>
        <v>0</v>
      </c>
    </row>
    <row r="22" spans="1:6" ht="15.75" customHeight="1">
      <c r="A22" s="532"/>
      <c r="B22" s="28"/>
      <c r="C22" s="53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35"/>
      <c r="D23" s="29"/>
      <c r="E23" s="29"/>
      <c r="F23" s="66">
        <f t="shared" si="0"/>
        <v>0</v>
      </c>
    </row>
    <row r="24" spans="1:6" s="69" customFormat="1" ht="18" customHeight="1" thickBot="1">
      <c r="A24" s="231" t="s">
        <v>72</v>
      </c>
      <c r="B24" s="67">
        <f>SUM(B5:B23)</f>
        <v>4717000</v>
      </c>
      <c r="C24" s="146"/>
      <c r="D24" s="67">
        <f>SUM(D5:D23)</f>
        <v>0</v>
      </c>
      <c r="E24" s="67">
        <f>SUM(E5:E23)</f>
        <v>4717000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5" sqref="A5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583" t="s">
        <v>1</v>
      </c>
      <c r="B1" s="583"/>
      <c r="C1" s="583"/>
      <c r="D1" s="583"/>
      <c r="E1" s="583"/>
      <c r="F1" s="583"/>
    </row>
    <row r="2" spans="1:6" ht="23.25" customHeight="1" thickBot="1">
      <c r="A2" s="228"/>
      <c r="B2" s="63"/>
      <c r="C2" s="63"/>
      <c r="D2" s="63"/>
      <c r="E2" s="63"/>
      <c r="F2" s="58" t="s">
        <v>572</v>
      </c>
    </row>
    <row r="3" spans="1:6" s="51" customFormat="1" ht="48.75" customHeight="1" thickBot="1">
      <c r="A3" s="229" t="s">
        <v>76</v>
      </c>
      <c r="B3" s="230" t="s">
        <v>74</v>
      </c>
      <c r="C3" s="230" t="s">
        <v>75</v>
      </c>
      <c r="D3" s="230" t="s">
        <v>577</v>
      </c>
      <c r="E3" s="230" t="s">
        <v>568</v>
      </c>
      <c r="F3" s="59" t="s">
        <v>578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580</v>
      </c>
      <c r="B5" s="71">
        <v>572000</v>
      </c>
      <c r="C5" s="536" t="s">
        <v>579</v>
      </c>
      <c r="D5" s="71">
        <v>0</v>
      </c>
      <c r="E5" s="71">
        <v>572000</v>
      </c>
      <c r="F5" s="72">
        <f aca="true" t="shared" si="0" ref="F5:F23">B5-D5-E5</f>
        <v>0</v>
      </c>
    </row>
    <row r="6" spans="1:6" ht="15.75" customHeight="1">
      <c r="A6" s="558"/>
      <c r="B6" s="71"/>
      <c r="C6" s="536"/>
      <c r="D6" s="71"/>
      <c r="E6" s="71"/>
      <c r="F6" s="72">
        <f t="shared" si="0"/>
        <v>0</v>
      </c>
    </row>
    <row r="7" spans="1:6" ht="15.75" customHeight="1">
      <c r="A7" s="70"/>
      <c r="B7" s="71"/>
      <c r="C7" s="536"/>
      <c r="D7" s="71"/>
      <c r="E7" s="71"/>
      <c r="F7" s="72">
        <f t="shared" si="0"/>
        <v>0</v>
      </c>
    </row>
    <row r="8" spans="1:6" ht="15.75" customHeight="1">
      <c r="A8" s="70"/>
      <c r="B8" s="71"/>
      <c r="C8" s="536"/>
      <c r="D8" s="71"/>
      <c r="E8" s="71"/>
      <c r="F8" s="72">
        <f t="shared" si="0"/>
        <v>0</v>
      </c>
    </row>
    <row r="9" spans="1:6" ht="15.75" customHeight="1">
      <c r="A9" s="70"/>
      <c r="B9" s="71"/>
      <c r="C9" s="536"/>
      <c r="D9" s="71"/>
      <c r="E9" s="71"/>
      <c r="F9" s="72">
        <f t="shared" si="0"/>
        <v>0</v>
      </c>
    </row>
    <row r="10" spans="1:6" ht="15.75" customHeight="1">
      <c r="A10" s="70"/>
      <c r="B10" s="71"/>
      <c r="C10" s="53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3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3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37"/>
      <c r="D23" s="74"/>
      <c r="E23" s="74"/>
      <c r="F23" s="75">
        <f t="shared" si="0"/>
        <v>0</v>
      </c>
    </row>
    <row r="24" spans="1:6" s="69" customFormat="1" ht="18" customHeight="1" thickBot="1">
      <c r="A24" s="231" t="s">
        <v>72</v>
      </c>
      <c r="B24" s="232">
        <f>SUM(B5:B23)</f>
        <v>572000</v>
      </c>
      <c r="C24" s="147"/>
      <c r="D24" s="232">
        <f>SUM(D5:D23)</f>
        <v>0</v>
      </c>
      <c r="E24" s="232">
        <f>SUM(E5:E23)</f>
        <v>572000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P32" sqref="P3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3"/>
      <c r="B1" s="253"/>
      <c r="C1" s="253"/>
      <c r="D1" s="253"/>
      <c r="E1" s="253"/>
    </row>
    <row r="2" spans="1:5" ht="15.75">
      <c r="A2" s="254" t="s">
        <v>149</v>
      </c>
      <c r="B2" s="605"/>
      <c r="C2" s="605"/>
      <c r="D2" s="605"/>
      <c r="E2" s="605"/>
    </row>
    <row r="3" spans="1:5" ht="14.25" thickBot="1">
      <c r="A3" s="253"/>
      <c r="B3" s="253"/>
      <c r="C3" s="253"/>
      <c r="D3" s="606" t="s">
        <v>142</v>
      </c>
      <c r="E3" s="606"/>
    </row>
    <row r="4" spans="1:5" ht="15" customHeight="1" thickBot="1">
      <c r="A4" s="255" t="s">
        <v>141</v>
      </c>
      <c r="B4" s="256" t="s">
        <v>210</v>
      </c>
      <c r="C4" s="256" t="s">
        <v>266</v>
      </c>
      <c r="D4" s="256" t="s">
        <v>471</v>
      </c>
      <c r="E4" s="257" t="s">
        <v>54</v>
      </c>
    </row>
    <row r="5" spans="1:5" ht="12.75">
      <c r="A5" s="258" t="s">
        <v>143</v>
      </c>
      <c r="B5" s="109"/>
      <c r="C5" s="109"/>
      <c r="D5" s="109"/>
      <c r="E5" s="259">
        <f aca="true" t="shared" si="0" ref="E5:E11">SUM(B5:D5)</f>
        <v>0</v>
      </c>
    </row>
    <row r="6" spans="1:5" ht="12.75">
      <c r="A6" s="260" t="s">
        <v>156</v>
      </c>
      <c r="B6" s="110"/>
      <c r="C6" s="110"/>
      <c r="D6" s="110"/>
      <c r="E6" s="261">
        <f t="shared" si="0"/>
        <v>0</v>
      </c>
    </row>
    <row r="7" spans="1:5" ht="12.75">
      <c r="A7" s="262" t="s">
        <v>144</v>
      </c>
      <c r="B7" s="111"/>
      <c r="C7" s="111"/>
      <c r="D7" s="111"/>
      <c r="E7" s="263">
        <f t="shared" si="0"/>
        <v>0</v>
      </c>
    </row>
    <row r="8" spans="1:5" ht="12.75">
      <c r="A8" s="262" t="s">
        <v>158</v>
      </c>
      <c r="B8" s="111"/>
      <c r="C8" s="111"/>
      <c r="D8" s="111"/>
      <c r="E8" s="263">
        <f t="shared" si="0"/>
        <v>0</v>
      </c>
    </row>
    <row r="9" spans="1:5" ht="12.75">
      <c r="A9" s="262" t="s">
        <v>145</v>
      </c>
      <c r="B9" s="111"/>
      <c r="C9" s="111"/>
      <c r="D9" s="111"/>
      <c r="E9" s="263">
        <f t="shared" si="0"/>
        <v>0</v>
      </c>
    </row>
    <row r="10" spans="1:5" ht="12.75">
      <c r="A10" s="262" t="s">
        <v>146</v>
      </c>
      <c r="B10" s="111"/>
      <c r="C10" s="111"/>
      <c r="D10" s="111"/>
      <c r="E10" s="263">
        <f t="shared" si="0"/>
        <v>0</v>
      </c>
    </row>
    <row r="11" spans="1:5" ht="13.5" thickBot="1">
      <c r="A11" s="112"/>
      <c r="B11" s="113"/>
      <c r="C11" s="113"/>
      <c r="D11" s="113"/>
      <c r="E11" s="263">
        <f t="shared" si="0"/>
        <v>0</v>
      </c>
    </row>
    <row r="12" spans="1:5" ht="13.5" thickBot="1">
      <c r="A12" s="264" t="s">
        <v>148</v>
      </c>
      <c r="B12" s="265">
        <f>B5+SUM(B7:B11)</f>
        <v>0</v>
      </c>
      <c r="C12" s="265">
        <f>C5+SUM(C7:C11)</f>
        <v>0</v>
      </c>
      <c r="D12" s="265">
        <f>D5+SUM(D7:D11)</f>
        <v>0</v>
      </c>
      <c r="E12" s="266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5" t="s">
        <v>147</v>
      </c>
      <c r="B14" s="256" t="s">
        <v>210</v>
      </c>
      <c r="C14" s="256" t="s">
        <v>266</v>
      </c>
      <c r="D14" s="256" t="s">
        <v>471</v>
      </c>
      <c r="E14" s="257" t="s">
        <v>54</v>
      </c>
    </row>
    <row r="15" spans="1:5" ht="12.75">
      <c r="A15" s="258" t="s">
        <v>152</v>
      </c>
      <c r="B15" s="109"/>
      <c r="C15" s="109"/>
      <c r="D15" s="109"/>
      <c r="E15" s="259">
        <f aca="true" t="shared" si="1" ref="E15:E21">SUM(B15:D15)</f>
        <v>0</v>
      </c>
    </row>
    <row r="16" spans="1:5" ht="12.75">
      <c r="A16" s="267" t="s">
        <v>153</v>
      </c>
      <c r="B16" s="111"/>
      <c r="C16" s="111"/>
      <c r="D16" s="111"/>
      <c r="E16" s="263">
        <f t="shared" si="1"/>
        <v>0</v>
      </c>
    </row>
    <row r="17" spans="1:5" ht="12.75">
      <c r="A17" s="262" t="s">
        <v>154</v>
      </c>
      <c r="B17" s="111"/>
      <c r="C17" s="111"/>
      <c r="D17" s="111"/>
      <c r="E17" s="263">
        <f t="shared" si="1"/>
        <v>0</v>
      </c>
    </row>
    <row r="18" spans="1:5" ht="12.75">
      <c r="A18" s="262" t="s">
        <v>155</v>
      </c>
      <c r="B18" s="111"/>
      <c r="C18" s="111"/>
      <c r="D18" s="111"/>
      <c r="E18" s="263">
        <f t="shared" si="1"/>
        <v>0</v>
      </c>
    </row>
    <row r="19" spans="1:5" ht="12.75">
      <c r="A19" s="114"/>
      <c r="B19" s="111"/>
      <c r="C19" s="111"/>
      <c r="D19" s="111"/>
      <c r="E19" s="263">
        <f t="shared" si="1"/>
        <v>0</v>
      </c>
    </row>
    <row r="20" spans="1:5" ht="12.75">
      <c r="A20" s="114"/>
      <c r="B20" s="111"/>
      <c r="C20" s="111"/>
      <c r="D20" s="111"/>
      <c r="E20" s="263">
        <f t="shared" si="1"/>
        <v>0</v>
      </c>
    </row>
    <row r="21" spans="1:5" ht="13.5" thickBot="1">
      <c r="A21" s="112"/>
      <c r="B21" s="113"/>
      <c r="C21" s="113"/>
      <c r="D21" s="113"/>
      <c r="E21" s="263">
        <f t="shared" si="1"/>
        <v>0</v>
      </c>
    </row>
    <row r="22" spans="1:5" ht="13.5" thickBot="1">
      <c r="A22" s="264" t="s">
        <v>56</v>
      </c>
      <c r="B22" s="265">
        <f>SUM(B15:B21)</f>
        <v>0</v>
      </c>
      <c r="C22" s="265">
        <f>SUM(C15:C21)</f>
        <v>0</v>
      </c>
      <c r="D22" s="265">
        <f>SUM(D15:D21)</f>
        <v>0</v>
      </c>
      <c r="E22" s="266">
        <f>SUM(E15:E21)</f>
        <v>0</v>
      </c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/>
      <c r="C24" s="253"/>
      <c r="D24" s="253"/>
      <c r="E24" s="253"/>
    </row>
    <row r="25" spans="1:5" ht="15.75">
      <c r="A25" s="254" t="s">
        <v>149</v>
      </c>
      <c r="B25" s="605"/>
      <c r="C25" s="605"/>
      <c r="D25" s="605"/>
      <c r="E25" s="605"/>
    </row>
    <row r="26" spans="1:5" ht="14.25" thickBot="1">
      <c r="A26" s="253"/>
      <c r="B26" s="253"/>
      <c r="C26" s="253"/>
      <c r="D26" s="606" t="s">
        <v>142</v>
      </c>
      <c r="E26" s="606"/>
    </row>
    <row r="27" spans="1:5" ht="13.5" thickBot="1">
      <c r="A27" s="255" t="s">
        <v>141</v>
      </c>
      <c r="B27" s="256" t="s">
        <v>210</v>
      </c>
      <c r="C27" s="256" t="s">
        <v>266</v>
      </c>
      <c r="D27" s="256" t="s">
        <v>471</v>
      </c>
      <c r="E27" s="257" t="s">
        <v>54</v>
      </c>
    </row>
    <row r="28" spans="1:5" ht="12.75">
      <c r="A28" s="258" t="s">
        <v>143</v>
      </c>
      <c r="B28" s="109"/>
      <c r="C28" s="109"/>
      <c r="D28" s="109"/>
      <c r="E28" s="259">
        <f aca="true" t="shared" si="2" ref="E28:E34">SUM(B28:D28)</f>
        <v>0</v>
      </c>
    </row>
    <row r="29" spans="1:5" ht="12.75">
      <c r="A29" s="260" t="s">
        <v>156</v>
      </c>
      <c r="B29" s="110"/>
      <c r="C29" s="110"/>
      <c r="D29" s="110"/>
      <c r="E29" s="261">
        <f t="shared" si="2"/>
        <v>0</v>
      </c>
    </row>
    <row r="30" spans="1:5" ht="12.75">
      <c r="A30" s="262" t="s">
        <v>144</v>
      </c>
      <c r="B30" s="111"/>
      <c r="C30" s="111"/>
      <c r="D30" s="111"/>
      <c r="E30" s="263">
        <f t="shared" si="2"/>
        <v>0</v>
      </c>
    </row>
    <row r="31" spans="1:5" ht="12.75">
      <c r="A31" s="262" t="s">
        <v>158</v>
      </c>
      <c r="B31" s="111"/>
      <c r="C31" s="111"/>
      <c r="D31" s="111"/>
      <c r="E31" s="263">
        <f t="shared" si="2"/>
        <v>0</v>
      </c>
    </row>
    <row r="32" spans="1:5" ht="12.75">
      <c r="A32" s="262" t="s">
        <v>145</v>
      </c>
      <c r="B32" s="111"/>
      <c r="C32" s="111"/>
      <c r="D32" s="111"/>
      <c r="E32" s="263">
        <f t="shared" si="2"/>
        <v>0</v>
      </c>
    </row>
    <row r="33" spans="1:5" ht="12.75">
      <c r="A33" s="262" t="s">
        <v>146</v>
      </c>
      <c r="B33" s="111"/>
      <c r="C33" s="111"/>
      <c r="D33" s="111"/>
      <c r="E33" s="263">
        <f t="shared" si="2"/>
        <v>0</v>
      </c>
    </row>
    <row r="34" spans="1:5" ht="13.5" thickBot="1">
      <c r="A34" s="112"/>
      <c r="B34" s="113"/>
      <c r="C34" s="113"/>
      <c r="D34" s="113"/>
      <c r="E34" s="263">
        <f t="shared" si="2"/>
        <v>0</v>
      </c>
    </row>
    <row r="35" spans="1:5" ht="13.5" thickBot="1">
      <c r="A35" s="264" t="s">
        <v>148</v>
      </c>
      <c r="B35" s="265">
        <f>B28+SUM(B30:B34)</f>
        <v>0</v>
      </c>
      <c r="C35" s="265">
        <f>C28+SUM(C30:C34)</f>
        <v>0</v>
      </c>
      <c r="D35" s="265">
        <f>D28+SUM(D30:D34)</f>
        <v>0</v>
      </c>
      <c r="E35" s="266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5" t="s">
        <v>147</v>
      </c>
      <c r="B37" s="256" t="s">
        <v>210</v>
      </c>
      <c r="C37" s="256" t="s">
        <v>266</v>
      </c>
      <c r="D37" s="256" t="s">
        <v>471</v>
      </c>
      <c r="E37" s="257" t="s">
        <v>54</v>
      </c>
    </row>
    <row r="38" spans="1:5" ht="12.75">
      <c r="A38" s="258" t="s">
        <v>152</v>
      </c>
      <c r="B38" s="109"/>
      <c r="C38" s="109"/>
      <c r="D38" s="109"/>
      <c r="E38" s="259">
        <f aca="true" t="shared" si="3" ref="E38:E44">SUM(B38:D38)</f>
        <v>0</v>
      </c>
    </row>
    <row r="39" spans="1:5" ht="12.75">
      <c r="A39" s="267" t="s">
        <v>153</v>
      </c>
      <c r="B39" s="111"/>
      <c r="C39" s="111"/>
      <c r="D39" s="111"/>
      <c r="E39" s="263">
        <f t="shared" si="3"/>
        <v>0</v>
      </c>
    </row>
    <row r="40" spans="1:5" ht="12.75">
      <c r="A40" s="262" t="s">
        <v>154</v>
      </c>
      <c r="B40" s="111"/>
      <c r="C40" s="111"/>
      <c r="D40" s="111"/>
      <c r="E40" s="263">
        <f t="shared" si="3"/>
        <v>0</v>
      </c>
    </row>
    <row r="41" spans="1:5" ht="12.75">
      <c r="A41" s="262" t="s">
        <v>155</v>
      </c>
      <c r="B41" s="111"/>
      <c r="C41" s="111"/>
      <c r="D41" s="111"/>
      <c r="E41" s="263">
        <f t="shared" si="3"/>
        <v>0</v>
      </c>
    </row>
    <row r="42" spans="1:5" ht="12.75">
      <c r="A42" s="114"/>
      <c r="B42" s="111"/>
      <c r="C42" s="111"/>
      <c r="D42" s="111"/>
      <c r="E42" s="263">
        <f t="shared" si="3"/>
        <v>0</v>
      </c>
    </row>
    <row r="43" spans="1:5" ht="12.75">
      <c r="A43" s="114"/>
      <c r="B43" s="111"/>
      <c r="C43" s="111"/>
      <c r="D43" s="111"/>
      <c r="E43" s="263">
        <f t="shared" si="3"/>
        <v>0</v>
      </c>
    </row>
    <row r="44" spans="1:5" ht="13.5" thickBot="1">
      <c r="A44" s="112"/>
      <c r="B44" s="113"/>
      <c r="C44" s="113"/>
      <c r="D44" s="113"/>
      <c r="E44" s="263">
        <f t="shared" si="3"/>
        <v>0</v>
      </c>
    </row>
    <row r="45" spans="1:5" ht="13.5" thickBot="1">
      <c r="A45" s="264" t="s">
        <v>56</v>
      </c>
      <c r="B45" s="265">
        <f>SUM(B38:B44)</f>
        <v>0</v>
      </c>
      <c r="C45" s="265">
        <f>SUM(C38:C44)</f>
        <v>0</v>
      </c>
      <c r="D45" s="265">
        <f>SUM(D38:D44)</f>
        <v>0</v>
      </c>
      <c r="E45" s="266">
        <f>SUM(E38:E44)</f>
        <v>0</v>
      </c>
    </row>
    <row r="46" spans="1:5" ht="12.75">
      <c r="A46" s="253"/>
      <c r="B46" s="253"/>
      <c r="C46" s="253"/>
      <c r="D46" s="253"/>
      <c r="E46" s="253"/>
    </row>
    <row r="47" spans="1:5" ht="15.75">
      <c r="A47" s="591" t="s">
        <v>472</v>
      </c>
      <c r="B47" s="591"/>
      <c r="C47" s="591"/>
      <c r="D47" s="591"/>
      <c r="E47" s="591"/>
    </row>
    <row r="48" spans="1:5" ht="13.5" thickBot="1">
      <c r="A48" s="253"/>
      <c r="B48" s="253"/>
      <c r="C48" s="253"/>
      <c r="D48" s="253"/>
      <c r="E48" s="253"/>
    </row>
    <row r="49" spans="1:8" ht="13.5" thickBot="1">
      <c r="A49" s="596" t="s">
        <v>150</v>
      </c>
      <c r="B49" s="597"/>
      <c r="C49" s="598"/>
      <c r="D49" s="594" t="s">
        <v>159</v>
      </c>
      <c r="E49" s="595"/>
      <c r="H49" s="54"/>
    </row>
    <row r="50" spans="1:5" ht="12.75">
      <c r="A50" s="599"/>
      <c r="B50" s="600"/>
      <c r="C50" s="601"/>
      <c r="D50" s="587"/>
      <c r="E50" s="588"/>
    </row>
    <row r="51" spans="1:5" ht="13.5" thickBot="1">
      <c r="A51" s="602"/>
      <c r="B51" s="603"/>
      <c r="C51" s="604"/>
      <c r="D51" s="589"/>
      <c r="E51" s="590"/>
    </row>
    <row r="52" spans="1:5" ht="13.5" thickBot="1">
      <c r="A52" s="584" t="s">
        <v>56</v>
      </c>
      <c r="B52" s="585"/>
      <c r="C52" s="586"/>
      <c r="D52" s="592">
        <f>SUM(D50:E51)</f>
        <v>0</v>
      </c>
      <c r="E52" s="593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8" sqref="C8:C145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585</v>
      </c>
    </row>
    <row r="2" spans="1:3" s="115" customFormat="1" ht="21" customHeight="1">
      <c r="A2" s="460" t="s">
        <v>70</v>
      </c>
      <c r="B2" s="401" t="s">
        <v>240</v>
      </c>
      <c r="C2" s="403" t="s">
        <v>57</v>
      </c>
    </row>
    <row r="3" spans="1:3" s="115" customFormat="1" ht="16.5" thickBot="1">
      <c r="A3" s="271" t="s">
        <v>216</v>
      </c>
      <c r="B3" s="402" t="s">
        <v>481</v>
      </c>
      <c r="C3" s="404">
        <v>1</v>
      </c>
    </row>
    <row r="4" spans="1:3" s="116" customFormat="1" ht="15.75" customHeight="1" thickBot="1">
      <c r="A4" s="272"/>
      <c r="B4" s="272"/>
      <c r="C4" s="273" t="s">
        <v>572</v>
      </c>
    </row>
    <row r="5" spans="1:3" ht="13.5" thickBot="1">
      <c r="A5" s="461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274</v>
      </c>
      <c r="C8" s="340">
        <f>+C9+C10+C11+C12+C13+C14</f>
        <v>29625551</v>
      </c>
    </row>
    <row r="9" spans="1:3" s="117" customFormat="1" ht="12" customHeight="1">
      <c r="A9" s="488" t="s">
        <v>109</v>
      </c>
      <c r="B9" s="470" t="s">
        <v>275</v>
      </c>
      <c r="C9" s="343">
        <v>13109161</v>
      </c>
    </row>
    <row r="10" spans="1:3" s="118" customFormat="1" ht="12" customHeight="1">
      <c r="A10" s="489" t="s">
        <v>110</v>
      </c>
      <c r="B10" s="471" t="s">
        <v>276</v>
      </c>
      <c r="C10" s="342">
        <v>9030534</v>
      </c>
    </row>
    <row r="11" spans="1:3" s="118" customFormat="1" ht="12" customHeight="1">
      <c r="A11" s="489" t="s">
        <v>111</v>
      </c>
      <c r="B11" s="471" t="s">
        <v>277</v>
      </c>
      <c r="C11" s="342">
        <v>6285856</v>
      </c>
    </row>
    <row r="12" spans="1:3" s="118" customFormat="1" ht="12" customHeight="1">
      <c r="A12" s="489" t="s">
        <v>112</v>
      </c>
      <c r="B12" s="471" t="s">
        <v>278</v>
      </c>
      <c r="C12" s="342">
        <v>1200000</v>
      </c>
    </row>
    <row r="13" spans="1:3" s="118" customFormat="1" ht="12" customHeight="1">
      <c r="A13" s="489" t="s">
        <v>160</v>
      </c>
      <c r="B13" s="471" t="s">
        <v>279</v>
      </c>
      <c r="C13" s="342"/>
    </row>
    <row r="14" spans="1:3" s="117" customFormat="1" ht="12" customHeight="1" thickBot="1">
      <c r="A14" s="490" t="s">
        <v>113</v>
      </c>
      <c r="B14" s="472" t="s">
        <v>280</v>
      </c>
      <c r="C14" s="342"/>
    </row>
    <row r="15" spans="1:3" s="117" customFormat="1" ht="12" customHeight="1" thickBot="1">
      <c r="A15" s="37" t="s">
        <v>22</v>
      </c>
      <c r="B15" s="335" t="s">
        <v>281</v>
      </c>
      <c r="C15" s="340">
        <f>+C16+C17+C18+C19+C20</f>
        <v>13971000</v>
      </c>
    </row>
    <row r="16" spans="1:3" s="117" customFormat="1" ht="12" customHeight="1">
      <c r="A16" s="488" t="s">
        <v>115</v>
      </c>
      <c r="B16" s="470" t="s">
        <v>282</v>
      </c>
      <c r="C16" s="343"/>
    </row>
    <row r="17" spans="1:3" s="117" customFormat="1" ht="12" customHeight="1">
      <c r="A17" s="489" t="s">
        <v>116</v>
      </c>
      <c r="B17" s="471" t="s">
        <v>283</v>
      </c>
      <c r="C17" s="342"/>
    </row>
    <row r="18" spans="1:3" s="117" customFormat="1" ht="12" customHeight="1">
      <c r="A18" s="489" t="s">
        <v>117</v>
      </c>
      <c r="B18" s="471" t="s">
        <v>515</v>
      </c>
      <c r="C18" s="342"/>
    </row>
    <row r="19" spans="1:3" s="117" customFormat="1" ht="12" customHeight="1">
      <c r="A19" s="489" t="s">
        <v>118</v>
      </c>
      <c r="B19" s="471" t="s">
        <v>516</v>
      </c>
      <c r="C19" s="342"/>
    </row>
    <row r="20" spans="1:3" s="117" customFormat="1" ht="12" customHeight="1">
      <c r="A20" s="489" t="s">
        <v>119</v>
      </c>
      <c r="B20" s="471" t="s">
        <v>284</v>
      </c>
      <c r="C20" s="342">
        <v>13971000</v>
      </c>
    </row>
    <row r="21" spans="1:3" s="118" customFormat="1" ht="12" customHeight="1" thickBot="1">
      <c r="A21" s="490" t="s">
        <v>128</v>
      </c>
      <c r="B21" s="472" t="s">
        <v>285</v>
      </c>
      <c r="C21" s="344"/>
    </row>
    <row r="22" spans="1:3" s="118" customFormat="1" ht="12" customHeight="1" thickBot="1">
      <c r="A22" s="37" t="s">
        <v>23</v>
      </c>
      <c r="B22" s="21" t="s">
        <v>286</v>
      </c>
      <c r="C22" s="340">
        <f>+C23+C24+C25+C26+C27</f>
        <v>0</v>
      </c>
    </row>
    <row r="23" spans="1:3" s="118" customFormat="1" ht="12" customHeight="1">
      <c r="A23" s="488" t="s">
        <v>98</v>
      </c>
      <c r="B23" s="470" t="s">
        <v>287</v>
      </c>
      <c r="C23" s="343"/>
    </row>
    <row r="24" spans="1:3" s="117" customFormat="1" ht="12" customHeight="1">
      <c r="A24" s="489" t="s">
        <v>99</v>
      </c>
      <c r="B24" s="471" t="s">
        <v>288</v>
      </c>
      <c r="C24" s="342">
        <v>0</v>
      </c>
    </row>
    <row r="25" spans="1:3" s="118" customFormat="1" ht="12" customHeight="1">
      <c r="A25" s="489" t="s">
        <v>100</v>
      </c>
      <c r="B25" s="471" t="s">
        <v>517</v>
      </c>
      <c r="C25" s="342"/>
    </row>
    <row r="26" spans="1:3" s="118" customFormat="1" ht="12" customHeight="1">
      <c r="A26" s="489" t="s">
        <v>101</v>
      </c>
      <c r="B26" s="471" t="s">
        <v>518</v>
      </c>
      <c r="C26" s="342"/>
    </row>
    <row r="27" spans="1:3" s="118" customFormat="1" ht="12" customHeight="1">
      <c r="A27" s="489" t="s">
        <v>182</v>
      </c>
      <c r="B27" s="471" t="s">
        <v>289</v>
      </c>
      <c r="C27" s="342"/>
    </row>
    <row r="28" spans="1:3" s="118" customFormat="1" ht="12" customHeight="1" thickBot="1">
      <c r="A28" s="490" t="s">
        <v>183</v>
      </c>
      <c r="B28" s="472" t="s">
        <v>290</v>
      </c>
      <c r="C28" s="344"/>
    </row>
    <row r="29" spans="1:3" s="118" customFormat="1" ht="12" customHeight="1" thickBot="1">
      <c r="A29" s="37" t="s">
        <v>184</v>
      </c>
      <c r="B29" s="21" t="s">
        <v>291</v>
      </c>
      <c r="C29" s="346">
        <f>+C30+C33+C34+C35</f>
        <v>8540000</v>
      </c>
    </row>
    <row r="30" spans="1:3" s="118" customFormat="1" ht="12" customHeight="1">
      <c r="A30" s="488" t="s">
        <v>292</v>
      </c>
      <c r="B30" s="470" t="s">
        <v>298</v>
      </c>
      <c r="C30" s="465">
        <v>6450000</v>
      </c>
    </row>
    <row r="31" spans="1:3" s="118" customFormat="1" ht="12" customHeight="1">
      <c r="A31" s="489" t="s">
        <v>293</v>
      </c>
      <c r="B31" s="471" t="s">
        <v>299</v>
      </c>
      <c r="C31" s="342">
        <v>2450000</v>
      </c>
    </row>
    <row r="32" spans="1:3" s="118" customFormat="1" ht="12" customHeight="1">
      <c r="A32" s="489" t="s">
        <v>294</v>
      </c>
      <c r="B32" s="471" t="s">
        <v>300</v>
      </c>
      <c r="C32" s="342">
        <v>4000000</v>
      </c>
    </row>
    <row r="33" spans="1:3" s="118" customFormat="1" ht="12" customHeight="1">
      <c r="A33" s="489" t="s">
        <v>295</v>
      </c>
      <c r="B33" s="471" t="s">
        <v>301</v>
      </c>
      <c r="C33" s="342">
        <v>1640000</v>
      </c>
    </row>
    <row r="34" spans="1:3" s="118" customFormat="1" ht="12" customHeight="1">
      <c r="A34" s="489" t="s">
        <v>296</v>
      </c>
      <c r="B34" s="471" t="s">
        <v>302</v>
      </c>
      <c r="C34" s="342">
        <v>250000</v>
      </c>
    </row>
    <row r="35" spans="1:3" s="118" customFormat="1" ht="12" customHeight="1" thickBot="1">
      <c r="A35" s="490" t="s">
        <v>297</v>
      </c>
      <c r="B35" s="472" t="s">
        <v>303</v>
      </c>
      <c r="C35" s="344">
        <v>200000</v>
      </c>
    </row>
    <row r="36" spans="1:3" s="118" customFormat="1" ht="12" customHeight="1" thickBot="1">
      <c r="A36" s="37" t="s">
        <v>25</v>
      </c>
      <c r="B36" s="21" t="s">
        <v>304</v>
      </c>
      <c r="C36" s="340">
        <f>SUM(C37:C46)</f>
        <v>9291000</v>
      </c>
    </row>
    <row r="37" spans="1:3" s="118" customFormat="1" ht="12" customHeight="1">
      <c r="A37" s="488" t="s">
        <v>102</v>
      </c>
      <c r="B37" s="470" t="s">
        <v>307</v>
      </c>
      <c r="C37" s="343">
        <v>46000</v>
      </c>
    </row>
    <row r="38" spans="1:3" s="118" customFormat="1" ht="12" customHeight="1">
      <c r="A38" s="489" t="s">
        <v>103</v>
      </c>
      <c r="B38" s="471" t="s">
        <v>308</v>
      </c>
      <c r="C38" s="342"/>
    </row>
    <row r="39" spans="1:3" s="118" customFormat="1" ht="12" customHeight="1">
      <c r="A39" s="489" t="s">
        <v>104</v>
      </c>
      <c r="B39" s="471" t="s">
        <v>309</v>
      </c>
      <c r="C39" s="342">
        <v>2313000</v>
      </c>
    </row>
    <row r="40" spans="1:3" s="118" customFormat="1" ht="12" customHeight="1">
      <c r="A40" s="489" t="s">
        <v>186</v>
      </c>
      <c r="B40" s="471" t="s">
        <v>310</v>
      </c>
      <c r="C40" s="342">
        <v>6284000</v>
      </c>
    </row>
    <row r="41" spans="1:3" s="118" customFormat="1" ht="12" customHeight="1">
      <c r="A41" s="489" t="s">
        <v>187</v>
      </c>
      <c r="B41" s="471" t="s">
        <v>311</v>
      </c>
      <c r="C41" s="342"/>
    </row>
    <row r="42" spans="1:3" s="118" customFormat="1" ht="12" customHeight="1">
      <c r="A42" s="489" t="s">
        <v>188</v>
      </c>
      <c r="B42" s="471" t="s">
        <v>312</v>
      </c>
      <c r="C42" s="342">
        <v>632000</v>
      </c>
    </row>
    <row r="43" spans="1:3" s="118" customFormat="1" ht="12" customHeight="1">
      <c r="A43" s="489" t="s">
        <v>189</v>
      </c>
      <c r="B43" s="471" t="s">
        <v>313</v>
      </c>
      <c r="C43" s="342"/>
    </row>
    <row r="44" spans="1:3" s="118" customFormat="1" ht="12" customHeight="1">
      <c r="A44" s="489" t="s">
        <v>190</v>
      </c>
      <c r="B44" s="471" t="s">
        <v>314</v>
      </c>
      <c r="C44" s="342">
        <v>15000</v>
      </c>
    </row>
    <row r="45" spans="1:3" s="118" customFormat="1" ht="12" customHeight="1">
      <c r="A45" s="489" t="s">
        <v>305</v>
      </c>
      <c r="B45" s="471" t="s">
        <v>315</v>
      </c>
      <c r="C45" s="345"/>
    </row>
    <row r="46" spans="1:3" s="118" customFormat="1" ht="12" customHeight="1" thickBot="1">
      <c r="A46" s="490" t="s">
        <v>306</v>
      </c>
      <c r="B46" s="472" t="s">
        <v>316</v>
      </c>
      <c r="C46" s="456">
        <v>1000</v>
      </c>
    </row>
    <row r="47" spans="1:3" s="118" customFormat="1" ht="12" customHeight="1" thickBot="1">
      <c r="A47" s="37" t="s">
        <v>26</v>
      </c>
      <c r="B47" s="21" t="s">
        <v>317</v>
      </c>
      <c r="C47" s="340">
        <f>SUM(C48:C52)</f>
        <v>0</v>
      </c>
    </row>
    <row r="48" spans="1:3" s="118" customFormat="1" ht="12" customHeight="1">
      <c r="A48" s="488" t="s">
        <v>105</v>
      </c>
      <c r="B48" s="470" t="s">
        <v>321</v>
      </c>
      <c r="C48" s="518"/>
    </row>
    <row r="49" spans="1:3" s="118" customFormat="1" ht="12" customHeight="1">
      <c r="A49" s="489" t="s">
        <v>106</v>
      </c>
      <c r="B49" s="471" t="s">
        <v>322</v>
      </c>
      <c r="C49" s="345"/>
    </row>
    <row r="50" spans="1:3" s="118" customFormat="1" ht="12" customHeight="1">
      <c r="A50" s="489" t="s">
        <v>318</v>
      </c>
      <c r="B50" s="471" t="s">
        <v>323</v>
      </c>
      <c r="C50" s="345"/>
    </row>
    <row r="51" spans="1:3" s="118" customFormat="1" ht="12" customHeight="1">
      <c r="A51" s="489" t="s">
        <v>319</v>
      </c>
      <c r="B51" s="471" t="s">
        <v>324</v>
      </c>
      <c r="C51" s="345"/>
    </row>
    <row r="52" spans="1:3" s="118" customFormat="1" ht="12" customHeight="1" thickBot="1">
      <c r="A52" s="490" t="s">
        <v>320</v>
      </c>
      <c r="B52" s="472" t="s">
        <v>325</v>
      </c>
      <c r="C52" s="456"/>
    </row>
    <row r="53" spans="1:3" s="118" customFormat="1" ht="12" customHeight="1" thickBot="1">
      <c r="A53" s="37" t="s">
        <v>191</v>
      </c>
      <c r="B53" s="21" t="s">
        <v>326</v>
      </c>
      <c r="C53" s="340">
        <f>SUM(C54:C56)</f>
        <v>0</v>
      </c>
    </row>
    <row r="54" spans="1:3" s="118" customFormat="1" ht="12" customHeight="1">
      <c r="A54" s="488" t="s">
        <v>107</v>
      </c>
      <c r="B54" s="470" t="s">
        <v>327</v>
      </c>
      <c r="C54" s="343"/>
    </row>
    <row r="55" spans="1:3" s="118" customFormat="1" ht="12" customHeight="1">
      <c r="A55" s="489" t="s">
        <v>108</v>
      </c>
      <c r="B55" s="471" t="s">
        <v>519</v>
      </c>
      <c r="C55" s="342"/>
    </row>
    <row r="56" spans="1:3" s="118" customFormat="1" ht="12" customHeight="1">
      <c r="A56" s="489" t="s">
        <v>331</v>
      </c>
      <c r="B56" s="471" t="s">
        <v>329</v>
      </c>
      <c r="C56" s="342"/>
    </row>
    <row r="57" spans="1:3" s="118" customFormat="1" ht="12" customHeight="1" thickBot="1">
      <c r="A57" s="490" t="s">
        <v>332</v>
      </c>
      <c r="B57" s="472" t="s">
        <v>330</v>
      </c>
      <c r="C57" s="344"/>
    </row>
    <row r="58" spans="1:3" s="118" customFormat="1" ht="12" customHeight="1" thickBot="1">
      <c r="A58" s="37" t="s">
        <v>28</v>
      </c>
      <c r="B58" s="335" t="s">
        <v>333</v>
      </c>
      <c r="C58" s="340">
        <f>SUM(C59:C61)</f>
        <v>0</v>
      </c>
    </row>
    <row r="59" spans="1:3" s="118" customFormat="1" ht="12" customHeight="1">
      <c r="A59" s="488" t="s">
        <v>192</v>
      </c>
      <c r="B59" s="470" t="s">
        <v>335</v>
      </c>
      <c r="C59" s="345"/>
    </row>
    <row r="60" spans="1:3" s="118" customFormat="1" ht="12" customHeight="1">
      <c r="A60" s="489" t="s">
        <v>193</v>
      </c>
      <c r="B60" s="471" t="s">
        <v>520</v>
      </c>
      <c r="C60" s="345"/>
    </row>
    <row r="61" spans="1:3" s="118" customFormat="1" ht="12" customHeight="1">
      <c r="A61" s="489" t="s">
        <v>246</v>
      </c>
      <c r="B61" s="471" t="s">
        <v>336</v>
      </c>
      <c r="C61" s="345"/>
    </row>
    <row r="62" spans="1:3" s="118" customFormat="1" ht="12" customHeight="1" thickBot="1">
      <c r="A62" s="490" t="s">
        <v>334</v>
      </c>
      <c r="B62" s="472" t="s">
        <v>337</v>
      </c>
      <c r="C62" s="345"/>
    </row>
    <row r="63" spans="1:3" s="118" customFormat="1" ht="12" customHeight="1" thickBot="1">
      <c r="A63" s="37" t="s">
        <v>29</v>
      </c>
      <c r="B63" s="21" t="s">
        <v>338</v>
      </c>
      <c r="C63" s="346">
        <f>+C8+C15+C22+C29+C36+C47+C53+C58</f>
        <v>61427551</v>
      </c>
    </row>
    <row r="64" spans="1:3" s="118" customFormat="1" ht="12" customHeight="1" thickBot="1">
      <c r="A64" s="491" t="s">
        <v>474</v>
      </c>
      <c r="B64" s="335" t="s">
        <v>340</v>
      </c>
      <c r="C64" s="340">
        <f>SUM(C65:C67)</f>
        <v>0</v>
      </c>
    </row>
    <row r="65" spans="1:3" s="118" customFormat="1" ht="12" customHeight="1">
      <c r="A65" s="488" t="s">
        <v>373</v>
      </c>
      <c r="B65" s="470" t="s">
        <v>341</v>
      </c>
      <c r="C65" s="345"/>
    </row>
    <row r="66" spans="1:3" s="118" customFormat="1" ht="12" customHeight="1">
      <c r="A66" s="489" t="s">
        <v>382</v>
      </c>
      <c r="B66" s="471" t="s">
        <v>342</v>
      </c>
      <c r="C66" s="345"/>
    </row>
    <row r="67" spans="1:3" s="118" customFormat="1" ht="12" customHeight="1" thickBot="1">
      <c r="A67" s="490" t="s">
        <v>383</v>
      </c>
      <c r="B67" s="474" t="s">
        <v>343</v>
      </c>
      <c r="C67" s="345"/>
    </row>
    <row r="68" spans="1:3" s="118" customFormat="1" ht="12" customHeight="1" thickBot="1">
      <c r="A68" s="491" t="s">
        <v>344</v>
      </c>
      <c r="B68" s="335" t="s">
        <v>345</v>
      </c>
      <c r="C68" s="340">
        <f>SUM(C69:C72)</f>
        <v>0</v>
      </c>
    </row>
    <row r="69" spans="1:3" s="118" customFormat="1" ht="12" customHeight="1">
      <c r="A69" s="488" t="s">
        <v>161</v>
      </c>
      <c r="B69" s="470" t="s">
        <v>346</v>
      </c>
      <c r="C69" s="345"/>
    </row>
    <row r="70" spans="1:3" s="118" customFormat="1" ht="12" customHeight="1">
      <c r="A70" s="489" t="s">
        <v>162</v>
      </c>
      <c r="B70" s="471" t="s">
        <v>347</v>
      </c>
      <c r="C70" s="345"/>
    </row>
    <row r="71" spans="1:3" s="118" customFormat="1" ht="12" customHeight="1">
      <c r="A71" s="489" t="s">
        <v>374</v>
      </c>
      <c r="B71" s="471" t="s">
        <v>348</v>
      </c>
      <c r="C71" s="345"/>
    </row>
    <row r="72" spans="1:3" s="118" customFormat="1" ht="12" customHeight="1" thickBot="1">
      <c r="A72" s="490" t="s">
        <v>375</v>
      </c>
      <c r="B72" s="472" t="s">
        <v>349</v>
      </c>
      <c r="C72" s="345"/>
    </row>
    <row r="73" spans="1:3" s="118" customFormat="1" ht="12" customHeight="1" thickBot="1">
      <c r="A73" s="491" t="s">
        <v>350</v>
      </c>
      <c r="B73" s="335" t="s">
        <v>351</v>
      </c>
      <c r="C73" s="340">
        <f>SUM(C74:C75)</f>
        <v>8620998</v>
      </c>
    </row>
    <row r="74" spans="1:3" s="118" customFormat="1" ht="12" customHeight="1">
      <c r="A74" s="488" t="s">
        <v>376</v>
      </c>
      <c r="B74" s="470" t="s">
        <v>352</v>
      </c>
      <c r="C74" s="345">
        <v>8620998</v>
      </c>
    </row>
    <row r="75" spans="1:3" s="118" customFormat="1" ht="12" customHeight="1" thickBot="1">
      <c r="A75" s="490" t="s">
        <v>377</v>
      </c>
      <c r="B75" s="472" t="s">
        <v>353</v>
      </c>
      <c r="C75" s="345"/>
    </row>
    <row r="76" spans="1:3" s="117" customFormat="1" ht="12" customHeight="1" thickBot="1">
      <c r="A76" s="491" t="s">
        <v>354</v>
      </c>
      <c r="B76" s="335" t="s">
        <v>355</v>
      </c>
      <c r="C76" s="340">
        <f>SUM(C77:C79)</f>
        <v>0</v>
      </c>
    </row>
    <row r="77" spans="1:3" s="118" customFormat="1" ht="12" customHeight="1">
      <c r="A77" s="488" t="s">
        <v>378</v>
      </c>
      <c r="B77" s="470" t="s">
        <v>356</v>
      </c>
      <c r="C77" s="345"/>
    </row>
    <row r="78" spans="1:3" s="118" customFormat="1" ht="12" customHeight="1">
      <c r="A78" s="489" t="s">
        <v>379</v>
      </c>
      <c r="B78" s="471" t="s">
        <v>357</v>
      </c>
      <c r="C78" s="345"/>
    </row>
    <row r="79" spans="1:3" s="118" customFormat="1" ht="12" customHeight="1" thickBot="1">
      <c r="A79" s="490" t="s">
        <v>380</v>
      </c>
      <c r="B79" s="472" t="s">
        <v>358</v>
      </c>
      <c r="C79" s="345"/>
    </row>
    <row r="80" spans="1:3" s="118" customFormat="1" ht="12" customHeight="1" thickBot="1">
      <c r="A80" s="491" t="s">
        <v>359</v>
      </c>
      <c r="B80" s="335" t="s">
        <v>381</v>
      </c>
      <c r="C80" s="340">
        <f>SUM(C81:C84)</f>
        <v>0</v>
      </c>
    </row>
    <row r="81" spans="1:3" s="118" customFormat="1" ht="12" customHeight="1">
      <c r="A81" s="492" t="s">
        <v>360</v>
      </c>
      <c r="B81" s="470" t="s">
        <v>361</v>
      </c>
      <c r="C81" s="345"/>
    </row>
    <row r="82" spans="1:3" s="118" customFormat="1" ht="12" customHeight="1">
      <c r="A82" s="493" t="s">
        <v>362</v>
      </c>
      <c r="B82" s="471" t="s">
        <v>363</v>
      </c>
      <c r="C82" s="345"/>
    </row>
    <row r="83" spans="1:3" s="118" customFormat="1" ht="12" customHeight="1">
      <c r="A83" s="493" t="s">
        <v>364</v>
      </c>
      <c r="B83" s="471" t="s">
        <v>365</v>
      </c>
      <c r="C83" s="345"/>
    </row>
    <row r="84" spans="1:3" s="117" customFormat="1" ht="12" customHeight="1" thickBot="1">
      <c r="A84" s="494" t="s">
        <v>366</v>
      </c>
      <c r="B84" s="472" t="s">
        <v>367</v>
      </c>
      <c r="C84" s="345"/>
    </row>
    <row r="85" spans="1:3" s="117" customFormat="1" ht="12" customHeight="1" thickBot="1">
      <c r="A85" s="491" t="s">
        <v>368</v>
      </c>
      <c r="B85" s="335" t="s">
        <v>369</v>
      </c>
      <c r="C85" s="519"/>
    </row>
    <row r="86" spans="1:3" s="117" customFormat="1" ht="12" customHeight="1" thickBot="1">
      <c r="A86" s="491" t="s">
        <v>370</v>
      </c>
      <c r="B86" s="478" t="s">
        <v>371</v>
      </c>
      <c r="C86" s="346">
        <f>+C64+C68+C73+C76+C80+C85</f>
        <v>8620998</v>
      </c>
    </row>
    <row r="87" spans="1:3" s="117" customFormat="1" ht="12" customHeight="1" thickBot="1">
      <c r="A87" s="495" t="s">
        <v>384</v>
      </c>
      <c r="B87" s="480" t="s">
        <v>504</v>
      </c>
      <c r="C87" s="346">
        <f>+C63+C86</f>
        <v>70048549</v>
      </c>
    </row>
    <row r="88" spans="1:3" s="118" customFormat="1" ht="15" customHeight="1">
      <c r="A88" s="282"/>
      <c r="B88" s="283"/>
      <c r="C88" s="411"/>
    </row>
    <row r="89" spans="1:3" ht="13.5" thickBot="1">
      <c r="A89" s="496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4" s="119" customFormat="1" ht="12" customHeight="1" thickBot="1">
      <c r="A91" s="462" t="s">
        <v>21</v>
      </c>
      <c r="B91" s="31" t="s">
        <v>387</v>
      </c>
      <c r="C91" s="339">
        <f>SUM(C92:C96)</f>
        <v>47028549</v>
      </c>
      <c r="D91" s="467"/>
    </row>
    <row r="92" spans="1:4" ht="12" customHeight="1">
      <c r="A92" s="497" t="s">
        <v>109</v>
      </c>
      <c r="B92" s="10" t="s">
        <v>52</v>
      </c>
      <c r="C92" s="341">
        <v>16449000</v>
      </c>
      <c r="D92" s="467"/>
    </row>
    <row r="93" spans="1:4" ht="12" customHeight="1">
      <c r="A93" s="489" t="s">
        <v>110</v>
      </c>
      <c r="B93" s="8" t="s">
        <v>194</v>
      </c>
      <c r="C93" s="342">
        <v>3185000</v>
      </c>
      <c r="D93" s="467"/>
    </row>
    <row r="94" spans="1:4" ht="12" customHeight="1">
      <c r="A94" s="489" t="s">
        <v>111</v>
      </c>
      <c r="B94" s="8" t="s">
        <v>151</v>
      </c>
      <c r="C94" s="344">
        <v>15017000</v>
      </c>
      <c r="D94" s="467"/>
    </row>
    <row r="95" spans="1:4" ht="12" customHeight="1">
      <c r="A95" s="489" t="s">
        <v>112</v>
      </c>
      <c r="B95" s="11" t="s">
        <v>195</v>
      </c>
      <c r="C95" s="344">
        <v>4945000</v>
      </c>
      <c r="D95" s="467"/>
    </row>
    <row r="96" spans="1:4" ht="12" customHeight="1">
      <c r="A96" s="489" t="s">
        <v>123</v>
      </c>
      <c r="B96" s="19" t="s">
        <v>196</v>
      </c>
      <c r="C96" s="344">
        <v>7432549</v>
      </c>
      <c r="D96" s="467"/>
    </row>
    <row r="97" spans="1:4" ht="12" customHeight="1">
      <c r="A97" s="489" t="s">
        <v>113</v>
      </c>
      <c r="B97" s="8" t="s">
        <v>388</v>
      </c>
      <c r="C97" s="344"/>
      <c r="D97" s="467"/>
    </row>
    <row r="98" spans="1:4" ht="12" customHeight="1">
      <c r="A98" s="489" t="s">
        <v>114</v>
      </c>
      <c r="B98" s="171" t="s">
        <v>389</v>
      </c>
      <c r="C98" s="344"/>
      <c r="D98" s="467"/>
    </row>
    <row r="99" spans="1:4" ht="12" customHeight="1">
      <c r="A99" s="489" t="s">
        <v>124</v>
      </c>
      <c r="B99" s="172" t="s">
        <v>390</v>
      </c>
      <c r="C99" s="344"/>
      <c r="D99" s="467"/>
    </row>
    <row r="100" spans="1:4" ht="12" customHeight="1">
      <c r="A100" s="489" t="s">
        <v>125</v>
      </c>
      <c r="B100" s="172" t="s">
        <v>391</v>
      </c>
      <c r="C100" s="344"/>
      <c r="D100" s="467"/>
    </row>
    <row r="101" spans="1:4" ht="12" customHeight="1">
      <c r="A101" s="489" t="s">
        <v>126</v>
      </c>
      <c r="B101" s="171" t="s">
        <v>392</v>
      </c>
      <c r="C101" s="344">
        <v>6382549</v>
      </c>
      <c r="D101" s="467"/>
    </row>
    <row r="102" spans="1:4" ht="12" customHeight="1">
      <c r="A102" s="489" t="s">
        <v>127</v>
      </c>
      <c r="B102" s="171" t="s">
        <v>393</v>
      </c>
      <c r="C102" s="344"/>
      <c r="D102" s="467"/>
    </row>
    <row r="103" spans="1:4" ht="12" customHeight="1">
      <c r="A103" s="489" t="s">
        <v>129</v>
      </c>
      <c r="B103" s="172" t="s">
        <v>394</v>
      </c>
      <c r="C103" s="344"/>
      <c r="D103" s="467"/>
    </row>
    <row r="104" spans="1:4" ht="12" customHeight="1">
      <c r="A104" s="498" t="s">
        <v>197</v>
      </c>
      <c r="B104" s="173" t="s">
        <v>395</v>
      </c>
      <c r="C104" s="344"/>
      <c r="D104" s="467"/>
    </row>
    <row r="105" spans="1:4" ht="12" customHeight="1">
      <c r="A105" s="489" t="s">
        <v>385</v>
      </c>
      <c r="B105" s="173" t="s">
        <v>396</v>
      </c>
      <c r="C105" s="344"/>
      <c r="D105" s="467"/>
    </row>
    <row r="106" spans="1:4" ht="12" customHeight="1" thickBot="1">
      <c r="A106" s="499" t="s">
        <v>386</v>
      </c>
      <c r="B106" s="174" t="s">
        <v>397</v>
      </c>
      <c r="C106" s="348">
        <v>1050000</v>
      </c>
      <c r="D106" s="467"/>
    </row>
    <row r="107" spans="1:4" ht="12" customHeight="1" thickBot="1">
      <c r="A107" s="37" t="s">
        <v>22</v>
      </c>
      <c r="B107" s="30" t="s">
        <v>398</v>
      </c>
      <c r="C107" s="340">
        <f>+C108+C110+C112</f>
        <v>5289000</v>
      </c>
      <c r="D107" s="467"/>
    </row>
    <row r="108" spans="1:4" ht="12" customHeight="1">
      <c r="A108" s="488" t="s">
        <v>115</v>
      </c>
      <c r="B108" s="8" t="s">
        <v>244</v>
      </c>
      <c r="C108" s="343">
        <v>4717000</v>
      </c>
      <c r="D108" s="467"/>
    </row>
    <row r="109" spans="1:4" ht="12" customHeight="1">
      <c r="A109" s="488" t="s">
        <v>116</v>
      </c>
      <c r="B109" s="12" t="s">
        <v>402</v>
      </c>
      <c r="C109" s="343"/>
      <c r="D109" s="467"/>
    </row>
    <row r="110" spans="1:4" ht="12" customHeight="1">
      <c r="A110" s="488" t="s">
        <v>117</v>
      </c>
      <c r="B110" s="12" t="s">
        <v>198</v>
      </c>
      <c r="C110" s="342">
        <v>572000</v>
      </c>
      <c r="D110" s="467"/>
    </row>
    <row r="111" spans="1:4" ht="12" customHeight="1">
      <c r="A111" s="488" t="s">
        <v>118</v>
      </c>
      <c r="B111" s="12" t="s">
        <v>403</v>
      </c>
      <c r="C111" s="311"/>
      <c r="D111" s="467"/>
    </row>
    <row r="112" spans="1:4" ht="12" customHeight="1">
      <c r="A112" s="488" t="s">
        <v>119</v>
      </c>
      <c r="B112" s="337" t="s">
        <v>247</v>
      </c>
      <c r="C112" s="311"/>
      <c r="D112" s="467"/>
    </row>
    <row r="113" spans="1:4" ht="12" customHeight="1">
      <c r="A113" s="488" t="s">
        <v>128</v>
      </c>
      <c r="B113" s="336" t="s">
        <v>521</v>
      </c>
      <c r="C113" s="311"/>
      <c r="D113" s="467"/>
    </row>
    <row r="114" spans="1:4" ht="12" customHeight="1">
      <c r="A114" s="488" t="s">
        <v>130</v>
      </c>
      <c r="B114" s="466" t="s">
        <v>408</v>
      </c>
      <c r="C114" s="311"/>
      <c r="D114" s="467"/>
    </row>
    <row r="115" spans="1:4" ht="12" customHeight="1">
      <c r="A115" s="488" t="s">
        <v>199</v>
      </c>
      <c r="B115" s="172" t="s">
        <v>391</v>
      </c>
      <c r="C115" s="311"/>
      <c r="D115" s="467"/>
    </row>
    <row r="116" spans="1:4" ht="12" customHeight="1">
      <c r="A116" s="488" t="s">
        <v>200</v>
      </c>
      <c r="B116" s="172" t="s">
        <v>407</v>
      </c>
      <c r="C116" s="311"/>
      <c r="D116" s="467"/>
    </row>
    <row r="117" spans="1:4" ht="12" customHeight="1">
      <c r="A117" s="488" t="s">
        <v>201</v>
      </c>
      <c r="B117" s="172" t="s">
        <v>406</v>
      </c>
      <c r="C117" s="311"/>
      <c r="D117" s="467"/>
    </row>
    <row r="118" spans="1:4" ht="12" customHeight="1">
      <c r="A118" s="488" t="s">
        <v>399</v>
      </c>
      <c r="B118" s="172" t="s">
        <v>394</v>
      </c>
      <c r="C118" s="311"/>
      <c r="D118" s="467"/>
    </row>
    <row r="119" spans="1:4" ht="12" customHeight="1">
      <c r="A119" s="488" t="s">
        <v>400</v>
      </c>
      <c r="B119" s="172" t="s">
        <v>405</v>
      </c>
      <c r="C119" s="311"/>
      <c r="D119" s="467"/>
    </row>
    <row r="120" spans="1:4" ht="12" customHeight="1" thickBot="1">
      <c r="A120" s="498" t="s">
        <v>401</v>
      </c>
      <c r="B120" s="172" t="s">
        <v>404</v>
      </c>
      <c r="C120" s="312"/>
      <c r="D120" s="467"/>
    </row>
    <row r="121" spans="1:4" ht="12" customHeight="1" thickBot="1">
      <c r="A121" s="37" t="s">
        <v>23</v>
      </c>
      <c r="B121" s="152" t="s">
        <v>409</v>
      </c>
      <c r="C121" s="340">
        <f>+C122+C123</f>
        <v>4000000</v>
      </c>
      <c r="D121" s="467"/>
    </row>
    <row r="122" spans="1:4" ht="12" customHeight="1">
      <c r="A122" s="488" t="s">
        <v>98</v>
      </c>
      <c r="B122" s="9" t="s">
        <v>65</v>
      </c>
      <c r="C122" s="343">
        <v>2000000</v>
      </c>
      <c r="D122" s="467"/>
    </row>
    <row r="123" spans="1:4" ht="12" customHeight="1" thickBot="1">
      <c r="A123" s="490" t="s">
        <v>99</v>
      </c>
      <c r="B123" s="12" t="s">
        <v>66</v>
      </c>
      <c r="C123" s="344">
        <v>2000000</v>
      </c>
      <c r="D123" s="467"/>
    </row>
    <row r="124" spans="1:4" ht="12" customHeight="1" thickBot="1">
      <c r="A124" s="37" t="s">
        <v>24</v>
      </c>
      <c r="B124" s="152" t="s">
        <v>410</v>
      </c>
      <c r="C124" s="340">
        <f>+C91+C107+C121</f>
        <v>56317549</v>
      </c>
      <c r="D124" s="467"/>
    </row>
    <row r="125" spans="1:4" ht="12" customHeight="1" thickBot="1">
      <c r="A125" s="37" t="s">
        <v>25</v>
      </c>
      <c r="B125" s="152" t="s">
        <v>411</v>
      </c>
      <c r="C125" s="340">
        <f>+C126+C127+C128</f>
        <v>0</v>
      </c>
      <c r="D125" s="467"/>
    </row>
    <row r="126" spans="1:4" s="119" customFormat="1" ht="12" customHeight="1">
      <c r="A126" s="488" t="s">
        <v>102</v>
      </c>
      <c r="B126" s="9" t="s">
        <v>412</v>
      </c>
      <c r="C126" s="311"/>
      <c r="D126" s="467"/>
    </row>
    <row r="127" spans="1:4" ht="12" customHeight="1">
      <c r="A127" s="488" t="s">
        <v>103</v>
      </c>
      <c r="B127" s="9" t="s">
        <v>413</v>
      </c>
      <c r="C127" s="311"/>
      <c r="D127" s="467"/>
    </row>
    <row r="128" spans="1:4" ht="12" customHeight="1" thickBot="1">
      <c r="A128" s="498" t="s">
        <v>104</v>
      </c>
      <c r="B128" s="7" t="s">
        <v>414</v>
      </c>
      <c r="C128" s="311"/>
      <c r="D128" s="467"/>
    </row>
    <row r="129" spans="1:4" ht="12" customHeight="1" thickBot="1">
      <c r="A129" s="37" t="s">
        <v>26</v>
      </c>
      <c r="B129" s="152" t="s">
        <v>473</v>
      </c>
      <c r="C129" s="340">
        <f>+C130+C131+C132+C133</f>
        <v>0</v>
      </c>
      <c r="D129" s="467"/>
    </row>
    <row r="130" spans="1:4" ht="12" customHeight="1">
      <c r="A130" s="488" t="s">
        <v>105</v>
      </c>
      <c r="B130" s="9" t="s">
        <v>415</v>
      </c>
      <c r="C130" s="311"/>
      <c r="D130" s="467"/>
    </row>
    <row r="131" spans="1:4" ht="12" customHeight="1">
      <c r="A131" s="488" t="s">
        <v>106</v>
      </c>
      <c r="B131" s="9" t="s">
        <v>416</v>
      </c>
      <c r="C131" s="311"/>
      <c r="D131" s="467"/>
    </row>
    <row r="132" spans="1:4" ht="12" customHeight="1">
      <c r="A132" s="488" t="s">
        <v>318</v>
      </c>
      <c r="B132" s="9" t="s">
        <v>417</v>
      </c>
      <c r="C132" s="311"/>
      <c r="D132" s="467"/>
    </row>
    <row r="133" spans="1:4" s="119" customFormat="1" ht="12" customHeight="1" thickBot="1">
      <c r="A133" s="498" t="s">
        <v>319</v>
      </c>
      <c r="B133" s="7" t="s">
        <v>418</v>
      </c>
      <c r="C133" s="311"/>
      <c r="D133" s="467"/>
    </row>
    <row r="134" spans="1:11" ht="12" customHeight="1" thickBot="1">
      <c r="A134" s="37" t="s">
        <v>27</v>
      </c>
      <c r="B134" s="152" t="s">
        <v>419</v>
      </c>
      <c r="C134" s="346">
        <f>+C135+C136+C137+C138</f>
        <v>13731000</v>
      </c>
      <c r="D134" s="467"/>
      <c r="K134" s="294"/>
    </row>
    <row r="135" spans="1:4" ht="15.75">
      <c r="A135" s="488" t="s">
        <v>107</v>
      </c>
      <c r="B135" s="9" t="s">
        <v>420</v>
      </c>
      <c r="C135" s="311"/>
      <c r="D135" s="467"/>
    </row>
    <row r="136" spans="1:4" ht="12" customHeight="1">
      <c r="A136" s="488" t="s">
        <v>108</v>
      </c>
      <c r="B136" s="9" t="s">
        <v>430</v>
      </c>
      <c r="C136" s="311"/>
      <c r="D136" s="467"/>
    </row>
    <row r="137" spans="1:4" s="119" customFormat="1" ht="12" customHeight="1">
      <c r="A137" s="488" t="s">
        <v>331</v>
      </c>
      <c r="B137" s="9" t="s">
        <v>421</v>
      </c>
      <c r="C137" s="311"/>
      <c r="D137" s="467"/>
    </row>
    <row r="138" spans="1:4" s="119" customFormat="1" ht="12" customHeight="1" thickBot="1">
      <c r="A138" s="498" t="s">
        <v>332</v>
      </c>
      <c r="B138" s="7" t="s">
        <v>586</v>
      </c>
      <c r="C138" s="311">
        <v>13731000</v>
      </c>
      <c r="D138" s="467"/>
    </row>
    <row r="139" spans="1:4" s="119" customFormat="1" ht="12" customHeight="1" thickBot="1">
      <c r="A139" s="37" t="s">
        <v>28</v>
      </c>
      <c r="B139" s="152" t="s">
        <v>423</v>
      </c>
      <c r="C139" s="349">
        <f>+C140+C141+C142+C143</f>
        <v>0</v>
      </c>
      <c r="D139" s="467"/>
    </row>
    <row r="140" spans="1:4" s="119" customFormat="1" ht="12" customHeight="1">
      <c r="A140" s="488" t="s">
        <v>192</v>
      </c>
      <c r="B140" s="9" t="s">
        <v>424</v>
      </c>
      <c r="C140" s="311"/>
      <c r="D140" s="467"/>
    </row>
    <row r="141" spans="1:4" s="119" customFormat="1" ht="12" customHeight="1">
      <c r="A141" s="488" t="s">
        <v>193</v>
      </c>
      <c r="B141" s="9" t="s">
        <v>425</v>
      </c>
      <c r="C141" s="311"/>
      <c r="D141" s="467"/>
    </row>
    <row r="142" spans="1:4" s="119" customFormat="1" ht="12" customHeight="1">
      <c r="A142" s="488" t="s">
        <v>246</v>
      </c>
      <c r="B142" s="9" t="s">
        <v>426</v>
      </c>
      <c r="C142" s="311"/>
      <c r="D142" s="467"/>
    </row>
    <row r="143" spans="1:4" ht="12.75" customHeight="1" thickBot="1">
      <c r="A143" s="488" t="s">
        <v>334</v>
      </c>
      <c r="B143" s="9" t="s">
        <v>427</v>
      </c>
      <c r="C143" s="311"/>
      <c r="D143" s="467"/>
    </row>
    <row r="144" spans="1:4" ht="12" customHeight="1" thickBot="1">
      <c r="A144" s="37" t="s">
        <v>29</v>
      </c>
      <c r="B144" s="152" t="s">
        <v>428</v>
      </c>
      <c r="C144" s="482">
        <f>+C125+C129+C134+C139</f>
        <v>13731000</v>
      </c>
      <c r="D144" s="467"/>
    </row>
    <row r="145" spans="1:4" ht="15" customHeight="1" thickBot="1">
      <c r="A145" s="500" t="s">
        <v>30</v>
      </c>
      <c r="B145" s="432" t="s">
        <v>429</v>
      </c>
      <c r="C145" s="482">
        <f>+C124+C144</f>
        <v>70048549</v>
      </c>
      <c r="D145" s="469"/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>
        <v>12</v>
      </c>
    </row>
    <row r="148" spans="1:3" ht="14.25" customHeight="1" thickBot="1">
      <c r="A148" s="291" t="s">
        <v>220</v>
      </c>
      <c r="B148" s="292"/>
      <c r="C148" s="149">
        <v>11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9" sqref="B9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585</v>
      </c>
    </row>
    <row r="2" spans="1:3" s="115" customFormat="1" ht="21" customHeight="1">
      <c r="A2" s="460" t="s">
        <v>70</v>
      </c>
      <c r="B2" s="401" t="s">
        <v>240</v>
      </c>
      <c r="C2" s="403" t="s">
        <v>57</v>
      </c>
    </row>
    <row r="3" spans="1:3" s="115" customFormat="1" ht="16.5" thickBot="1">
      <c r="A3" s="271" t="s">
        <v>216</v>
      </c>
      <c r="B3" s="402" t="s">
        <v>522</v>
      </c>
      <c r="C3" s="404">
        <v>2</v>
      </c>
    </row>
    <row r="4" spans="1:3" s="116" customFormat="1" ht="15.75" customHeight="1" thickBot="1">
      <c r="A4" s="272"/>
      <c r="B4" s="272"/>
      <c r="C4" s="273" t="s">
        <v>588</v>
      </c>
    </row>
    <row r="5" spans="1:3" ht="13.5" thickBot="1">
      <c r="A5" s="461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274</v>
      </c>
      <c r="C8" s="340">
        <f>+C9+C10+C11+C12+C13+C14</f>
        <v>29625551</v>
      </c>
    </row>
    <row r="9" spans="1:3" s="117" customFormat="1" ht="12" customHeight="1">
      <c r="A9" s="488" t="s">
        <v>109</v>
      </c>
      <c r="B9" s="470" t="s">
        <v>275</v>
      </c>
      <c r="C9" s="343">
        <v>13109161</v>
      </c>
    </row>
    <row r="10" spans="1:3" s="118" customFormat="1" ht="12" customHeight="1">
      <c r="A10" s="489" t="s">
        <v>110</v>
      </c>
      <c r="B10" s="471" t="s">
        <v>276</v>
      </c>
      <c r="C10" s="342">
        <v>9030534</v>
      </c>
    </row>
    <row r="11" spans="1:3" s="118" customFormat="1" ht="12" customHeight="1">
      <c r="A11" s="489" t="s">
        <v>111</v>
      </c>
      <c r="B11" s="471" t="s">
        <v>277</v>
      </c>
      <c r="C11" s="342">
        <v>6285856</v>
      </c>
    </row>
    <row r="12" spans="1:3" s="118" customFormat="1" ht="12" customHeight="1">
      <c r="A12" s="489" t="s">
        <v>112</v>
      </c>
      <c r="B12" s="471" t="s">
        <v>278</v>
      </c>
      <c r="C12" s="342">
        <v>1200000</v>
      </c>
    </row>
    <row r="13" spans="1:3" s="118" customFormat="1" ht="12" customHeight="1">
      <c r="A13" s="489" t="s">
        <v>160</v>
      </c>
      <c r="B13" s="471" t="s">
        <v>279</v>
      </c>
      <c r="C13" s="342"/>
    </row>
    <row r="14" spans="1:3" s="117" customFormat="1" ht="12" customHeight="1" thickBot="1">
      <c r="A14" s="490" t="s">
        <v>113</v>
      </c>
      <c r="B14" s="472" t="s">
        <v>280</v>
      </c>
      <c r="C14" s="342"/>
    </row>
    <row r="15" spans="1:3" s="117" customFormat="1" ht="12" customHeight="1" thickBot="1">
      <c r="A15" s="37" t="s">
        <v>22</v>
      </c>
      <c r="B15" s="335" t="s">
        <v>281</v>
      </c>
      <c r="C15" s="340">
        <f>+C16+C17+C18+C19+C20</f>
        <v>13971000</v>
      </c>
    </row>
    <row r="16" spans="1:3" s="117" customFormat="1" ht="12" customHeight="1">
      <c r="A16" s="488" t="s">
        <v>115</v>
      </c>
      <c r="B16" s="470" t="s">
        <v>282</v>
      </c>
      <c r="C16" s="343"/>
    </row>
    <row r="17" spans="1:3" s="117" customFormat="1" ht="12" customHeight="1">
      <c r="A17" s="489" t="s">
        <v>116</v>
      </c>
      <c r="B17" s="471" t="s">
        <v>283</v>
      </c>
      <c r="C17" s="342"/>
    </row>
    <row r="18" spans="1:3" s="117" customFormat="1" ht="12" customHeight="1">
      <c r="A18" s="489" t="s">
        <v>117</v>
      </c>
      <c r="B18" s="471" t="s">
        <v>515</v>
      </c>
      <c r="C18" s="342"/>
    </row>
    <row r="19" spans="1:3" s="117" customFormat="1" ht="12" customHeight="1">
      <c r="A19" s="489" t="s">
        <v>118</v>
      </c>
      <c r="B19" s="471" t="s">
        <v>516</v>
      </c>
      <c r="C19" s="342"/>
    </row>
    <row r="20" spans="1:3" s="117" customFormat="1" ht="12" customHeight="1">
      <c r="A20" s="489" t="s">
        <v>119</v>
      </c>
      <c r="B20" s="471" t="s">
        <v>284</v>
      </c>
      <c r="C20" s="342">
        <v>13971000</v>
      </c>
    </row>
    <row r="21" spans="1:3" s="118" customFormat="1" ht="12" customHeight="1" thickBot="1">
      <c r="A21" s="490" t="s">
        <v>128</v>
      </c>
      <c r="B21" s="472" t="s">
        <v>285</v>
      </c>
      <c r="C21" s="344"/>
    </row>
    <row r="22" spans="1:3" s="118" customFormat="1" ht="12" customHeight="1" thickBot="1">
      <c r="A22" s="37" t="s">
        <v>23</v>
      </c>
      <c r="B22" s="21" t="s">
        <v>286</v>
      </c>
      <c r="C22" s="340">
        <f>+C23+C24+C25+C26+C27</f>
        <v>0</v>
      </c>
    </row>
    <row r="23" spans="1:3" s="118" customFormat="1" ht="12" customHeight="1">
      <c r="A23" s="488" t="s">
        <v>98</v>
      </c>
      <c r="B23" s="470" t="s">
        <v>287</v>
      </c>
      <c r="C23" s="343"/>
    </row>
    <row r="24" spans="1:3" s="117" customFormat="1" ht="12" customHeight="1">
      <c r="A24" s="489" t="s">
        <v>99</v>
      </c>
      <c r="B24" s="471" t="s">
        <v>288</v>
      </c>
      <c r="C24" s="342">
        <v>0</v>
      </c>
    </row>
    <row r="25" spans="1:3" s="118" customFormat="1" ht="12" customHeight="1">
      <c r="A25" s="489" t="s">
        <v>100</v>
      </c>
      <c r="B25" s="471" t="s">
        <v>517</v>
      </c>
      <c r="C25" s="342"/>
    </row>
    <row r="26" spans="1:3" s="118" customFormat="1" ht="12" customHeight="1">
      <c r="A26" s="489" t="s">
        <v>101</v>
      </c>
      <c r="B26" s="471" t="s">
        <v>518</v>
      </c>
      <c r="C26" s="342"/>
    </row>
    <row r="27" spans="1:3" s="118" customFormat="1" ht="12" customHeight="1">
      <c r="A27" s="489" t="s">
        <v>182</v>
      </c>
      <c r="B27" s="471" t="s">
        <v>289</v>
      </c>
      <c r="C27" s="342"/>
    </row>
    <row r="28" spans="1:3" s="118" customFormat="1" ht="12" customHeight="1" thickBot="1">
      <c r="A28" s="490" t="s">
        <v>183</v>
      </c>
      <c r="B28" s="472" t="s">
        <v>290</v>
      </c>
      <c r="C28" s="344"/>
    </row>
    <row r="29" spans="1:3" s="118" customFormat="1" ht="12" customHeight="1" thickBot="1">
      <c r="A29" s="37" t="s">
        <v>184</v>
      </c>
      <c r="B29" s="21" t="s">
        <v>291</v>
      </c>
      <c r="C29" s="346">
        <f>+C30+C33+C34+C35</f>
        <v>8540000</v>
      </c>
    </row>
    <row r="30" spans="1:3" s="118" customFormat="1" ht="12" customHeight="1">
      <c r="A30" s="488" t="s">
        <v>292</v>
      </c>
      <c r="B30" s="470" t="s">
        <v>298</v>
      </c>
      <c r="C30" s="465">
        <v>6450000</v>
      </c>
    </row>
    <row r="31" spans="1:3" s="118" customFormat="1" ht="12" customHeight="1">
      <c r="A31" s="489" t="s">
        <v>293</v>
      </c>
      <c r="B31" s="471" t="s">
        <v>299</v>
      </c>
      <c r="C31" s="342">
        <v>2450000</v>
      </c>
    </row>
    <row r="32" spans="1:3" s="118" customFormat="1" ht="12" customHeight="1">
      <c r="A32" s="489" t="s">
        <v>294</v>
      </c>
      <c r="B32" s="471" t="s">
        <v>300</v>
      </c>
      <c r="C32" s="342">
        <v>4000000</v>
      </c>
    </row>
    <row r="33" spans="1:3" s="118" customFormat="1" ht="12" customHeight="1">
      <c r="A33" s="489" t="s">
        <v>295</v>
      </c>
      <c r="B33" s="471" t="s">
        <v>301</v>
      </c>
      <c r="C33" s="342">
        <v>1640000</v>
      </c>
    </row>
    <row r="34" spans="1:3" s="118" customFormat="1" ht="12" customHeight="1">
      <c r="A34" s="489" t="s">
        <v>296</v>
      </c>
      <c r="B34" s="471" t="s">
        <v>302</v>
      </c>
      <c r="C34" s="342">
        <v>250000</v>
      </c>
    </row>
    <row r="35" spans="1:3" s="118" customFormat="1" ht="12" customHeight="1" thickBot="1">
      <c r="A35" s="490" t="s">
        <v>297</v>
      </c>
      <c r="B35" s="472" t="s">
        <v>303</v>
      </c>
      <c r="C35" s="344">
        <v>200000</v>
      </c>
    </row>
    <row r="36" spans="1:3" s="118" customFormat="1" ht="12" customHeight="1" thickBot="1">
      <c r="A36" s="37" t="s">
        <v>25</v>
      </c>
      <c r="B36" s="21" t="s">
        <v>304</v>
      </c>
      <c r="C36" s="340">
        <f>SUM(C37:C46)</f>
        <v>9291000</v>
      </c>
    </row>
    <row r="37" spans="1:3" s="118" customFormat="1" ht="12" customHeight="1">
      <c r="A37" s="488" t="s">
        <v>102</v>
      </c>
      <c r="B37" s="470" t="s">
        <v>307</v>
      </c>
      <c r="C37" s="343">
        <v>46000</v>
      </c>
    </row>
    <row r="38" spans="1:3" s="118" customFormat="1" ht="12" customHeight="1">
      <c r="A38" s="489" t="s">
        <v>103</v>
      </c>
      <c r="B38" s="471" t="s">
        <v>308</v>
      </c>
      <c r="C38" s="342"/>
    </row>
    <row r="39" spans="1:3" s="118" customFormat="1" ht="12" customHeight="1">
      <c r="A39" s="489" t="s">
        <v>104</v>
      </c>
      <c r="B39" s="471" t="s">
        <v>309</v>
      </c>
      <c r="C39" s="342">
        <v>2313000</v>
      </c>
    </row>
    <row r="40" spans="1:3" s="118" customFormat="1" ht="12" customHeight="1">
      <c r="A40" s="489" t="s">
        <v>186</v>
      </c>
      <c r="B40" s="471" t="s">
        <v>310</v>
      </c>
      <c r="C40" s="342">
        <v>6284000</v>
      </c>
    </row>
    <row r="41" spans="1:3" s="118" customFormat="1" ht="12" customHeight="1">
      <c r="A41" s="489" t="s">
        <v>187</v>
      </c>
      <c r="B41" s="471" t="s">
        <v>311</v>
      </c>
      <c r="C41" s="342"/>
    </row>
    <row r="42" spans="1:3" s="118" customFormat="1" ht="12" customHeight="1">
      <c r="A42" s="489" t="s">
        <v>188</v>
      </c>
      <c r="B42" s="471" t="s">
        <v>312</v>
      </c>
      <c r="C42" s="342">
        <v>632000</v>
      </c>
    </row>
    <row r="43" spans="1:3" s="118" customFormat="1" ht="12" customHeight="1">
      <c r="A43" s="489" t="s">
        <v>189</v>
      </c>
      <c r="B43" s="471" t="s">
        <v>313</v>
      </c>
      <c r="C43" s="342"/>
    </row>
    <row r="44" spans="1:3" s="118" customFormat="1" ht="12" customHeight="1">
      <c r="A44" s="489" t="s">
        <v>190</v>
      </c>
      <c r="B44" s="471" t="s">
        <v>314</v>
      </c>
      <c r="C44" s="342">
        <v>15000</v>
      </c>
    </row>
    <row r="45" spans="1:3" s="118" customFormat="1" ht="12" customHeight="1">
      <c r="A45" s="489" t="s">
        <v>305</v>
      </c>
      <c r="B45" s="471" t="s">
        <v>315</v>
      </c>
      <c r="C45" s="345"/>
    </row>
    <row r="46" spans="1:3" s="118" customFormat="1" ht="12" customHeight="1" thickBot="1">
      <c r="A46" s="490" t="s">
        <v>306</v>
      </c>
      <c r="B46" s="472" t="s">
        <v>316</v>
      </c>
      <c r="C46" s="456">
        <v>1000</v>
      </c>
    </row>
    <row r="47" spans="1:3" s="118" customFormat="1" ht="12" customHeight="1" thickBot="1">
      <c r="A47" s="37" t="s">
        <v>26</v>
      </c>
      <c r="B47" s="21" t="s">
        <v>317</v>
      </c>
      <c r="C47" s="340">
        <f>SUM(C48:C52)</f>
        <v>0</v>
      </c>
    </row>
    <row r="48" spans="1:3" s="118" customFormat="1" ht="12" customHeight="1">
      <c r="A48" s="488" t="s">
        <v>105</v>
      </c>
      <c r="B48" s="470" t="s">
        <v>321</v>
      </c>
      <c r="C48" s="518"/>
    </row>
    <row r="49" spans="1:3" s="118" customFormat="1" ht="12" customHeight="1">
      <c r="A49" s="489" t="s">
        <v>106</v>
      </c>
      <c r="B49" s="471" t="s">
        <v>322</v>
      </c>
      <c r="C49" s="345"/>
    </row>
    <row r="50" spans="1:3" s="118" customFormat="1" ht="12" customHeight="1">
      <c r="A50" s="489" t="s">
        <v>318</v>
      </c>
      <c r="B50" s="471" t="s">
        <v>323</v>
      </c>
      <c r="C50" s="345"/>
    </row>
    <row r="51" spans="1:3" s="118" customFormat="1" ht="12" customHeight="1">
      <c r="A51" s="489" t="s">
        <v>319</v>
      </c>
      <c r="B51" s="471" t="s">
        <v>324</v>
      </c>
      <c r="C51" s="345"/>
    </row>
    <row r="52" spans="1:3" s="118" customFormat="1" ht="12" customHeight="1" thickBot="1">
      <c r="A52" s="490" t="s">
        <v>320</v>
      </c>
      <c r="B52" s="472" t="s">
        <v>325</v>
      </c>
      <c r="C52" s="456"/>
    </row>
    <row r="53" spans="1:3" s="118" customFormat="1" ht="12" customHeight="1" thickBot="1">
      <c r="A53" s="37" t="s">
        <v>191</v>
      </c>
      <c r="B53" s="21" t="s">
        <v>326</v>
      </c>
      <c r="C53" s="340">
        <f>SUM(C54:C56)</f>
        <v>0</v>
      </c>
    </row>
    <row r="54" spans="1:3" s="118" customFormat="1" ht="12" customHeight="1">
      <c r="A54" s="488" t="s">
        <v>107</v>
      </c>
      <c r="B54" s="470" t="s">
        <v>327</v>
      </c>
      <c r="C54" s="343"/>
    </row>
    <row r="55" spans="1:3" s="118" customFormat="1" ht="12" customHeight="1">
      <c r="A55" s="489" t="s">
        <v>108</v>
      </c>
      <c r="B55" s="471" t="s">
        <v>519</v>
      </c>
      <c r="C55" s="342"/>
    </row>
    <row r="56" spans="1:3" s="118" customFormat="1" ht="12" customHeight="1">
      <c r="A56" s="489" t="s">
        <v>331</v>
      </c>
      <c r="B56" s="471" t="s">
        <v>329</v>
      </c>
      <c r="C56" s="342"/>
    </row>
    <row r="57" spans="1:3" s="118" customFormat="1" ht="12" customHeight="1" thickBot="1">
      <c r="A57" s="490" t="s">
        <v>332</v>
      </c>
      <c r="B57" s="472" t="s">
        <v>330</v>
      </c>
      <c r="C57" s="344"/>
    </row>
    <row r="58" spans="1:3" s="118" customFormat="1" ht="12" customHeight="1" thickBot="1">
      <c r="A58" s="37" t="s">
        <v>28</v>
      </c>
      <c r="B58" s="335" t="s">
        <v>333</v>
      </c>
      <c r="C58" s="340">
        <f>SUM(C59:C61)</f>
        <v>0</v>
      </c>
    </row>
    <row r="59" spans="1:3" s="118" customFormat="1" ht="12" customHeight="1">
      <c r="A59" s="488" t="s">
        <v>192</v>
      </c>
      <c r="B59" s="470" t="s">
        <v>335</v>
      </c>
      <c r="C59" s="345"/>
    </row>
    <row r="60" spans="1:3" s="118" customFormat="1" ht="12" customHeight="1">
      <c r="A60" s="489" t="s">
        <v>193</v>
      </c>
      <c r="B60" s="471" t="s">
        <v>520</v>
      </c>
      <c r="C60" s="345"/>
    </row>
    <row r="61" spans="1:3" s="118" customFormat="1" ht="12" customHeight="1">
      <c r="A61" s="489" t="s">
        <v>246</v>
      </c>
      <c r="B61" s="471" t="s">
        <v>336</v>
      </c>
      <c r="C61" s="345"/>
    </row>
    <row r="62" spans="1:3" s="118" customFormat="1" ht="12" customHeight="1" thickBot="1">
      <c r="A62" s="490" t="s">
        <v>334</v>
      </c>
      <c r="B62" s="472" t="s">
        <v>337</v>
      </c>
      <c r="C62" s="345"/>
    </row>
    <row r="63" spans="1:3" s="118" customFormat="1" ht="12" customHeight="1" thickBot="1">
      <c r="A63" s="37" t="s">
        <v>29</v>
      </c>
      <c r="B63" s="21" t="s">
        <v>338</v>
      </c>
      <c r="C63" s="346">
        <f>+C8+C15+C22+C29+C36+C47+C53+C58</f>
        <v>61427551</v>
      </c>
    </row>
    <row r="64" spans="1:3" s="118" customFormat="1" ht="12" customHeight="1" thickBot="1">
      <c r="A64" s="491" t="s">
        <v>474</v>
      </c>
      <c r="B64" s="335" t="s">
        <v>340</v>
      </c>
      <c r="C64" s="340">
        <f>SUM(C65:C67)</f>
        <v>0</v>
      </c>
    </row>
    <row r="65" spans="1:3" s="118" customFormat="1" ht="12" customHeight="1">
      <c r="A65" s="488" t="s">
        <v>373</v>
      </c>
      <c r="B65" s="470" t="s">
        <v>341</v>
      </c>
      <c r="C65" s="345"/>
    </row>
    <row r="66" spans="1:3" s="118" customFormat="1" ht="12" customHeight="1">
      <c r="A66" s="489" t="s">
        <v>382</v>
      </c>
      <c r="B66" s="471" t="s">
        <v>342</v>
      </c>
      <c r="C66" s="345"/>
    </row>
    <row r="67" spans="1:3" s="118" customFormat="1" ht="12" customHeight="1" thickBot="1">
      <c r="A67" s="490" t="s">
        <v>383</v>
      </c>
      <c r="B67" s="474" t="s">
        <v>343</v>
      </c>
      <c r="C67" s="345"/>
    </row>
    <row r="68" spans="1:3" s="118" customFormat="1" ht="12" customHeight="1" thickBot="1">
      <c r="A68" s="491" t="s">
        <v>344</v>
      </c>
      <c r="B68" s="335" t="s">
        <v>345</v>
      </c>
      <c r="C68" s="340">
        <f>SUM(C69:C72)</f>
        <v>0</v>
      </c>
    </row>
    <row r="69" spans="1:3" s="118" customFormat="1" ht="12" customHeight="1">
      <c r="A69" s="488" t="s">
        <v>161</v>
      </c>
      <c r="B69" s="470" t="s">
        <v>346</v>
      </c>
      <c r="C69" s="345"/>
    </row>
    <row r="70" spans="1:3" s="118" customFormat="1" ht="12" customHeight="1">
      <c r="A70" s="489" t="s">
        <v>162</v>
      </c>
      <c r="B70" s="471" t="s">
        <v>347</v>
      </c>
      <c r="C70" s="345"/>
    </row>
    <row r="71" spans="1:3" s="118" customFormat="1" ht="12" customHeight="1">
      <c r="A71" s="489" t="s">
        <v>374</v>
      </c>
      <c r="B71" s="471" t="s">
        <v>348</v>
      </c>
      <c r="C71" s="345"/>
    </row>
    <row r="72" spans="1:3" s="118" customFormat="1" ht="12" customHeight="1" thickBot="1">
      <c r="A72" s="490" t="s">
        <v>375</v>
      </c>
      <c r="B72" s="472" t="s">
        <v>349</v>
      </c>
      <c r="C72" s="345"/>
    </row>
    <row r="73" spans="1:3" s="118" customFormat="1" ht="12" customHeight="1" thickBot="1">
      <c r="A73" s="491" t="s">
        <v>350</v>
      </c>
      <c r="B73" s="335" t="s">
        <v>351</v>
      </c>
      <c r="C73" s="340">
        <f>SUM(C74:C75)</f>
        <v>8620998</v>
      </c>
    </row>
    <row r="74" spans="1:3" s="118" customFormat="1" ht="12" customHeight="1">
      <c r="A74" s="488" t="s">
        <v>376</v>
      </c>
      <c r="B74" s="470" t="s">
        <v>352</v>
      </c>
      <c r="C74" s="345">
        <v>8620998</v>
      </c>
    </row>
    <row r="75" spans="1:3" s="118" customFormat="1" ht="12" customHeight="1" thickBot="1">
      <c r="A75" s="490" t="s">
        <v>377</v>
      </c>
      <c r="B75" s="472" t="s">
        <v>353</v>
      </c>
      <c r="C75" s="345"/>
    </row>
    <row r="76" spans="1:3" s="117" customFormat="1" ht="12" customHeight="1" thickBot="1">
      <c r="A76" s="491" t="s">
        <v>354</v>
      </c>
      <c r="B76" s="335" t="s">
        <v>355</v>
      </c>
      <c r="C76" s="340">
        <f>SUM(C77:C79)</f>
        <v>0</v>
      </c>
    </row>
    <row r="77" spans="1:3" s="118" customFormat="1" ht="12" customHeight="1">
      <c r="A77" s="488" t="s">
        <v>378</v>
      </c>
      <c r="B77" s="470" t="s">
        <v>356</v>
      </c>
      <c r="C77" s="345"/>
    </row>
    <row r="78" spans="1:3" s="118" customFormat="1" ht="12" customHeight="1">
      <c r="A78" s="489" t="s">
        <v>379</v>
      </c>
      <c r="B78" s="471" t="s">
        <v>357</v>
      </c>
      <c r="C78" s="345"/>
    </row>
    <row r="79" spans="1:3" s="118" customFormat="1" ht="12" customHeight="1" thickBot="1">
      <c r="A79" s="490" t="s">
        <v>380</v>
      </c>
      <c r="B79" s="472" t="s">
        <v>358</v>
      </c>
      <c r="C79" s="345"/>
    </row>
    <row r="80" spans="1:3" s="118" customFormat="1" ht="12" customHeight="1" thickBot="1">
      <c r="A80" s="491" t="s">
        <v>359</v>
      </c>
      <c r="B80" s="335" t="s">
        <v>381</v>
      </c>
      <c r="C80" s="340">
        <f>SUM(C81:C84)</f>
        <v>0</v>
      </c>
    </row>
    <row r="81" spans="1:3" s="118" customFormat="1" ht="12" customHeight="1">
      <c r="A81" s="492" t="s">
        <v>360</v>
      </c>
      <c r="B81" s="470" t="s">
        <v>361</v>
      </c>
      <c r="C81" s="345"/>
    </row>
    <row r="82" spans="1:3" s="118" customFormat="1" ht="12" customHeight="1">
      <c r="A82" s="493" t="s">
        <v>362</v>
      </c>
      <c r="B82" s="471" t="s">
        <v>363</v>
      </c>
      <c r="C82" s="345"/>
    </row>
    <row r="83" spans="1:3" s="118" customFormat="1" ht="12" customHeight="1">
      <c r="A83" s="493" t="s">
        <v>364</v>
      </c>
      <c r="B83" s="471" t="s">
        <v>365</v>
      </c>
      <c r="C83" s="345"/>
    </row>
    <row r="84" spans="1:3" s="117" customFormat="1" ht="12" customHeight="1" thickBot="1">
      <c r="A84" s="494" t="s">
        <v>366</v>
      </c>
      <c r="B84" s="472" t="s">
        <v>367</v>
      </c>
      <c r="C84" s="345"/>
    </row>
    <row r="85" spans="1:3" s="117" customFormat="1" ht="12" customHeight="1" thickBot="1">
      <c r="A85" s="491" t="s">
        <v>368</v>
      </c>
      <c r="B85" s="335" t="s">
        <v>369</v>
      </c>
      <c r="C85" s="519"/>
    </row>
    <row r="86" spans="1:3" s="117" customFormat="1" ht="12" customHeight="1" thickBot="1">
      <c r="A86" s="491" t="s">
        <v>370</v>
      </c>
      <c r="B86" s="478" t="s">
        <v>371</v>
      </c>
      <c r="C86" s="346">
        <f>+C64+C68+C73+C76+C80+C85</f>
        <v>8620998</v>
      </c>
    </row>
    <row r="87" spans="1:3" s="117" customFormat="1" ht="12" customHeight="1" thickBot="1">
      <c r="A87" s="495" t="s">
        <v>384</v>
      </c>
      <c r="B87" s="480" t="s">
        <v>504</v>
      </c>
      <c r="C87" s="346">
        <f>+C63+C86</f>
        <v>70048549</v>
      </c>
    </row>
    <row r="88" spans="1:3" s="118" customFormat="1" ht="15" customHeight="1">
      <c r="A88" s="282"/>
      <c r="B88" s="283"/>
      <c r="C88" s="411"/>
    </row>
    <row r="89" spans="1:3" ht="13.5" thickBot="1">
      <c r="A89" s="496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2" t="s">
        <v>21</v>
      </c>
      <c r="B91" s="31" t="s">
        <v>387</v>
      </c>
      <c r="C91" s="339">
        <f>SUM(C92:C96)</f>
        <v>47028549</v>
      </c>
    </row>
    <row r="92" spans="1:3" ht="12" customHeight="1">
      <c r="A92" s="497" t="s">
        <v>109</v>
      </c>
      <c r="B92" s="10" t="s">
        <v>52</v>
      </c>
      <c r="C92" s="341">
        <v>16449000</v>
      </c>
    </row>
    <row r="93" spans="1:3" ht="12" customHeight="1">
      <c r="A93" s="489" t="s">
        <v>110</v>
      </c>
      <c r="B93" s="8" t="s">
        <v>194</v>
      </c>
      <c r="C93" s="342">
        <v>3185000</v>
      </c>
    </row>
    <row r="94" spans="1:3" ht="12" customHeight="1">
      <c r="A94" s="489" t="s">
        <v>111</v>
      </c>
      <c r="B94" s="8" t="s">
        <v>151</v>
      </c>
      <c r="C94" s="344">
        <v>15017000</v>
      </c>
    </row>
    <row r="95" spans="1:3" ht="12" customHeight="1">
      <c r="A95" s="489" t="s">
        <v>112</v>
      </c>
      <c r="B95" s="11" t="s">
        <v>195</v>
      </c>
      <c r="C95" s="344">
        <v>4945000</v>
      </c>
    </row>
    <row r="96" spans="1:3" ht="12" customHeight="1">
      <c r="A96" s="489" t="s">
        <v>123</v>
      </c>
      <c r="B96" s="19" t="s">
        <v>196</v>
      </c>
      <c r="C96" s="344">
        <v>7432549</v>
      </c>
    </row>
    <row r="97" spans="1:3" ht="12" customHeight="1">
      <c r="A97" s="489" t="s">
        <v>113</v>
      </c>
      <c r="B97" s="8" t="s">
        <v>388</v>
      </c>
      <c r="C97" s="344"/>
    </row>
    <row r="98" spans="1:3" ht="12" customHeight="1">
      <c r="A98" s="489" t="s">
        <v>114</v>
      </c>
      <c r="B98" s="171" t="s">
        <v>389</v>
      </c>
      <c r="C98" s="344"/>
    </row>
    <row r="99" spans="1:3" ht="12" customHeight="1">
      <c r="A99" s="489" t="s">
        <v>124</v>
      </c>
      <c r="B99" s="172" t="s">
        <v>390</v>
      </c>
      <c r="C99" s="344"/>
    </row>
    <row r="100" spans="1:3" ht="12" customHeight="1">
      <c r="A100" s="489" t="s">
        <v>125</v>
      </c>
      <c r="B100" s="172" t="s">
        <v>391</v>
      </c>
      <c r="C100" s="344"/>
    </row>
    <row r="101" spans="1:3" ht="12" customHeight="1">
      <c r="A101" s="489" t="s">
        <v>126</v>
      </c>
      <c r="B101" s="171" t="s">
        <v>392</v>
      </c>
      <c r="C101" s="344">
        <v>6382549</v>
      </c>
    </row>
    <row r="102" spans="1:3" ht="12" customHeight="1">
      <c r="A102" s="489" t="s">
        <v>127</v>
      </c>
      <c r="B102" s="171" t="s">
        <v>393</v>
      </c>
      <c r="C102" s="344"/>
    </row>
    <row r="103" spans="1:3" ht="12" customHeight="1">
      <c r="A103" s="489" t="s">
        <v>129</v>
      </c>
      <c r="B103" s="172" t="s">
        <v>394</v>
      </c>
      <c r="C103" s="344"/>
    </row>
    <row r="104" spans="1:3" ht="12" customHeight="1">
      <c r="A104" s="498" t="s">
        <v>197</v>
      </c>
      <c r="B104" s="173" t="s">
        <v>395</v>
      </c>
      <c r="C104" s="344"/>
    </row>
    <row r="105" spans="1:3" ht="12" customHeight="1">
      <c r="A105" s="489" t="s">
        <v>385</v>
      </c>
      <c r="B105" s="173" t="s">
        <v>396</v>
      </c>
      <c r="C105" s="344"/>
    </row>
    <row r="106" spans="1:3" ht="12" customHeight="1" thickBot="1">
      <c r="A106" s="499" t="s">
        <v>386</v>
      </c>
      <c r="B106" s="174" t="s">
        <v>397</v>
      </c>
      <c r="C106" s="348">
        <v>1050000</v>
      </c>
    </row>
    <row r="107" spans="1:3" ht="12" customHeight="1" thickBot="1">
      <c r="A107" s="37" t="s">
        <v>22</v>
      </c>
      <c r="B107" s="30" t="s">
        <v>398</v>
      </c>
      <c r="C107" s="340">
        <f>+C108+C110+C112</f>
        <v>5289000</v>
      </c>
    </row>
    <row r="108" spans="1:3" ht="12" customHeight="1">
      <c r="A108" s="488" t="s">
        <v>115</v>
      </c>
      <c r="B108" s="8" t="s">
        <v>244</v>
      </c>
      <c r="C108" s="343">
        <v>4717000</v>
      </c>
    </row>
    <row r="109" spans="1:3" ht="12" customHeight="1">
      <c r="A109" s="488" t="s">
        <v>116</v>
      </c>
      <c r="B109" s="12" t="s">
        <v>402</v>
      </c>
      <c r="C109" s="343"/>
    </row>
    <row r="110" spans="1:3" ht="12" customHeight="1">
      <c r="A110" s="488" t="s">
        <v>117</v>
      </c>
      <c r="B110" s="12" t="s">
        <v>198</v>
      </c>
      <c r="C110" s="342">
        <v>572000</v>
      </c>
    </row>
    <row r="111" spans="1:3" ht="12" customHeight="1">
      <c r="A111" s="488" t="s">
        <v>118</v>
      </c>
      <c r="B111" s="12" t="s">
        <v>403</v>
      </c>
      <c r="C111" s="311"/>
    </row>
    <row r="112" spans="1:3" ht="12" customHeight="1">
      <c r="A112" s="488" t="s">
        <v>119</v>
      </c>
      <c r="B112" s="337" t="s">
        <v>247</v>
      </c>
      <c r="C112" s="311"/>
    </row>
    <row r="113" spans="1:3" ht="12" customHeight="1">
      <c r="A113" s="488" t="s">
        <v>128</v>
      </c>
      <c r="B113" s="336" t="s">
        <v>521</v>
      </c>
      <c r="C113" s="311"/>
    </row>
    <row r="114" spans="1:3" ht="12" customHeight="1">
      <c r="A114" s="488" t="s">
        <v>130</v>
      </c>
      <c r="B114" s="466" t="s">
        <v>408</v>
      </c>
      <c r="C114" s="311"/>
    </row>
    <row r="115" spans="1:3" ht="12" customHeight="1">
      <c r="A115" s="488" t="s">
        <v>199</v>
      </c>
      <c r="B115" s="172" t="s">
        <v>391</v>
      </c>
      <c r="C115" s="311"/>
    </row>
    <row r="116" spans="1:3" ht="12" customHeight="1">
      <c r="A116" s="488" t="s">
        <v>200</v>
      </c>
      <c r="B116" s="172" t="s">
        <v>407</v>
      </c>
      <c r="C116" s="311"/>
    </row>
    <row r="117" spans="1:3" ht="12" customHeight="1">
      <c r="A117" s="488" t="s">
        <v>201</v>
      </c>
      <c r="B117" s="172" t="s">
        <v>406</v>
      </c>
      <c r="C117" s="311"/>
    </row>
    <row r="118" spans="1:3" ht="12" customHeight="1">
      <c r="A118" s="488" t="s">
        <v>399</v>
      </c>
      <c r="B118" s="172" t="s">
        <v>394</v>
      </c>
      <c r="C118" s="311"/>
    </row>
    <row r="119" spans="1:3" ht="12" customHeight="1">
      <c r="A119" s="488" t="s">
        <v>400</v>
      </c>
      <c r="B119" s="172" t="s">
        <v>405</v>
      </c>
      <c r="C119" s="311"/>
    </row>
    <row r="120" spans="1:3" ht="12" customHeight="1" thickBot="1">
      <c r="A120" s="498" t="s">
        <v>401</v>
      </c>
      <c r="B120" s="172" t="s">
        <v>404</v>
      </c>
      <c r="C120" s="312"/>
    </row>
    <row r="121" spans="1:3" ht="12" customHeight="1" thickBot="1">
      <c r="A121" s="37" t="s">
        <v>23</v>
      </c>
      <c r="B121" s="152" t="s">
        <v>409</v>
      </c>
      <c r="C121" s="340">
        <f>+C122+C123</f>
        <v>4000000</v>
      </c>
    </row>
    <row r="122" spans="1:3" ht="12" customHeight="1">
      <c r="A122" s="488" t="s">
        <v>98</v>
      </c>
      <c r="B122" s="9" t="s">
        <v>65</v>
      </c>
      <c r="C122" s="343">
        <v>2000000</v>
      </c>
    </row>
    <row r="123" spans="1:3" ht="12" customHeight="1" thickBot="1">
      <c r="A123" s="490" t="s">
        <v>99</v>
      </c>
      <c r="B123" s="12" t="s">
        <v>66</v>
      </c>
      <c r="C123" s="344">
        <v>2000000</v>
      </c>
    </row>
    <row r="124" spans="1:3" ht="12" customHeight="1" thickBot="1">
      <c r="A124" s="37" t="s">
        <v>24</v>
      </c>
      <c r="B124" s="152" t="s">
        <v>410</v>
      </c>
      <c r="C124" s="340">
        <f>+C91+C107+C121</f>
        <v>56317549</v>
      </c>
    </row>
    <row r="125" spans="1:3" ht="12" customHeight="1" thickBot="1">
      <c r="A125" s="37" t="s">
        <v>25</v>
      </c>
      <c r="B125" s="152" t="s">
        <v>411</v>
      </c>
      <c r="C125" s="340">
        <f>+C126+C127+C128</f>
        <v>0</v>
      </c>
    </row>
    <row r="126" spans="1:3" s="119" customFormat="1" ht="12" customHeight="1">
      <c r="A126" s="488" t="s">
        <v>102</v>
      </c>
      <c r="B126" s="9" t="s">
        <v>412</v>
      </c>
      <c r="C126" s="311"/>
    </row>
    <row r="127" spans="1:3" ht="12" customHeight="1">
      <c r="A127" s="488" t="s">
        <v>103</v>
      </c>
      <c r="B127" s="9" t="s">
        <v>413</v>
      </c>
      <c r="C127" s="311"/>
    </row>
    <row r="128" spans="1:3" ht="12" customHeight="1" thickBot="1">
      <c r="A128" s="498" t="s">
        <v>104</v>
      </c>
      <c r="B128" s="7" t="s">
        <v>414</v>
      </c>
      <c r="C128" s="311"/>
    </row>
    <row r="129" spans="1:3" ht="12" customHeight="1" thickBot="1">
      <c r="A129" s="37" t="s">
        <v>26</v>
      </c>
      <c r="B129" s="152" t="s">
        <v>473</v>
      </c>
      <c r="C129" s="340">
        <f>+C130+C131+C132+C133</f>
        <v>0</v>
      </c>
    </row>
    <row r="130" spans="1:3" ht="12" customHeight="1">
      <c r="A130" s="488" t="s">
        <v>105</v>
      </c>
      <c r="B130" s="9" t="s">
        <v>415</v>
      </c>
      <c r="C130" s="311"/>
    </row>
    <row r="131" spans="1:3" ht="12" customHeight="1">
      <c r="A131" s="488" t="s">
        <v>106</v>
      </c>
      <c r="B131" s="9" t="s">
        <v>416</v>
      </c>
      <c r="C131" s="311"/>
    </row>
    <row r="132" spans="1:3" ht="12" customHeight="1">
      <c r="A132" s="488" t="s">
        <v>318</v>
      </c>
      <c r="B132" s="9" t="s">
        <v>417</v>
      </c>
      <c r="C132" s="311"/>
    </row>
    <row r="133" spans="1:3" s="119" customFormat="1" ht="12" customHeight="1" thickBot="1">
      <c r="A133" s="498" t="s">
        <v>319</v>
      </c>
      <c r="B133" s="7" t="s">
        <v>418</v>
      </c>
      <c r="C133" s="311"/>
    </row>
    <row r="134" spans="1:11" ht="12" customHeight="1" thickBot="1">
      <c r="A134" s="37" t="s">
        <v>27</v>
      </c>
      <c r="B134" s="152" t="s">
        <v>419</v>
      </c>
      <c r="C134" s="346">
        <f>+C135+C136+C137+C138</f>
        <v>13731000</v>
      </c>
      <c r="K134" s="294"/>
    </row>
    <row r="135" spans="1:3" ht="12.75">
      <c r="A135" s="488" t="s">
        <v>107</v>
      </c>
      <c r="B135" s="9" t="s">
        <v>420</v>
      </c>
      <c r="C135" s="311"/>
    </row>
    <row r="136" spans="1:3" ht="12" customHeight="1">
      <c r="A136" s="488" t="s">
        <v>108</v>
      </c>
      <c r="B136" s="9" t="s">
        <v>430</v>
      </c>
      <c r="C136" s="311"/>
    </row>
    <row r="137" spans="1:3" s="119" customFormat="1" ht="12" customHeight="1">
      <c r="A137" s="488" t="s">
        <v>331</v>
      </c>
      <c r="B137" s="9" t="s">
        <v>421</v>
      </c>
      <c r="C137" s="311"/>
    </row>
    <row r="138" spans="1:3" s="119" customFormat="1" ht="12" customHeight="1" thickBot="1">
      <c r="A138" s="498" t="s">
        <v>332</v>
      </c>
      <c r="B138" s="7" t="s">
        <v>550</v>
      </c>
      <c r="C138" s="311">
        <v>13731000</v>
      </c>
    </row>
    <row r="139" spans="1:3" s="119" customFormat="1" ht="12" customHeight="1" thickBot="1">
      <c r="A139" s="37" t="s">
        <v>28</v>
      </c>
      <c r="B139" s="152" t="s">
        <v>423</v>
      </c>
      <c r="C139" s="349">
        <f>+C140+C141+C142+C143</f>
        <v>0</v>
      </c>
    </row>
    <row r="140" spans="1:3" s="119" customFormat="1" ht="12" customHeight="1">
      <c r="A140" s="488" t="s">
        <v>192</v>
      </c>
      <c r="B140" s="9" t="s">
        <v>424</v>
      </c>
      <c r="C140" s="311"/>
    </row>
    <row r="141" spans="1:3" s="119" customFormat="1" ht="12" customHeight="1">
      <c r="A141" s="488" t="s">
        <v>193</v>
      </c>
      <c r="B141" s="9" t="s">
        <v>425</v>
      </c>
      <c r="C141" s="311"/>
    </row>
    <row r="142" spans="1:3" s="119" customFormat="1" ht="12" customHeight="1">
      <c r="A142" s="488" t="s">
        <v>246</v>
      </c>
      <c r="B142" s="9" t="s">
        <v>426</v>
      </c>
      <c r="C142" s="311"/>
    </row>
    <row r="143" spans="1:3" ht="12.75" customHeight="1" thickBot="1">
      <c r="A143" s="488" t="s">
        <v>334</v>
      </c>
      <c r="B143" s="9" t="s">
        <v>427</v>
      </c>
      <c r="C143" s="311"/>
    </row>
    <row r="144" spans="1:3" ht="12" customHeight="1" thickBot="1">
      <c r="A144" s="37" t="s">
        <v>29</v>
      </c>
      <c r="B144" s="152" t="s">
        <v>428</v>
      </c>
      <c r="C144" s="482">
        <f>+C125+C129+C134+C139</f>
        <v>13731000</v>
      </c>
    </row>
    <row r="145" spans="1:3" ht="15" customHeight="1" thickBot="1">
      <c r="A145" s="500" t="s">
        <v>30</v>
      </c>
      <c r="B145" s="432" t="s">
        <v>429</v>
      </c>
      <c r="C145" s="482">
        <f>+C124+C144</f>
        <v>70048549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>
        <v>12</v>
      </c>
    </row>
    <row r="148" spans="1:3" ht="14.25" customHeight="1" thickBot="1">
      <c r="A148" s="291" t="s">
        <v>220</v>
      </c>
      <c r="B148" s="292"/>
      <c r="C148" s="149">
        <v>11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55">
      <selection activeCell="B1" sqref="B1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480</v>
      </c>
    </row>
    <row r="2" spans="1:3" s="115" customFormat="1" ht="21" customHeight="1">
      <c r="A2" s="460" t="s">
        <v>70</v>
      </c>
      <c r="B2" s="401" t="s">
        <v>240</v>
      </c>
      <c r="C2" s="403" t="s">
        <v>57</v>
      </c>
    </row>
    <row r="3" spans="1:3" s="115" customFormat="1" ht="16.5" thickBot="1">
      <c r="A3" s="271" t="s">
        <v>216</v>
      </c>
      <c r="B3" s="402" t="s">
        <v>523</v>
      </c>
      <c r="C3" s="404">
        <v>3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274</v>
      </c>
      <c r="C8" s="340"/>
    </row>
    <row r="9" spans="1:3" s="117" customFormat="1" ht="12" customHeight="1">
      <c r="A9" s="488" t="s">
        <v>109</v>
      </c>
      <c r="B9" s="470" t="s">
        <v>275</v>
      </c>
      <c r="C9" s="343"/>
    </row>
    <row r="10" spans="1:3" s="118" customFormat="1" ht="12" customHeight="1">
      <c r="A10" s="489" t="s">
        <v>110</v>
      </c>
      <c r="B10" s="471" t="s">
        <v>276</v>
      </c>
      <c r="C10" s="342"/>
    </row>
    <row r="11" spans="1:3" s="118" customFormat="1" ht="12" customHeight="1">
      <c r="A11" s="489" t="s">
        <v>111</v>
      </c>
      <c r="B11" s="471" t="s">
        <v>277</v>
      </c>
      <c r="C11" s="342"/>
    </row>
    <row r="12" spans="1:3" s="118" customFormat="1" ht="12" customHeight="1">
      <c r="A12" s="489" t="s">
        <v>112</v>
      </c>
      <c r="B12" s="471" t="s">
        <v>278</v>
      </c>
      <c r="C12" s="342"/>
    </row>
    <row r="13" spans="1:3" s="118" customFormat="1" ht="12" customHeight="1">
      <c r="A13" s="489" t="s">
        <v>160</v>
      </c>
      <c r="B13" s="471" t="s">
        <v>279</v>
      </c>
      <c r="C13" s="342"/>
    </row>
    <row r="14" spans="1:3" s="117" customFormat="1" ht="12" customHeight="1" thickBot="1">
      <c r="A14" s="490" t="s">
        <v>113</v>
      </c>
      <c r="B14" s="472" t="s">
        <v>280</v>
      </c>
      <c r="C14" s="342"/>
    </row>
    <row r="15" spans="1:3" s="117" customFormat="1" ht="12" customHeight="1" thickBot="1">
      <c r="A15" s="37" t="s">
        <v>22</v>
      </c>
      <c r="B15" s="335" t="s">
        <v>281</v>
      </c>
      <c r="C15" s="340"/>
    </row>
    <row r="16" spans="1:3" s="117" customFormat="1" ht="12" customHeight="1">
      <c r="A16" s="488" t="s">
        <v>115</v>
      </c>
      <c r="B16" s="470" t="s">
        <v>282</v>
      </c>
      <c r="C16" s="343"/>
    </row>
    <row r="17" spans="1:3" s="117" customFormat="1" ht="12" customHeight="1">
      <c r="A17" s="489" t="s">
        <v>116</v>
      </c>
      <c r="B17" s="471" t="s">
        <v>283</v>
      </c>
      <c r="C17" s="342"/>
    </row>
    <row r="18" spans="1:3" s="117" customFormat="1" ht="12" customHeight="1">
      <c r="A18" s="489" t="s">
        <v>117</v>
      </c>
      <c r="B18" s="471" t="s">
        <v>515</v>
      </c>
      <c r="C18" s="342"/>
    </row>
    <row r="19" spans="1:3" s="117" customFormat="1" ht="12" customHeight="1">
      <c r="A19" s="489" t="s">
        <v>118</v>
      </c>
      <c r="B19" s="471" t="s">
        <v>516</v>
      </c>
      <c r="C19" s="342"/>
    </row>
    <row r="20" spans="1:3" s="117" customFormat="1" ht="12" customHeight="1">
      <c r="A20" s="489" t="s">
        <v>119</v>
      </c>
      <c r="B20" s="471" t="s">
        <v>284</v>
      </c>
      <c r="C20" s="342"/>
    </row>
    <row r="21" spans="1:3" s="118" customFormat="1" ht="12" customHeight="1" thickBot="1">
      <c r="A21" s="490" t="s">
        <v>128</v>
      </c>
      <c r="B21" s="472" t="s">
        <v>285</v>
      </c>
      <c r="C21" s="344"/>
    </row>
    <row r="22" spans="1:3" s="118" customFormat="1" ht="12" customHeight="1" thickBot="1">
      <c r="A22" s="37" t="s">
        <v>23</v>
      </c>
      <c r="B22" s="21" t="s">
        <v>286</v>
      </c>
      <c r="C22" s="340"/>
    </row>
    <row r="23" spans="1:3" s="118" customFormat="1" ht="12" customHeight="1">
      <c r="A23" s="488" t="s">
        <v>98</v>
      </c>
      <c r="B23" s="470" t="s">
        <v>287</v>
      </c>
      <c r="C23" s="343"/>
    </row>
    <row r="24" spans="1:3" s="117" customFormat="1" ht="12" customHeight="1">
      <c r="A24" s="489" t="s">
        <v>99</v>
      </c>
      <c r="B24" s="471" t="s">
        <v>288</v>
      </c>
      <c r="C24" s="342"/>
    </row>
    <row r="25" spans="1:3" s="118" customFormat="1" ht="12" customHeight="1">
      <c r="A25" s="489" t="s">
        <v>100</v>
      </c>
      <c r="B25" s="471" t="s">
        <v>517</v>
      </c>
      <c r="C25" s="342"/>
    </row>
    <row r="26" spans="1:3" s="118" customFormat="1" ht="12" customHeight="1">
      <c r="A26" s="489" t="s">
        <v>101</v>
      </c>
      <c r="B26" s="471" t="s">
        <v>518</v>
      </c>
      <c r="C26" s="342"/>
    </row>
    <row r="27" spans="1:3" s="118" customFormat="1" ht="12" customHeight="1">
      <c r="A27" s="489" t="s">
        <v>182</v>
      </c>
      <c r="B27" s="471" t="s">
        <v>289</v>
      </c>
      <c r="C27" s="342"/>
    </row>
    <row r="28" spans="1:3" s="118" customFormat="1" ht="12" customHeight="1" thickBot="1">
      <c r="A28" s="490" t="s">
        <v>183</v>
      </c>
      <c r="B28" s="472" t="s">
        <v>290</v>
      </c>
      <c r="C28" s="344"/>
    </row>
    <row r="29" spans="1:3" s="118" customFormat="1" ht="12" customHeight="1" thickBot="1">
      <c r="A29" s="37" t="s">
        <v>184</v>
      </c>
      <c r="B29" s="21" t="s">
        <v>291</v>
      </c>
      <c r="C29" s="346"/>
    </row>
    <row r="30" spans="1:3" s="118" customFormat="1" ht="12" customHeight="1">
      <c r="A30" s="488" t="s">
        <v>292</v>
      </c>
      <c r="B30" s="470" t="s">
        <v>298</v>
      </c>
      <c r="C30" s="465"/>
    </row>
    <row r="31" spans="1:3" s="118" customFormat="1" ht="12" customHeight="1">
      <c r="A31" s="489" t="s">
        <v>293</v>
      </c>
      <c r="B31" s="471" t="s">
        <v>299</v>
      </c>
      <c r="C31" s="342"/>
    </row>
    <row r="32" spans="1:3" s="118" customFormat="1" ht="12" customHeight="1">
      <c r="A32" s="489" t="s">
        <v>294</v>
      </c>
      <c r="B32" s="471" t="s">
        <v>300</v>
      </c>
      <c r="C32" s="342"/>
    </row>
    <row r="33" spans="1:3" s="118" customFormat="1" ht="12" customHeight="1">
      <c r="A33" s="489" t="s">
        <v>295</v>
      </c>
      <c r="B33" s="471" t="s">
        <v>301</v>
      </c>
      <c r="C33" s="342"/>
    </row>
    <row r="34" spans="1:3" s="118" customFormat="1" ht="12" customHeight="1">
      <c r="A34" s="489" t="s">
        <v>296</v>
      </c>
      <c r="B34" s="471" t="s">
        <v>302</v>
      </c>
      <c r="C34" s="342"/>
    </row>
    <row r="35" spans="1:3" s="118" customFormat="1" ht="12" customHeight="1" thickBot="1">
      <c r="A35" s="490" t="s">
        <v>297</v>
      </c>
      <c r="B35" s="472" t="s">
        <v>303</v>
      </c>
      <c r="C35" s="344"/>
    </row>
    <row r="36" spans="1:3" s="118" customFormat="1" ht="12" customHeight="1" thickBot="1">
      <c r="A36" s="37" t="s">
        <v>25</v>
      </c>
      <c r="B36" s="21" t="s">
        <v>304</v>
      </c>
      <c r="C36" s="340"/>
    </row>
    <row r="37" spans="1:3" s="118" customFormat="1" ht="12" customHeight="1">
      <c r="A37" s="488" t="s">
        <v>102</v>
      </c>
      <c r="B37" s="470" t="s">
        <v>307</v>
      </c>
      <c r="C37" s="343"/>
    </row>
    <row r="38" spans="1:3" s="118" customFormat="1" ht="12" customHeight="1">
      <c r="A38" s="489" t="s">
        <v>103</v>
      </c>
      <c r="B38" s="471" t="s">
        <v>308</v>
      </c>
      <c r="C38" s="342"/>
    </row>
    <row r="39" spans="1:3" s="118" customFormat="1" ht="12" customHeight="1">
      <c r="A39" s="489" t="s">
        <v>104</v>
      </c>
      <c r="B39" s="471" t="s">
        <v>309</v>
      </c>
      <c r="C39" s="342"/>
    </row>
    <row r="40" spans="1:3" s="118" customFormat="1" ht="12" customHeight="1">
      <c r="A40" s="489" t="s">
        <v>186</v>
      </c>
      <c r="B40" s="471" t="s">
        <v>310</v>
      </c>
      <c r="C40" s="342"/>
    </row>
    <row r="41" spans="1:3" s="118" customFormat="1" ht="12" customHeight="1">
      <c r="A41" s="489" t="s">
        <v>187</v>
      </c>
      <c r="B41" s="471" t="s">
        <v>311</v>
      </c>
      <c r="C41" s="342"/>
    </row>
    <row r="42" spans="1:3" s="118" customFormat="1" ht="12" customHeight="1">
      <c r="A42" s="489" t="s">
        <v>188</v>
      </c>
      <c r="B42" s="471" t="s">
        <v>312</v>
      </c>
      <c r="C42" s="342"/>
    </row>
    <row r="43" spans="1:3" s="118" customFormat="1" ht="12" customHeight="1">
      <c r="A43" s="489" t="s">
        <v>189</v>
      </c>
      <c r="B43" s="471" t="s">
        <v>313</v>
      </c>
      <c r="C43" s="342"/>
    </row>
    <row r="44" spans="1:3" s="118" customFormat="1" ht="12" customHeight="1">
      <c r="A44" s="489" t="s">
        <v>190</v>
      </c>
      <c r="B44" s="471" t="s">
        <v>314</v>
      </c>
      <c r="C44" s="342"/>
    </row>
    <row r="45" spans="1:3" s="118" customFormat="1" ht="12" customHeight="1">
      <c r="A45" s="489" t="s">
        <v>305</v>
      </c>
      <c r="B45" s="471" t="s">
        <v>315</v>
      </c>
      <c r="C45" s="345"/>
    </row>
    <row r="46" spans="1:3" s="118" customFormat="1" ht="12" customHeight="1" thickBot="1">
      <c r="A46" s="490" t="s">
        <v>306</v>
      </c>
      <c r="B46" s="472" t="s">
        <v>316</v>
      </c>
      <c r="C46" s="456"/>
    </row>
    <row r="47" spans="1:3" s="118" customFormat="1" ht="12" customHeight="1" thickBot="1">
      <c r="A47" s="37" t="s">
        <v>26</v>
      </c>
      <c r="B47" s="21" t="s">
        <v>317</v>
      </c>
      <c r="C47" s="340"/>
    </row>
    <row r="48" spans="1:3" s="118" customFormat="1" ht="12" customHeight="1">
      <c r="A48" s="488" t="s">
        <v>105</v>
      </c>
      <c r="B48" s="470" t="s">
        <v>321</v>
      </c>
      <c r="C48" s="518"/>
    </row>
    <row r="49" spans="1:3" s="118" customFormat="1" ht="12" customHeight="1">
      <c r="A49" s="489" t="s">
        <v>106</v>
      </c>
      <c r="B49" s="471" t="s">
        <v>322</v>
      </c>
      <c r="C49" s="345"/>
    </row>
    <row r="50" spans="1:3" s="118" customFormat="1" ht="12" customHeight="1">
      <c r="A50" s="489" t="s">
        <v>318</v>
      </c>
      <c r="B50" s="471" t="s">
        <v>323</v>
      </c>
      <c r="C50" s="345"/>
    </row>
    <row r="51" spans="1:3" s="118" customFormat="1" ht="12" customHeight="1">
      <c r="A51" s="489" t="s">
        <v>319</v>
      </c>
      <c r="B51" s="471" t="s">
        <v>324</v>
      </c>
      <c r="C51" s="345"/>
    </row>
    <row r="52" spans="1:3" s="118" customFormat="1" ht="12" customHeight="1" thickBot="1">
      <c r="A52" s="490" t="s">
        <v>320</v>
      </c>
      <c r="B52" s="472" t="s">
        <v>325</v>
      </c>
      <c r="C52" s="456"/>
    </row>
    <row r="53" spans="1:3" s="118" customFormat="1" ht="12" customHeight="1" thickBot="1">
      <c r="A53" s="37" t="s">
        <v>191</v>
      </c>
      <c r="B53" s="21" t="s">
        <v>326</v>
      </c>
      <c r="C53" s="340"/>
    </row>
    <row r="54" spans="1:3" s="118" customFormat="1" ht="12" customHeight="1">
      <c r="A54" s="488" t="s">
        <v>107</v>
      </c>
      <c r="B54" s="470" t="s">
        <v>327</v>
      </c>
      <c r="C54" s="343"/>
    </row>
    <row r="55" spans="1:3" s="118" customFormat="1" ht="12" customHeight="1">
      <c r="A55" s="489" t="s">
        <v>108</v>
      </c>
      <c r="B55" s="471" t="s">
        <v>519</v>
      </c>
      <c r="C55" s="342"/>
    </row>
    <row r="56" spans="1:3" s="118" customFormat="1" ht="12" customHeight="1">
      <c r="A56" s="489" t="s">
        <v>331</v>
      </c>
      <c r="B56" s="471" t="s">
        <v>329</v>
      </c>
      <c r="C56" s="342"/>
    </row>
    <row r="57" spans="1:3" s="118" customFormat="1" ht="12" customHeight="1" thickBot="1">
      <c r="A57" s="490" t="s">
        <v>332</v>
      </c>
      <c r="B57" s="472" t="s">
        <v>330</v>
      </c>
      <c r="C57" s="344"/>
    </row>
    <row r="58" spans="1:3" s="118" customFormat="1" ht="12" customHeight="1" thickBot="1">
      <c r="A58" s="37" t="s">
        <v>28</v>
      </c>
      <c r="B58" s="335" t="s">
        <v>333</v>
      </c>
      <c r="C58" s="340"/>
    </row>
    <row r="59" spans="1:3" s="118" customFormat="1" ht="12" customHeight="1">
      <c r="A59" s="488" t="s">
        <v>192</v>
      </c>
      <c r="B59" s="470" t="s">
        <v>335</v>
      </c>
      <c r="C59" s="345"/>
    </row>
    <row r="60" spans="1:3" s="118" customFormat="1" ht="12" customHeight="1">
      <c r="A60" s="489" t="s">
        <v>193</v>
      </c>
      <c r="B60" s="471" t="s">
        <v>520</v>
      </c>
      <c r="C60" s="345"/>
    </row>
    <row r="61" spans="1:3" s="118" customFormat="1" ht="12" customHeight="1">
      <c r="A61" s="489" t="s">
        <v>246</v>
      </c>
      <c r="B61" s="471" t="s">
        <v>336</v>
      </c>
      <c r="C61" s="345"/>
    </row>
    <row r="62" spans="1:3" s="118" customFormat="1" ht="12" customHeight="1" thickBot="1">
      <c r="A62" s="490" t="s">
        <v>334</v>
      </c>
      <c r="B62" s="472" t="s">
        <v>337</v>
      </c>
      <c r="C62" s="345"/>
    </row>
    <row r="63" spans="1:3" s="118" customFormat="1" ht="12" customHeight="1" thickBot="1">
      <c r="A63" s="37" t="s">
        <v>29</v>
      </c>
      <c r="B63" s="21" t="s">
        <v>338</v>
      </c>
      <c r="C63" s="346"/>
    </row>
    <row r="64" spans="1:3" s="118" customFormat="1" ht="12" customHeight="1" thickBot="1">
      <c r="A64" s="491" t="s">
        <v>474</v>
      </c>
      <c r="B64" s="335" t="s">
        <v>340</v>
      </c>
      <c r="C64" s="340"/>
    </row>
    <row r="65" spans="1:3" s="118" customFormat="1" ht="12" customHeight="1">
      <c r="A65" s="488" t="s">
        <v>373</v>
      </c>
      <c r="B65" s="470" t="s">
        <v>341</v>
      </c>
      <c r="C65" s="345"/>
    </row>
    <row r="66" spans="1:3" s="118" customFormat="1" ht="12" customHeight="1">
      <c r="A66" s="489" t="s">
        <v>382</v>
      </c>
      <c r="B66" s="471" t="s">
        <v>342</v>
      </c>
      <c r="C66" s="345"/>
    </row>
    <row r="67" spans="1:3" s="118" customFormat="1" ht="12" customHeight="1" thickBot="1">
      <c r="A67" s="490" t="s">
        <v>383</v>
      </c>
      <c r="B67" s="474" t="s">
        <v>343</v>
      </c>
      <c r="C67" s="345"/>
    </row>
    <row r="68" spans="1:3" s="118" customFormat="1" ht="12" customHeight="1" thickBot="1">
      <c r="A68" s="491" t="s">
        <v>344</v>
      </c>
      <c r="B68" s="335" t="s">
        <v>345</v>
      </c>
      <c r="C68" s="340"/>
    </row>
    <row r="69" spans="1:3" s="118" customFormat="1" ht="12" customHeight="1">
      <c r="A69" s="488" t="s">
        <v>161</v>
      </c>
      <c r="B69" s="470" t="s">
        <v>346</v>
      </c>
      <c r="C69" s="345"/>
    </row>
    <row r="70" spans="1:3" s="118" customFormat="1" ht="12" customHeight="1">
      <c r="A70" s="489" t="s">
        <v>162</v>
      </c>
      <c r="B70" s="471" t="s">
        <v>347</v>
      </c>
      <c r="C70" s="345"/>
    </row>
    <row r="71" spans="1:3" s="118" customFormat="1" ht="12" customHeight="1">
      <c r="A71" s="489" t="s">
        <v>374</v>
      </c>
      <c r="B71" s="471" t="s">
        <v>348</v>
      </c>
      <c r="C71" s="345"/>
    </row>
    <row r="72" spans="1:3" s="118" customFormat="1" ht="12" customHeight="1" thickBot="1">
      <c r="A72" s="490" t="s">
        <v>375</v>
      </c>
      <c r="B72" s="472" t="s">
        <v>349</v>
      </c>
      <c r="C72" s="345"/>
    </row>
    <row r="73" spans="1:3" s="118" customFormat="1" ht="12" customHeight="1" thickBot="1">
      <c r="A73" s="491" t="s">
        <v>350</v>
      </c>
      <c r="B73" s="335" t="s">
        <v>351</v>
      </c>
      <c r="C73" s="340"/>
    </row>
    <row r="74" spans="1:3" s="118" customFormat="1" ht="12" customHeight="1">
      <c r="A74" s="488" t="s">
        <v>376</v>
      </c>
      <c r="B74" s="470" t="s">
        <v>352</v>
      </c>
      <c r="C74" s="345"/>
    </row>
    <row r="75" spans="1:3" s="118" customFormat="1" ht="12" customHeight="1" thickBot="1">
      <c r="A75" s="490" t="s">
        <v>377</v>
      </c>
      <c r="B75" s="472" t="s">
        <v>353</v>
      </c>
      <c r="C75" s="345"/>
    </row>
    <row r="76" spans="1:3" s="117" customFormat="1" ht="12" customHeight="1" thickBot="1">
      <c r="A76" s="491" t="s">
        <v>354</v>
      </c>
      <c r="B76" s="335" t="s">
        <v>355</v>
      </c>
      <c r="C76" s="340"/>
    </row>
    <row r="77" spans="1:3" s="118" customFormat="1" ht="12" customHeight="1">
      <c r="A77" s="488" t="s">
        <v>378</v>
      </c>
      <c r="B77" s="470" t="s">
        <v>356</v>
      </c>
      <c r="C77" s="345"/>
    </row>
    <row r="78" spans="1:3" s="118" customFormat="1" ht="12" customHeight="1">
      <c r="A78" s="489" t="s">
        <v>379</v>
      </c>
      <c r="B78" s="471" t="s">
        <v>357</v>
      </c>
      <c r="C78" s="345"/>
    </row>
    <row r="79" spans="1:3" s="118" customFormat="1" ht="12" customHeight="1" thickBot="1">
      <c r="A79" s="490" t="s">
        <v>380</v>
      </c>
      <c r="B79" s="472" t="s">
        <v>358</v>
      </c>
      <c r="C79" s="345"/>
    </row>
    <row r="80" spans="1:3" s="118" customFormat="1" ht="12" customHeight="1" thickBot="1">
      <c r="A80" s="491" t="s">
        <v>359</v>
      </c>
      <c r="B80" s="335" t="s">
        <v>381</v>
      </c>
      <c r="C80" s="340"/>
    </row>
    <row r="81" spans="1:3" s="118" customFormat="1" ht="12" customHeight="1">
      <c r="A81" s="492" t="s">
        <v>360</v>
      </c>
      <c r="B81" s="470" t="s">
        <v>361</v>
      </c>
      <c r="C81" s="345"/>
    </row>
    <row r="82" spans="1:3" s="118" customFormat="1" ht="12" customHeight="1">
      <c r="A82" s="493" t="s">
        <v>362</v>
      </c>
      <c r="B82" s="471" t="s">
        <v>363</v>
      </c>
      <c r="C82" s="345"/>
    </row>
    <row r="83" spans="1:3" s="118" customFormat="1" ht="12" customHeight="1">
      <c r="A83" s="493" t="s">
        <v>364</v>
      </c>
      <c r="B83" s="471" t="s">
        <v>365</v>
      </c>
      <c r="C83" s="345"/>
    </row>
    <row r="84" spans="1:3" s="117" customFormat="1" ht="12" customHeight="1" thickBot="1">
      <c r="A84" s="494" t="s">
        <v>366</v>
      </c>
      <c r="B84" s="472" t="s">
        <v>367</v>
      </c>
      <c r="C84" s="345"/>
    </row>
    <row r="85" spans="1:3" s="117" customFormat="1" ht="12" customHeight="1" thickBot="1">
      <c r="A85" s="491" t="s">
        <v>368</v>
      </c>
      <c r="B85" s="335" t="s">
        <v>369</v>
      </c>
      <c r="C85" s="519"/>
    </row>
    <row r="86" spans="1:3" s="117" customFormat="1" ht="12" customHeight="1" thickBot="1">
      <c r="A86" s="491" t="s">
        <v>370</v>
      </c>
      <c r="B86" s="478" t="s">
        <v>371</v>
      </c>
      <c r="C86" s="346"/>
    </row>
    <row r="87" spans="1:3" s="117" customFormat="1" ht="12" customHeight="1" thickBot="1">
      <c r="A87" s="495" t="s">
        <v>384</v>
      </c>
      <c r="B87" s="480" t="s">
        <v>504</v>
      </c>
      <c r="C87" s="346"/>
    </row>
    <row r="88" spans="1:3" s="118" customFormat="1" ht="15" customHeight="1">
      <c r="A88" s="282"/>
      <c r="B88" s="283"/>
      <c r="C88" s="411"/>
    </row>
    <row r="89" spans="1:3" ht="13.5" thickBot="1">
      <c r="A89" s="496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2" t="s">
        <v>21</v>
      </c>
      <c r="B91" s="31" t="s">
        <v>387</v>
      </c>
      <c r="C91" s="339">
        <f>SUM(C92:C96)</f>
        <v>0</v>
      </c>
    </row>
    <row r="92" spans="1:3" ht="12" customHeight="1">
      <c r="A92" s="497" t="s">
        <v>109</v>
      </c>
      <c r="B92" s="10" t="s">
        <v>52</v>
      </c>
      <c r="C92" s="341"/>
    </row>
    <row r="93" spans="1:3" ht="12" customHeight="1">
      <c r="A93" s="489" t="s">
        <v>110</v>
      </c>
      <c r="B93" s="8" t="s">
        <v>194</v>
      </c>
      <c r="C93" s="342"/>
    </row>
    <row r="94" spans="1:3" ht="12" customHeight="1">
      <c r="A94" s="489" t="s">
        <v>111</v>
      </c>
      <c r="B94" s="8" t="s">
        <v>151</v>
      </c>
      <c r="C94" s="344"/>
    </row>
    <row r="95" spans="1:3" ht="12" customHeight="1">
      <c r="A95" s="489" t="s">
        <v>112</v>
      </c>
      <c r="B95" s="11" t="s">
        <v>195</v>
      </c>
      <c r="C95" s="344"/>
    </row>
    <row r="96" spans="1:3" ht="12" customHeight="1">
      <c r="A96" s="489" t="s">
        <v>123</v>
      </c>
      <c r="B96" s="19" t="s">
        <v>196</v>
      </c>
      <c r="C96" s="344"/>
    </row>
    <row r="97" spans="1:3" ht="12" customHeight="1">
      <c r="A97" s="489" t="s">
        <v>113</v>
      </c>
      <c r="B97" s="8" t="s">
        <v>388</v>
      </c>
      <c r="C97" s="344"/>
    </row>
    <row r="98" spans="1:3" ht="12" customHeight="1">
      <c r="A98" s="489" t="s">
        <v>114</v>
      </c>
      <c r="B98" s="171" t="s">
        <v>389</v>
      </c>
      <c r="C98" s="344"/>
    </row>
    <row r="99" spans="1:3" ht="12" customHeight="1">
      <c r="A99" s="489" t="s">
        <v>124</v>
      </c>
      <c r="B99" s="172" t="s">
        <v>390</v>
      </c>
      <c r="C99" s="344"/>
    </row>
    <row r="100" spans="1:3" ht="12" customHeight="1">
      <c r="A100" s="489" t="s">
        <v>125</v>
      </c>
      <c r="B100" s="172" t="s">
        <v>391</v>
      </c>
      <c r="C100" s="344"/>
    </row>
    <row r="101" spans="1:3" ht="12" customHeight="1">
      <c r="A101" s="489" t="s">
        <v>126</v>
      </c>
      <c r="B101" s="171" t="s">
        <v>392</v>
      </c>
      <c r="C101" s="344"/>
    </row>
    <row r="102" spans="1:3" ht="12" customHeight="1">
      <c r="A102" s="489" t="s">
        <v>127</v>
      </c>
      <c r="B102" s="171" t="s">
        <v>393</v>
      </c>
      <c r="C102" s="344"/>
    </row>
    <row r="103" spans="1:3" ht="12" customHeight="1">
      <c r="A103" s="489" t="s">
        <v>129</v>
      </c>
      <c r="B103" s="172" t="s">
        <v>394</v>
      </c>
      <c r="C103" s="344"/>
    </row>
    <row r="104" spans="1:3" ht="12" customHeight="1">
      <c r="A104" s="498" t="s">
        <v>197</v>
      </c>
      <c r="B104" s="173" t="s">
        <v>395</v>
      </c>
      <c r="C104" s="344"/>
    </row>
    <row r="105" spans="1:3" ht="12" customHeight="1">
      <c r="A105" s="489" t="s">
        <v>385</v>
      </c>
      <c r="B105" s="173" t="s">
        <v>396</v>
      </c>
      <c r="C105" s="344"/>
    </row>
    <row r="106" spans="1:3" ht="12" customHeight="1" thickBot="1">
      <c r="A106" s="499" t="s">
        <v>386</v>
      </c>
      <c r="B106" s="174" t="s">
        <v>397</v>
      </c>
      <c r="C106" s="348"/>
    </row>
    <row r="107" spans="1:3" ht="12" customHeight="1" thickBot="1">
      <c r="A107" s="37" t="s">
        <v>22</v>
      </c>
      <c r="B107" s="30" t="s">
        <v>398</v>
      </c>
      <c r="C107" s="340">
        <f>+C108+C110+C112</f>
        <v>0</v>
      </c>
    </row>
    <row r="108" spans="1:3" ht="12" customHeight="1">
      <c r="A108" s="488" t="s">
        <v>115</v>
      </c>
      <c r="B108" s="8" t="s">
        <v>244</v>
      </c>
      <c r="C108" s="343"/>
    </row>
    <row r="109" spans="1:3" ht="12" customHeight="1">
      <c r="A109" s="488" t="s">
        <v>116</v>
      </c>
      <c r="B109" s="12" t="s">
        <v>402</v>
      </c>
      <c r="C109" s="343"/>
    </row>
    <row r="110" spans="1:3" ht="12" customHeight="1">
      <c r="A110" s="488" t="s">
        <v>117</v>
      </c>
      <c r="B110" s="12" t="s">
        <v>198</v>
      </c>
      <c r="C110" s="342"/>
    </row>
    <row r="111" spans="1:3" ht="12" customHeight="1">
      <c r="A111" s="488" t="s">
        <v>118</v>
      </c>
      <c r="B111" s="12" t="s">
        <v>403</v>
      </c>
      <c r="C111" s="311"/>
    </row>
    <row r="112" spans="1:3" ht="12" customHeight="1">
      <c r="A112" s="488" t="s">
        <v>119</v>
      </c>
      <c r="B112" s="337" t="s">
        <v>247</v>
      </c>
      <c r="C112" s="311"/>
    </row>
    <row r="113" spans="1:3" ht="12" customHeight="1">
      <c r="A113" s="488" t="s">
        <v>128</v>
      </c>
      <c r="B113" s="336" t="s">
        <v>521</v>
      </c>
      <c r="C113" s="311"/>
    </row>
    <row r="114" spans="1:3" ht="12" customHeight="1">
      <c r="A114" s="488" t="s">
        <v>130</v>
      </c>
      <c r="B114" s="466" t="s">
        <v>408</v>
      </c>
      <c r="C114" s="311"/>
    </row>
    <row r="115" spans="1:3" ht="12" customHeight="1">
      <c r="A115" s="488" t="s">
        <v>199</v>
      </c>
      <c r="B115" s="172" t="s">
        <v>391</v>
      </c>
      <c r="C115" s="311"/>
    </row>
    <row r="116" spans="1:3" ht="12" customHeight="1">
      <c r="A116" s="488" t="s">
        <v>200</v>
      </c>
      <c r="B116" s="172" t="s">
        <v>407</v>
      </c>
      <c r="C116" s="311"/>
    </row>
    <row r="117" spans="1:3" ht="12" customHeight="1">
      <c r="A117" s="488" t="s">
        <v>201</v>
      </c>
      <c r="B117" s="172" t="s">
        <v>406</v>
      </c>
      <c r="C117" s="311"/>
    </row>
    <row r="118" spans="1:3" ht="12" customHeight="1">
      <c r="A118" s="488" t="s">
        <v>399</v>
      </c>
      <c r="B118" s="172" t="s">
        <v>394</v>
      </c>
      <c r="C118" s="311"/>
    </row>
    <row r="119" spans="1:3" ht="12" customHeight="1">
      <c r="A119" s="488" t="s">
        <v>400</v>
      </c>
      <c r="B119" s="172" t="s">
        <v>405</v>
      </c>
      <c r="C119" s="311"/>
    </row>
    <row r="120" spans="1:3" ht="12" customHeight="1" thickBot="1">
      <c r="A120" s="498" t="s">
        <v>401</v>
      </c>
      <c r="B120" s="172" t="s">
        <v>404</v>
      </c>
      <c r="C120" s="312"/>
    </row>
    <row r="121" spans="1:3" ht="12" customHeight="1" thickBot="1">
      <c r="A121" s="37" t="s">
        <v>23</v>
      </c>
      <c r="B121" s="152" t="s">
        <v>409</v>
      </c>
      <c r="C121" s="340">
        <f>+C122+C123</f>
        <v>0</v>
      </c>
    </row>
    <row r="122" spans="1:3" ht="12" customHeight="1">
      <c r="A122" s="488" t="s">
        <v>98</v>
      </c>
      <c r="B122" s="9" t="s">
        <v>65</v>
      </c>
      <c r="C122" s="343"/>
    </row>
    <row r="123" spans="1:3" ht="12" customHeight="1" thickBot="1">
      <c r="A123" s="490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410</v>
      </c>
      <c r="C124" s="340">
        <f>+C91+C107+C121</f>
        <v>0</v>
      </c>
    </row>
    <row r="125" spans="1:3" ht="12" customHeight="1" thickBot="1">
      <c r="A125" s="37" t="s">
        <v>25</v>
      </c>
      <c r="B125" s="152" t="s">
        <v>411</v>
      </c>
      <c r="C125" s="340">
        <f>+C126+C127+C128</f>
        <v>0</v>
      </c>
    </row>
    <row r="126" spans="1:3" s="119" customFormat="1" ht="12" customHeight="1">
      <c r="A126" s="488" t="s">
        <v>102</v>
      </c>
      <c r="B126" s="9" t="s">
        <v>412</v>
      </c>
      <c r="C126" s="311"/>
    </row>
    <row r="127" spans="1:3" ht="12" customHeight="1">
      <c r="A127" s="488" t="s">
        <v>103</v>
      </c>
      <c r="B127" s="9" t="s">
        <v>413</v>
      </c>
      <c r="C127" s="311"/>
    </row>
    <row r="128" spans="1:3" ht="12" customHeight="1" thickBot="1">
      <c r="A128" s="498" t="s">
        <v>104</v>
      </c>
      <c r="B128" s="7" t="s">
        <v>414</v>
      </c>
      <c r="C128" s="311"/>
    </row>
    <row r="129" spans="1:3" ht="12" customHeight="1" thickBot="1">
      <c r="A129" s="37" t="s">
        <v>26</v>
      </c>
      <c r="B129" s="152" t="s">
        <v>473</v>
      </c>
      <c r="C129" s="340">
        <f>+C130+C131+C132+C133</f>
        <v>0</v>
      </c>
    </row>
    <row r="130" spans="1:3" ht="12" customHeight="1">
      <c r="A130" s="488" t="s">
        <v>105</v>
      </c>
      <c r="B130" s="9" t="s">
        <v>415</v>
      </c>
      <c r="C130" s="311"/>
    </row>
    <row r="131" spans="1:3" ht="12" customHeight="1">
      <c r="A131" s="488" t="s">
        <v>106</v>
      </c>
      <c r="B131" s="9" t="s">
        <v>416</v>
      </c>
      <c r="C131" s="311"/>
    </row>
    <row r="132" spans="1:3" ht="12" customHeight="1">
      <c r="A132" s="488" t="s">
        <v>318</v>
      </c>
      <c r="B132" s="9" t="s">
        <v>417</v>
      </c>
      <c r="C132" s="311"/>
    </row>
    <row r="133" spans="1:3" s="119" customFormat="1" ht="12" customHeight="1" thickBot="1">
      <c r="A133" s="498" t="s">
        <v>319</v>
      </c>
      <c r="B133" s="7" t="s">
        <v>418</v>
      </c>
      <c r="C133" s="311"/>
    </row>
    <row r="134" spans="1:11" ht="12" customHeight="1" thickBot="1">
      <c r="A134" s="37" t="s">
        <v>27</v>
      </c>
      <c r="B134" s="152" t="s">
        <v>419</v>
      </c>
      <c r="C134" s="346">
        <f>+C135+C136+C137+C138</f>
        <v>0</v>
      </c>
      <c r="K134" s="294"/>
    </row>
    <row r="135" spans="1:3" ht="12.75">
      <c r="A135" s="488" t="s">
        <v>107</v>
      </c>
      <c r="B135" s="9" t="s">
        <v>420</v>
      </c>
      <c r="C135" s="311"/>
    </row>
    <row r="136" spans="1:3" ht="12" customHeight="1">
      <c r="A136" s="488" t="s">
        <v>108</v>
      </c>
      <c r="B136" s="9" t="s">
        <v>430</v>
      </c>
      <c r="C136" s="311"/>
    </row>
    <row r="137" spans="1:3" s="119" customFormat="1" ht="12" customHeight="1">
      <c r="A137" s="488" t="s">
        <v>331</v>
      </c>
      <c r="B137" s="9" t="s">
        <v>421</v>
      </c>
      <c r="C137" s="311"/>
    </row>
    <row r="138" spans="1:3" s="119" customFormat="1" ht="12" customHeight="1" thickBot="1">
      <c r="A138" s="498" t="s">
        <v>332</v>
      </c>
      <c r="B138" s="7" t="s">
        <v>422</v>
      </c>
      <c r="C138" s="311"/>
    </row>
    <row r="139" spans="1:3" s="119" customFormat="1" ht="12" customHeight="1" thickBot="1">
      <c r="A139" s="37" t="s">
        <v>28</v>
      </c>
      <c r="B139" s="152" t="s">
        <v>423</v>
      </c>
      <c r="C139" s="349">
        <f>+C140+C141+C142+C143</f>
        <v>0</v>
      </c>
    </row>
    <row r="140" spans="1:3" s="119" customFormat="1" ht="12" customHeight="1">
      <c r="A140" s="488" t="s">
        <v>192</v>
      </c>
      <c r="B140" s="9" t="s">
        <v>424</v>
      </c>
      <c r="C140" s="311"/>
    </row>
    <row r="141" spans="1:3" s="119" customFormat="1" ht="12" customHeight="1">
      <c r="A141" s="488" t="s">
        <v>193</v>
      </c>
      <c r="B141" s="9" t="s">
        <v>425</v>
      </c>
      <c r="C141" s="311"/>
    </row>
    <row r="142" spans="1:3" s="119" customFormat="1" ht="12" customHeight="1">
      <c r="A142" s="488" t="s">
        <v>246</v>
      </c>
      <c r="B142" s="9" t="s">
        <v>426</v>
      </c>
      <c r="C142" s="311"/>
    </row>
    <row r="143" spans="1:3" ht="12.75" customHeight="1" thickBot="1">
      <c r="A143" s="488" t="s">
        <v>334</v>
      </c>
      <c r="B143" s="9" t="s">
        <v>427</v>
      </c>
      <c r="C143" s="311"/>
    </row>
    <row r="144" spans="1:3" ht="12" customHeight="1" thickBot="1">
      <c r="A144" s="37" t="s">
        <v>29</v>
      </c>
      <c r="B144" s="152" t="s">
        <v>428</v>
      </c>
      <c r="C144" s="482">
        <f>+C125+C129+C134+C139</f>
        <v>0</v>
      </c>
    </row>
    <row r="145" spans="1:3" ht="15" customHeight="1" thickBot="1">
      <c r="A145" s="500" t="s">
        <v>30</v>
      </c>
      <c r="B145" s="432" t="s">
        <v>429</v>
      </c>
      <c r="C145" s="482">
        <f>+C124+C144</f>
        <v>0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/>
    </row>
    <row r="148" spans="1:3" ht="14.25" customHeight="1" thickBot="1">
      <c r="A148" s="291" t="s">
        <v>220</v>
      </c>
      <c r="B148" s="292"/>
      <c r="C14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91">
      <selection activeCell="H13" sqref="H13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480</v>
      </c>
    </row>
    <row r="2" spans="1:3" s="115" customFormat="1" ht="21" customHeight="1">
      <c r="A2" s="460" t="s">
        <v>70</v>
      </c>
      <c r="B2" s="401" t="s">
        <v>240</v>
      </c>
      <c r="C2" s="403" t="s">
        <v>57</v>
      </c>
    </row>
    <row r="3" spans="1:3" s="115" customFormat="1" ht="16.5" thickBot="1">
      <c r="A3" s="271" t="s">
        <v>216</v>
      </c>
      <c r="B3" s="402" t="s">
        <v>524</v>
      </c>
      <c r="C3" s="404">
        <v>4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274</v>
      </c>
      <c r="C8" s="340">
        <f>+C9+C10+C11+C12+C13+C14</f>
        <v>0</v>
      </c>
    </row>
    <row r="9" spans="1:3" s="117" customFormat="1" ht="12" customHeight="1">
      <c r="A9" s="488" t="s">
        <v>109</v>
      </c>
      <c r="B9" s="470" t="s">
        <v>275</v>
      </c>
      <c r="C9" s="343"/>
    </row>
    <row r="10" spans="1:3" s="118" customFormat="1" ht="12" customHeight="1">
      <c r="A10" s="489" t="s">
        <v>110</v>
      </c>
      <c r="B10" s="471" t="s">
        <v>276</v>
      </c>
      <c r="C10" s="342"/>
    </row>
    <row r="11" spans="1:3" s="118" customFormat="1" ht="12" customHeight="1">
      <c r="A11" s="489" t="s">
        <v>111</v>
      </c>
      <c r="B11" s="471" t="s">
        <v>277</v>
      </c>
      <c r="C11" s="342"/>
    </row>
    <row r="12" spans="1:3" s="118" customFormat="1" ht="12" customHeight="1">
      <c r="A12" s="489" t="s">
        <v>112</v>
      </c>
      <c r="B12" s="471" t="s">
        <v>278</v>
      </c>
      <c r="C12" s="342"/>
    </row>
    <row r="13" spans="1:3" s="118" customFormat="1" ht="12" customHeight="1">
      <c r="A13" s="489" t="s">
        <v>160</v>
      </c>
      <c r="B13" s="471" t="s">
        <v>279</v>
      </c>
      <c r="C13" s="516"/>
    </row>
    <row r="14" spans="1:3" s="117" customFormat="1" ht="12" customHeight="1" thickBot="1">
      <c r="A14" s="490" t="s">
        <v>113</v>
      </c>
      <c r="B14" s="472" t="s">
        <v>280</v>
      </c>
      <c r="C14" s="517"/>
    </row>
    <row r="15" spans="1:3" s="117" customFormat="1" ht="12" customHeight="1" thickBot="1">
      <c r="A15" s="37" t="s">
        <v>22</v>
      </c>
      <c r="B15" s="335" t="s">
        <v>281</v>
      </c>
      <c r="C15" s="340">
        <f>+C16+C17+C18+C19+C20</f>
        <v>0</v>
      </c>
    </row>
    <row r="16" spans="1:3" s="117" customFormat="1" ht="12" customHeight="1">
      <c r="A16" s="488" t="s">
        <v>115</v>
      </c>
      <c r="B16" s="470" t="s">
        <v>282</v>
      </c>
      <c r="C16" s="343"/>
    </row>
    <row r="17" spans="1:3" s="117" customFormat="1" ht="12" customHeight="1">
      <c r="A17" s="489" t="s">
        <v>116</v>
      </c>
      <c r="B17" s="471" t="s">
        <v>283</v>
      </c>
      <c r="C17" s="342"/>
    </row>
    <row r="18" spans="1:3" s="117" customFormat="1" ht="12" customHeight="1">
      <c r="A18" s="489" t="s">
        <v>117</v>
      </c>
      <c r="B18" s="471" t="s">
        <v>515</v>
      </c>
      <c r="C18" s="342"/>
    </row>
    <row r="19" spans="1:3" s="117" customFormat="1" ht="12" customHeight="1">
      <c r="A19" s="489" t="s">
        <v>118</v>
      </c>
      <c r="B19" s="471" t="s">
        <v>516</v>
      </c>
      <c r="C19" s="342"/>
    </row>
    <row r="20" spans="1:3" s="117" customFormat="1" ht="12" customHeight="1">
      <c r="A20" s="489" t="s">
        <v>119</v>
      </c>
      <c r="B20" s="471" t="s">
        <v>284</v>
      </c>
      <c r="C20" s="342"/>
    </row>
    <row r="21" spans="1:3" s="118" customFormat="1" ht="12" customHeight="1" thickBot="1">
      <c r="A21" s="490" t="s">
        <v>128</v>
      </c>
      <c r="B21" s="472" t="s">
        <v>285</v>
      </c>
      <c r="C21" s="344"/>
    </row>
    <row r="22" spans="1:3" s="118" customFormat="1" ht="12" customHeight="1" thickBot="1">
      <c r="A22" s="37" t="s">
        <v>23</v>
      </c>
      <c r="B22" s="21" t="s">
        <v>286</v>
      </c>
      <c r="C22" s="340">
        <f>+C23+C24+C25+C26+C27</f>
        <v>0</v>
      </c>
    </row>
    <row r="23" spans="1:3" s="118" customFormat="1" ht="12" customHeight="1">
      <c r="A23" s="488" t="s">
        <v>98</v>
      </c>
      <c r="B23" s="470" t="s">
        <v>287</v>
      </c>
      <c r="C23" s="343"/>
    </row>
    <row r="24" spans="1:3" s="117" customFormat="1" ht="12" customHeight="1">
      <c r="A24" s="489" t="s">
        <v>99</v>
      </c>
      <c r="B24" s="471" t="s">
        <v>288</v>
      </c>
      <c r="C24" s="342"/>
    </row>
    <row r="25" spans="1:3" s="118" customFormat="1" ht="12" customHeight="1">
      <c r="A25" s="489" t="s">
        <v>100</v>
      </c>
      <c r="B25" s="471" t="s">
        <v>517</v>
      </c>
      <c r="C25" s="342"/>
    </row>
    <row r="26" spans="1:3" s="118" customFormat="1" ht="12" customHeight="1">
      <c r="A26" s="489" t="s">
        <v>101</v>
      </c>
      <c r="B26" s="471" t="s">
        <v>518</v>
      </c>
      <c r="C26" s="342"/>
    </row>
    <row r="27" spans="1:3" s="118" customFormat="1" ht="12" customHeight="1">
      <c r="A27" s="489" t="s">
        <v>182</v>
      </c>
      <c r="B27" s="471" t="s">
        <v>289</v>
      </c>
      <c r="C27" s="342"/>
    </row>
    <row r="28" spans="1:3" s="118" customFormat="1" ht="12" customHeight="1" thickBot="1">
      <c r="A28" s="490" t="s">
        <v>183</v>
      </c>
      <c r="B28" s="472" t="s">
        <v>290</v>
      </c>
      <c r="C28" s="344"/>
    </row>
    <row r="29" spans="1:3" s="118" customFormat="1" ht="12" customHeight="1" thickBot="1">
      <c r="A29" s="37" t="s">
        <v>184</v>
      </c>
      <c r="B29" s="21" t="s">
        <v>291</v>
      </c>
      <c r="C29" s="346">
        <f>+C30+C33+C34+C35</f>
        <v>0</v>
      </c>
    </row>
    <row r="30" spans="1:3" s="118" customFormat="1" ht="12" customHeight="1">
      <c r="A30" s="488" t="s">
        <v>292</v>
      </c>
      <c r="B30" s="470" t="s">
        <v>298</v>
      </c>
      <c r="C30" s="465">
        <f>+C31+C32</f>
        <v>0</v>
      </c>
    </row>
    <row r="31" spans="1:3" s="118" customFormat="1" ht="12" customHeight="1">
      <c r="A31" s="489" t="s">
        <v>293</v>
      </c>
      <c r="B31" s="471" t="s">
        <v>299</v>
      </c>
      <c r="C31" s="342"/>
    </row>
    <row r="32" spans="1:3" s="118" customFormat="1" ht="12" customHeight="1">
      <c r="A32" s="489" t="s">
        <v>294</v>
      </c>
      <c r="B32" s="471" t="s">
        <v>300</v>
      </c>
      <c r="C32" s="342"/>
    </row>
    <row r="33" spans="1:3" s="118" customFormat="1" ht="12" customHeight="1">
      <c r="A33" s="489" t="s">
        <v>295</v>
      </c>
      <c r="B33" s="471" t="s">
        <v>301</v>
      </c>
      <c r="C33" s="342"/>
    </row>
    <row r="34" spans="1:3" s="118" customFormat="1" ht="12" customHeight="1">
      <c r="A34" s="489" t="s">
        <v>296</v>
      </c>
      <c r="B34" s="471" t="s">
        <v>302</v>
      </c>
      <c r="C34" s="342"/>
    </row>
    <row r="35" spans="1:3" s="118" customFormat="1" ht="12" customHeight="1" thickBot="1">
      <c r="A35" s="490" t="s">
        <v>297</v>
      </c>
      <c r="B35" s="472" t="s">
        <v>303</v>
      </c>
      <c r="C35" s="344"/>
    </row>
    <row r="36" spans="1:3" s="118" customFormat="1" ht="12" customHeight="1" thickBot="1">
      <c r="A36" s="37" t="s">
        <v>25</v>
      </c>
      <c r="B36" s="21" t="s">
        <v>304</v>
      </c>
      <c r="C36" s="340">
        <f>SUM(C37:C46)</f>
        <v>0</v>
      </c>
    </row>
    <row r="37" spans="1:3" s="118" customFormat="1" ht="12" customHeight="1">
      <c r="A37" s="488" t="s">
        <v>102</v>
      </c>
      <c r="B37" s="470" t="s">
        <v>307</v>
      </c>
      <c r="C37" s="343"/>
    </row>
    <row r="38" spans="1:3" s="118" customFormat="1" ht="12" customHeight="1">
      <c r="A38" s="489" t="s">
        <v>103</v>
      </c>
      <c r="B38" s="471" t="s">
        <v>308</v>
      </c>
      <c r="C38" s="342"/>
    </row>
    <row r="39" spans="1:3" s="118" customFormat="1" ht="12" customHeight="1">
      <c r="A39" s="489" t="s">
        <v>104</v>
      </c>
      <c r="B39" s="471" t="s">
        <v>309</v>
      </c>
      <c r="C39" s="342"/>
    </row>
    <row r="40" spans="1:3" s="118" customFormat="1" ht="12" customHeight="1">
      <c r="A40" s="489" t="s">
        <v>186</v>
      </c>
      <c r="B40" s="471" t="s">
        <v>310</v>
      </c>
      <c r="C40" s="342"/>
    </row>
    <row r="41" spans="1:3" s="118" customFormat="1" ht="12" customHeight="1">
      <c r="A41" s="489" t="s">
        <v>187</v>
      </c>
      <c r="B41" s="471" t="s">
        <v>311</v>
      </c>
      <c r="C41" s="342"/>
    </row>
    <row r="42" spans="1:3" s="118" customFormat="1" ht="12" customHeight="1">
      <c r="A42" s="489" t="s">
        <v>188</v>
      </c>
      <c r="B42" s="471" t="s">
        <v>312</v>
      </c>
      <c r="C42" s="342"/>
    </row>
    <row r="43" spans="1:3" s="118" customFormat="1" ht="12" customHeight="1">
      <c r="A43" s="489" t="s">
        <v>189</v>
      </c>
      <c r="B43" s="471" t="s">
        <v>313</v>
      </c>
      <c r="C43" s="342"/>
    </row>
    <row r="44" spans="1:3" s="118" customFormat="1" ht="12" customHeight="1">
      <c r="A44" s="489" t="s">
        <v>190</v>
      </c>
      <c r="B44" s="471" t="s">
        <v>314</v>
      </c>
      <c r="C44" s="342"/>
    </row>
    <row r="45" spans="1:3" s="118" customFormat="1" ht="12" customHeight="1">
      <c r="A45" s="489" t="s">
        <v>305</v>
      </c>
      <c r="B45" s="471" t="s">
        <v>315</v>
      </c>
      <c r="C45" s="345"/>
    </row>
    <row r="46" spans="1:3" s="118" customFormat="1" ht="12" customHeight="1" thickBot="1">
      <c r="A46" s="490" t="s">
        <v>306</v>
      </c>
      <c r="B46" s="472" t="s">
        <v>316</v>
      </c>
      <c r="C46" s="456"/>
    </row>
    <row r="47" spans="1:3" s="118" customFormat="1" ht="12" customHeight="1" thickBot="1">
      <c r="A47" s="37" t="s">
        <v>26</v>
      </c>
      <c r="B47" s="21" t="s">
        <v>317</v>
      </c>
      <c r="C47" s="340">
        <f>SUM(C48:C52)</f>
        <v>0</v>
      </c>
    </row>
    <row r="48" spans="1:3" s="118" customFormat="1" ht="12" customHeight="1">
      <c r="A48" s="488" t="s">
        <v>105</v>
      </c>
      <c r="B48" s="470" t="s">
        <v>321</v>
      </c>
      <c r="C48" s="518"/>
    </row>
    <row r="49" spans="1:3" s="118" customFormat="1" ht="12" customHeight="1">
      <c r="A49" s="489" t="s">
        <v>106</v>
      </c>
      <c r="B49" s="471" t="s">
        <v>322</v>
      </c>
      <c r="C49" s="345"/>
    </row>
    <row r="50" spans="1:3" s="118" customFormat="1" ht="12" customHeight="1">
      <c r="A50" s="489" t="s">
        <v>318</v>
      </c>
      <c r="B50" s="471" t="s">
        <v>323</v>
      </c>
      <c r="C50" s="345"/>
    </row>
    <row r="51" spans="1:3" s="118" customFormat="1" ht="12" customHeight="1">
      <c r="A51" s="489" t="s">
        <v>319</v>
      </c>
      <c r="B51" s="471" t="s">
        <v>324</v>
      </c>
      <c r="C51" s="345"/>
    </row>
    <row r="52" spans="1:3" s="118" customFormat="1" ht="12" customHeight="1" thickBot="1">
      <c r="A52" s="490" t="s">
        <v>320</v>
      </c>
      <c r="B52" s="472" t="s">
        <v>325</v>
      </c>
      <c r="C52" s="456"/>
    </row>
    <row r="53" spans="1:3" s="118" customFormat="1" ht="12" customHeight="1" thickBot="1">
      <c r="A53" s="37" t="s">
        <v>191</v>
      </c>
      <c r="B53" s="21" t="s">
        <v>326</v>
      </c>
      <c r="C53" s="340">
        <f>SUM(C54:C56)</f>
        <v>0</v>
      </c>
    </row>
    <row r="54" spans="1:3" s="118" customFormat="1" ht="12" customHeight="1">
      <c r="A54" s="488" t="s">
        <v>107</v>
      </c>
      <c r="B54" s="470" t="s">
        <v>327</v>
      </c>
      <c r="C54" s="343"/>
    </row>
    <row r="55" spans="1:3" s="118" customFormat="1" ht="12" customHeight="1">
      <c r="A55" s="489" t="s">
        <v>108</v>
      </c>
      <c r="B55" s="471" t="s">
        <v>519</v>
      </c>
      <c r="C55" s="342"/>
    </row>
    <row r="56" spans="1:3" s="118" customFormat="1" ht="12" customHeight="1">
      <c r="A56" s="489" t="s">
        <v>331</v>
      </c>
      <c r="B56" s="471" t="s">
        <v>329</v>
      </c>
      <c r="C56" s="342"/>
    </row>
    <row r="57" spans="1:3" s="118" customFormat="1" ht="12" customHeight="1" thickBot="1">
      <c r="A57" s="490" t="s">
        <v>332</v>
      </c>
      <c r="B57" s="472" t="s">
        <v>330</v>
      </c>
      <c r="C57" s="344"/>
    </row>
    <row r="58" spans="1:3" s="118" customFormat="1" ht="12" customHeight="1" thickBot="1">
      <c r="A58" s="37" t="s">
        <v>28</v>
      </c>
      <c r="B58" s="335" t="s">
        <v>333</v>
      </c>
      <c r="C58" s="340">
        <f>SUM(C59:C61)</f>
        <v>0</v>
      </c>
    </row>
    <row r="59" spans="1:3" s="118" customFormat="1" ht="12" customHeight="1">
      <c r="A59" s="488" t="s">
        <v>192</v>
      </c>
      <c r="B59" s="470" t="s">
        <v>335</v>
      </c>
      <c r="C59" s="345"/>
    </row>
    <row r="60" spans="1:3" s="118" customFormat="1" ht="12" customHeight="1">
      <c r="A60" s="489" t="s">
        <v>193</v>
      </c>
      <c r="B60" s="471" t="s">
        <v>520</v>
      </c>
      <c r="C60" s="345"/>
    </row>
    <row r="61" spans="1:3" s="118" customFormat="1" ht="12" customHeight="1">
      <c r="A61" s="489" t="s">
        <v>246</v>
      </c>
      <c r="B61" s="471" t="s">
        <v>336</v>
      </c>
      <c r="C61" s="345"/>
    </row>
    <row r="62" spans="1:3" s="118" customFormat="1" ht="12" customHeight="1" thickBot="1">
      <c r="A62" s="490" t="s">
        <v>334</v>
      </c>
      <c r="B62" s="472" t="s">
        <v>337</v>
      </c>
      <c r="C62" s="345"/>
    </row>
    <row r="63" spans="1:3" s="118" customFormat="1" ht="12" customHeight="1" thickBot="1">
      <c r="A63" s="37" t="s">
        <v>29</v>
      </c>
      <c r="B63" s="21" t="s">
        <v>338</v>
      </c>
      <c r="C63" s="346">
        <f>+C8+C15+C22+C29+C36+C47+C53+C58</f>
        <v>0</v>
      </c>
    </row>
    <row r="64" spans="1:3" s="118" customFormat="1" ht="12" customHeight="1" thickBot="1">
      <c r="A64" s="491" t="s">
        <v>474</v>
      </c>
      <c r="B64" s="335" t="s">
        <v>340</v>
      </c>
      <c r="C64" s="340">
        <f>SUM(C65:C67)</f>
        <v>0</v>
      </c>
    </row>
    <row r="65" spans="1:3" s="118" customFormat="1" ht="12" customHeight="1">
      <c r="A65" s="488" t="s">
        <v>373</v>
      </c>
      <c r="B65" s="470" t="s">
        <v>341</v>
      </c>
      <c r="C65" s="345"/>
    </row>
    <row r="66" spans="1:3" s="118" customFormat="1" ht="12" customHeight="1">
      <c r="A66" s="489" t="s">
        <v>382</v>
      </c>
      <c r="B66" s="471" t="s">
        <v>342</v>
      </c>
      <c r="C66" s="345"/>
    </row>
    <row r="67" spans="1:3" s="118" customFormat="1" ht="12" customHeight="1" thickBot="1">
      <c r="A67" s="490" t="s">
        <v>383</v>
      </c>
      <c r="B67" s="474" t="s">
        <v>343</v>
      </c>
      <c r="C67" s="345"/>
    </row>
    <row r="68" spans="1:3" s="118" customFormat="1" ht="12" customHeight="1" thickBot="1">
      <c r="A68" s="491" t="s">
        <v>344</v>
      </c>
      <c r="B68" s="335" t="s">
        <v>345</v>
      </c>
      <c r="C68" s="340">
        <f>SUM(C69:C72)</f>
        <v>0</v>
      </c>
    </row>
    <row r="69" spans="1:3" s="118" customFormat="1" ht="12" customHeight="1">
      <c r="A69" s="488" t="s">
        <v>161</v>
      </c>
      <c r="B69" s="470" t="s">
        <v>346</v>
      </c>
      <c r="C69" s="345"/>
    </row>
    <row r="70" spans="1:3" s="118" customFormat="1" ht="12" customHeight="1">
      <c r="A70" s="489" t="s">
        <v>162</v>
      </c>
      <c r="B70" s="471" t="s">
        <v>347</v>
      </c>
      <c r="C70" s="345"/>
    </row>
    <row r="71" spans="1:3" s="118" customFormat="1" ht="12" customHeight="1">
      <c r="A71" s="489" t="s">
        <v>374</v>
      </c>
      <c r="B71" s="471" t="s">
        <v>348</v>
      </c>
      <c r="C71" s="345"/>
    </row>
    <row r="72" spans="1:3" s="118" customFormat="1" ht="12" customHeight="1" thickBot="1">
      <c r="A72" s="490" t="s">
        <v>375</v>
      </c>
      <c r="B72" s="472" t="s">
        <v>349</v>
      </c>
      <c r="C72" s="345"/>
    </row>
    <row r="73" spans="1:3" s="118" customFormat="1" ht="12" customHeight="1" thickBot="1">
      <c r="A73" s="491" t="s">
        <v>350</v>
      </c>
      <c r="B73" s="335" t="s">
        <v>351</v>
      </c>
      <c r="C73" s="340">
        <f>SUM(C74:C75)</f>
        <v>0</v>
      </c>
    </row>
    <row r="74" spans="1:3" s="118" customFormat="1" ht="12" customHeight="1">
      <c r="A74" s="488" t="s">
        <v>376</v>
      </c>
      <c r="B74" s="470" t="s">
        <v>352</v>
      </c>
      <c r="C74" s="345"/>
    </row>
    <row r="75" spans="1:3" s="118" customFormat="1" ht="12" customHeight="1" thickBot="1">
      <c r="A75" s="490" t="s">
        <v>377</v>
      </c>
      <c r="B75" s="472" t="s">
        <v>353</v>
      </c>
      <c r="C75" s="345"/>
    </row>
    <row r="76" spans="1:3" s="117" customFormat="1" ht="12" customHeight="1" thickBot="1">
      <c r="A76" s="491" t="s">
        <v>354</v>
      </c>
      <c r="B76" s="335" t="s">
        <v>355</v>
      </c>
      <c r="C76" s="340">
        <f>SUM(C77:C79)</f>
        <v>0</v>
      </c>
    </row>
    <row r="77" spans="1:3" s="118" customFormat="1" ht="12" customHeight="1">
      <c r="A77" s="488" t="s">
        <v>378</v>
      </c>
      <c r="B77" s="470" t="s">
        <v>356</v>
      </c>
      <c r="C77" s="345"/>
    </row>
    <row r="78" spans="1:3" s="118" customFormat="1" ht="12" customHeight="1">
      <c r="A78" s="489" t="s">
        <v>379</v>
      </c>
      <c r="B78" s="471" t="s">
        <v>357</v>
      </c>
      <c r="C78" s="345"/>
    </row>
    <row r="79" spans="1:3" s="118" customFormat="1" ht="12" customHeight="1" thickBot="1">
      <c r="A79" s="490" t="s">
        <v>380</v>
      </c>
      <c r="B79" s="472" t="s">
        <v>358</v>
      </c>
      <c r="C79" s="345"/>
    </row>
    <row r="80" spans="1:3" s="118" customFormat="1" ht="12" customHeight="1" thickBot="1">
      <c r="A80" s="491" t="s">
        <v>359</v>
      </c>
      <c r="B80" s="335" t="s">
        <v>381</v>
      </c>
      <c r="C80" s="340">
        <f>SUM(C81:C84)</f>
        <v>0</v>
      </c>
    </row>
    <row r="81" spans="1:3" s="118" customFormat="1" ht="12" customHeight="1">
      <c r="A81" s="492" t="s">
        <v>360</v>
      </c>
      <c r="B81" s="470" t="s">
        <v>361</v>
      </c>
      <c r="C81" s="345"/>
    </row>
    <row r="82" spans="1:3" s="118" customFormat="1" ht="12" customHeight="1">
      <c r="A82" s="493" t="s">
        <v>362</v>
      </c>
      <c r="B82" s="471" t="s">
        <v>363</v>
      </c>
      <c r="C82" s="345"/>
    </row>
    <row r="83" spans="1:3" s="118" customFormat="1" ht="12" customHeight="1">
      <c r="A83" s="493" t="s">
        <v>364</v>
      </c>
      <c r="B83" s="471" t="s">
        <v>365</v>
      </c>
      <c r="C83" s="345"/>
    </row>
    <row r="84" spans="1:3" s="117" customFormat="1" ht="12" customHeight="1" thickBot="1">
      <c r="A84" s="494" t="s">
        <v>366</v>
      </c>
      <c r="B84" s="472" t="s">
        <v>367</v>
      </c>
      <c r="C84" s="345"/>
    </row>
    <row r="85" spans="1:3" s="117" customFormat="1" ht="12" customHeight="1" thickBot="1">
      <c r="A85" s="491" t="s">
        <v>368</v>
      </c>
      <c r="B85" s="335" t="s">
        <v>369</v>
      </c>
      <c r="C85" s="519"/>
    </row>
    <row r="86" spans="1:3" s="117" customFormat="1" ht="12" customHeight="1" thickBot="1">
      <c r="A86" s="491" t="s">
        <v>370</v>
      </c>
      <c r="B86" s="478" t="s">
        <v>371</v>
      </c>
      <c r="C86" s="346">
        <f>+C64+C68+C73+C76+C80+C85</f>
        <v>0</v>
      </c>
    </row>
    <row r="87" spans="1:3" s="117" customFormat="1" ht="12" customHeight="1" thickBot="1">
      <c r="A87" s="495" t="s">
        <v>384</v>
      </c>
      <c r="B87" s="480" t="s">
        <v>504</v>
      </c>
      <c r="C87" s="346">
        <f>+C63+C86</f>
        <v>0</v>
      </c>
    </row>
    <row r="88" spans="1:3" s="118" customFormat="1" ht="15" customHeight="1">
      <c r="A88" s="282"/>
      <c r="B88" s="283"/>
      <c r="C88" s="411"/>
    </row>
    <row r="89" spans="1:3" ht="13.5" thickBot="1">
      <c r="A89" s="496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2" t="s">
        <v>21</v>
      </c>
      <c r="B91" s="31" t="s">
        <v>387</v>
      </c>
      <c r="C91" s="339">
        <f>SUM(C92:C96)</f>
        <v>0</v>
      </c>
    </row>
    <row r="92" spans="1:3" ht="12" customHeight="1">
      <c r="A92" s="497" t="s">
        <v>109</v>
      </c>
      <c r="B92" s="10" t="s">
        <v>52</v>
      </c>
      <c r="C92" s="341"/>
    </row>
    <row r="93" spans="1:3" ht="12" customHeight="1">
      <c r="A93" s="489" t="s">
        <v>110</v>
      </c>
      <c r="B93" s="8" t="s">
        <v>194</v>
      </c>
      <c r="C93" s="342"/>
    </row>
    <row r="94" spans="1:3" ht="12" customHeight="1">
      <c r="A94" s="489" t="s">
        <v>111</v>
      </c>
      <c r="B94" s="8" t="s">
        <v>151</v>
      </c>
      <c r="C94" s="344"/>
    </row>
    <row r="95" spans="1:3" ht="12" customHeight="1">
      <c r="A95" s="489" t="s">
        <v>112</v>
      </c>
      <c r="B95" s="11" t="s">
        <v>195</v>
      </c>
      <c r="C95" s="344"/>
    </row>
    <row r="96" spans="1:3" ht="12" customHeight="1">
      <c r="A96" s="489" t="s">
        <v>123</v>
      </c>
      <c r="B96" s="19" t="s">
        <v>196</v>
      </c>
      <c r="C96" s="344"/>
    </row>
    <row r="97" spans="1:3" ht="12" customHeight="1">
      <c r="A97" s="489" t="s">
        <v>113</v>
      </c>
      <c r="B97" s="8" t="s">
        <v>388</v>
      </c>
      <c r="C97" s="344"/>
    </row>
    <row r="98" spans="1:3" ht="12" customHeight="1">
      <c r="A98" s="489" t="s">
        <v>114</v>
      </c>
      <c r="B98" s="171" t="s">
        <v>389</v>
      </c>
      <c r="C98" s="344"/>
    </row>
    <row r="99" spans="1:3" ht="12" customHeight="1">
      <c r="A99" s="489" t="s">
        <v>124</v>
      </c>
      <c r="B99" s="172" t="s">
        <v>390</v>
      </c>
      <c r="C99" s="344"/>
    </row>
    <row r="100" spans="1:3" ht="12" customHeight="1">
      <c r="A100" s="489" t="s">
        <v>125</v>
      </c>
      <c r="B100" s="172" t="s">
        <v>391</v>
      </c>
      <c r="C100" s="344"/>
    </row>
    <row r="101" spans="1:3" ht="12" customHeight="1">
      <c r="A101" s="489" t="s">
        <v>126</v>
      </c>
      <c r="B101" s="171" t="s">
        <v>392</v>
      </c>
      <c r="C101" s="344"/>
    </row>
    <row r="102" spans="1:3" ht="12" customHeight="1">
      <c r="A102" s="489" t="s">
        <v>127</v>
      </c>
      <c r="B102" s="171" t="s">
        <v>393</v>
      </c>
      <c r="C102" s="344"/>
    </row>
    <row r="103" spans="1:3" ht="12" customHeight="1">
      <c r="A103" s="489" t="s">
        <v>129</v>
      </c>
      <c r="B103" s="172" t="s">
        <v>394</v>
      </c>
      <c r="C103" s="344"/>
    </row>
    <row r="104" spans="1:3" ht="12" customHeight="1">
      <c r="A104" s="498" t="s">
        <v>197</v>
      </c>
      <c r="B104" s="173" t="s">
        <v>395</v>
      </c>
      <c r="C104" s="344"/>
    </row>
    <row r="105" spans="1:3" ht="12" customHeight="1">
      <c r="A105" s="489" t="s">
        <v>385</v>
      </c>
      <c r="B105" s="173" t="s">
        <v>396</v>
      </c>
      <c r="C105" s="344"/>
    </row>
    <row r="106" spans="1:3" ht="12" customHeight="1" thickBot="1">
      <c r="A106" s="499" t="s">
        <v>386</v>
      </c>
      <c r="B106" s="174" t="s">
        <v>397</v>
      </c>
      <c r="C106" s="348"/>
    </row>
    <row r="107" spans="1:3" ht="12" customHeight="1" thickBot="1">
      <c r="A107" s="37" t="s">
        <v>22</v>
      </c>
      <c r="B107" s="30" t="s">
        <v>398</v>
      </c>
      <c r="C107" s="340">
        <f>+C108+C110+C112</f>
        <v>0</v>
      </c>
    </row>
    <row r="108" spans="1:3" ht="12" customHeight="1">
      <c r="A108" s="488" t="s">
        <v>115</v>
      </c>
      <c r="B108" s="8" t="s">
        <v>244</v>
      </c>
      <c r="C108" s="343"/>
    </row>
    <row r="109" spans="1:3" ht="12" customHeight="1">
      <c r="A109" s="488" t="s">
        <v>116</v>
      </c>
      <c r="B109" s="12" t="s">
        <v>402</v>
      </c>
      <c r="C109" s="343"/>
    </row>
    <row r="110" spans="1:3" ht="12" customHeight="1">
      <c r="A110" s="488" t="s">
        <v>117</v>
      </c>
      <c r="B110" s="12" t="s">
        <v>198</v>
      </c>
      <c r="C110" s="342"/>
    </row>
    <row r="111" spans="1:3" ht="12" customHeight="1">
      <c r="A111" s="488" t="s">
        <v>118</v>
      </c>
      <c r="B111" s="12" t="s">
        <v>403</v>
      </c>
      <c r="C111" s="311"/>
    </row>
    <row r="112" spans="1:3" ht="12" customHeight="1">
      <c r="A112" s="488" t="s">
        <v>119</v>
      </c>
      <c r="B112" s="337" t="s">
        <v>247</v>
      </c>
      <c r="C112" s="311"/>
    </row>
    <row r="113" spans="1:3" ht="12" customHeight="1">
      <c r="A113" s="488" t="s">
        <v>128</v>
      </c>
      <c r="B113" s="336" t="s">
        <v>521</v>
      </c>
      <c r="C113" s="311"/>
    </row>
    <row r="114" spans="1:3" ht="12" customHeight="1">
      <c r="A114" s="488" t="s">
        <v>130</v>
      </c>
      <c r="B114" s="466" t="s">
        <v>408</v>
      </c>
      <c r="C114" s="311"/>
    </row>
    <row r="115" spans="1:3" ht="12" customHeight="1">
      <c r="A115" s="488" t="s">
        <v>199</v>
      </c>
      <c r="B115" s="172" t="s">
        <v>391</v>
      </c>
      <c r="C115" s="311"/>
    </row>
    <row r="116" spans="1:3" ht="12" customHeight="1">
      <c r="A116" s="488" t="s">
        <v>200</v>
      </c>
      <c r="B116" s="172" t="s">
        <v>407</v>
      </c>
      <c r="C116" s="311"/>
    </row>
    <row r="117" spans="1:3" ht="12" customHeight="1">
      <c r="A117" s="488" t="s">
        <v>201</v>
      </c>
      <c r="B117" s="172" t="s">
        <v>406</v>
      </c>
      <c r="C117" s="311"/>
    </row>
    <row r="118" spans="1:3" ht="12" customHeight="1">
      <c r="A118" s="488" t="s">
        <v>399</v>
      </c>
      <c r="B118" s="172" t="s">
        <v>394</v>
      </c>
      <c r="C118" s="311"/>
    </row>
    <row r="119" spans="1:3" ht="12" customHeight="1">
      <c r="A119" s="488" t="s">
        <v>400</v>
      </c>
      <c r="B119" s="172" t="s">
        <v>405</v>
      </c>
      <c r="C119" s="311"/>
    </row>
    <row r="120" spans="1:3" ht="12" customHeight="1" thickBot="1">
      <c r="A120" s="498" t="s">
        <v>401</v>
      </c>
      <c r="B120" s="172" t="s">
        <v>404</v>
      </c>
      <c r="C120" s="312"/>
    </row>
    <row r="121" spans="1:3" ht="12" customHeight="1" thickBot="1">
      <c r="A121" s="37" t="s">
        <v>23</v>
      </c>
      <c r="B121" s="152" t="s">
        <v>409</v>
      </c>
      <c r="C121" s="340">
        <f>+C122+C123</f>
        <v>0</v>
      </c>
    </row>
    <row r="122" spans="1:3" ht="12" customHeight="1">
      <c r="A122" s="488" t="s">
        <v>98</v>
      </c>
      <c r="B122" s="9" t="s">
        <v>65</v>
      </c>
      <c r="C122" s="343"/>
    </row>
    <row r="123" spans="1:3" ht="12" customHeight="1" thickBot="1">
      <c r="A123" s="490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410</v>
      </c>
      <c r="C124" s="340">
        <f>+C91+C107+C121</f>
        <v>0</v>
      </c>
    </row>
    <row r="125" spans="1:3" ht="12" customHeight="1" thickBot="1">
      <c r="A125" s="37" t="s">
        <v>25</v>
      </c>
      <c r="B125" s="152" t="s">
        <v>411</v>
      </c>
      <c r="C125" s="340">
        <f>+C126+C127+C128</f>
        <v>0</v>
      </c>
    </row>
    <row r="126" spans="1:3" s="119" customFormat="1" ht="12" customHeight="1">
      <c r="A126" s="488" t="s">
        <v>102</v>
      </c>
      <c r="B126" s="9" t="s">
        <v>412</v>
      </c>
      <c r="C126" s="311"/>
    </row>
    <row r="127" spans="1:3" ht="12" customHeight="1">
      <c r="A127" s="488" t="s">
        <v>103</v>
      </c>
      <c r="B127" s="9" t="s">
        <v>413</v>
      </c>
      <c r="C127" s="311"/>
    </row>
    <row r="128" spans="1:3" ht="12" customHeight="1" thickBot="1">
      <c r="A128" s="498" t="s">
        <v>104</v>
      </c>
      <c r="B128" s="7" t="s">
        <v>414</v>
      </c>
      <c r="C128" s="311"/>
    </row>
    <row r="129" spans="1:3" ht="12" customHeight="1" thickBot="1">
      <c r="A129" s="37" t="s">
        <v>26</v>
      </c>
      <c r="B129" s="152" t="s">
        <v>473</v>
      </c>
      <c r="C129" s="340">
        <f>+C130+C131+C132+C133</f>
        <v>0</v>
      </c>
    </row>
    <row r="130" spans="1:3" ht="12" customHeight="1">
      <c r="A130" s="488" t="s">
        <v>105</v>
      </c>
      <c r="B130" s="9" t="s">
        <v>415</v>
      </c>
      <c r="C130" s="311"/>
    </row>
    <row r="131" spans="1:3" ht="12" customHeight="1">
      <c r="A131" s="488" t="s">
        <v>106</v>
      </c>
      <c r="B131" s="9" t="s">
        <v>416</v>
      </c>
      <c r="C131" s="311"/>
    </row>
    <row r="132" spans="1:3" ht="12" customHeight="1">
      <c r="A132" s="488" t="s">
        <v>318</v>
      </c>
      <c r="B132" s="9" t="s">
        <v>417</v>
      </c>
      <c r="C132" s="311"/>
    </row>
    <row r="133" spans="1:3" s="119" customFormat="1" ht="12" customHeight="1" thickBot="1">
      <c r="A133" s="498" t="s">
        <v>319</v>
      </c>
      <c r="B133" s="7" t="s">
        <v>418</v>
      </c>
      <c r="C133" s="311"/>
    </row>
    <row r="134" spans="1:11" ht="12" customHeight="1" thickBot="1">
      <c r="A134" s="37" t="s">
        <v>27</v>
      </c>
      <c r="B134" s="152" t="s">
        <v>419</v>
      </c>
      <c r="C134" s="346">
        <f>+C135+C136+C137+C138</f>
        <v>0</v>
      </c>
      <c r="K134" s="294"/>
    </row>
    <row r="135" spans="1:3" ht="12.75">
      <c r="A135" s="488" t="s">
        <v>107</v>
      </c>
      <c r="B135" s="9" t="s">
        <v>420</v>
      </c>
      <c r="C135" s="311"/>
    </row>
    <row r="136" spans="1:3" ht="12" customHeight="1">
      <c r="A136" s="488" t="s">
        <v>108</v>
      </c>
      <c r="B136" s="9" t="s">
        <v>430</v>
      </c>
      <c r="C136" s="311"/>
    </row>
    <row r="137" spans="1:3" s="119" customFormat="1" ht="12" customHeight="1">
      <c r="A137" s="488" t="s">
        <v>331</v>
      </c>
      <c r="B137" s="9" t="s">
        <v>421</v>
      </c>
      <c r="C137" s="311"/>
    </row>
    <row r="138" spans="1:3" s="119" customFormat="1" ht="12" customHeight="1" thickBot="1">
      <c r="A138" s="498" t="s">
        <v>332</v>
      </c>
      <c r="B138" s="7" t="s">
        <v>422</v>
      </c>
      <c r="C138" s="311"/>
    </row>
    <row r="139" spans="1:3" s="119" customFormat="1" ht="12" customHeight="1" thickBot="1">
      <c r="A139" s="37" t="s">
        <v>28</v>
      </c>
      <c r="B139" s="152" t="s">
        <v>423</v>
      </c>
      <c r="C139" s="349">
        <f>+C140+C141+C142+C143</f>
        <v>0</v>
      </c>
    </row>
    <row r="140" spans="1:3" s="119" customFormat="1" ht="12" customHeight="1">
      <c r="A140" s="488" t="s">
        <v>192</v>
      </c>
      <c r="B140" s="9" t="s">
        <v>424</v>
      </c>
      <c r="C140" s="311"/>
    </row>
    <row r="141" spans="1:3" s="119" customFormat="1" ht="12" customHeight="1">
      <c r="A141" s="488" t="s">
        <v>193</v>
      </c>
      <c r="B141" s="9" t="s">
        <v>425</v>
      </c>
      <c r="C141" s="311"/>
    </row>
    <row r="142" spans="1:3" s="119" customFormat="1" ht="12" customHeight="1">
      <c r="A142" s="488" t="s">
        <v>246</v>
      </c>
      <c r="B142" s="9" t="s">
        <v>426</v>
      </c>
      <c r="C142" s="311"/>
    </row>
    <row r="143" spans="1:3" ht="12.75" customHeight="1" thickBot="1">
      <c r="A143" s="488" t="s">
        <v>334</v>
      </c>
      <c r="B143" s="9" t="s">
        <v>427</v>
      </c>
      <c r="C143" s="311"/>
    </row>
    <row r="144" spans="1:3" ht="12" customHeight="1" thickBot="1">
      <c r="A144" s="37" t="s">
        <v>29</v>
      </c>
      <c r="B144" s="152" t="s">
        <v>428</v>
      </c>
      <c r="C144" s="482">
        <f>+C125+C129+C134+C139</f>
        <v>0</v>
      </c>
    </row>
    <row r="145" spans="1:3" ht="15" customHeight="1" thickBot="1">
      <c r="A145" s="500" t="s">
        <v>30</v>
      </c>
      <c r="B145" s="432" t="s">
        <v>429</v>
      </c>
      <c r="C145" s="482">
        <f>+C124+C144</f>
        <v>0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219</v>
      </c>
      <c r="B147" s="292"/>
      <c r="C147" s="149"/>
    </row>
    <row r="148" spans="1:3" ht="14.25" customHeight="1" thickBot="1">
      <c r="A148" s="291" t="s">
        <v>220</v>
      </c>
      <c r="B148" s="292"/>
      <c r="C14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6">
      <selection activeCell="C90" sqref="C90:C144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61" t="s">
        <v>547</v>
      </c>
      <c r="B1" s="561"/>
      <c r="C1" s="561"/>
    </row>
    <row r="2" spans="1:3" ht="15.75" customHeight="1" thickBot="1">
      <c r="A2" s="562" t="s">
        <v>164</v>
      </c>
      <c r="B2" s="562"/>
      <c r="C2" s="350" t="s">
        <v>569</v>
      </c>
    </row>
    <row r="3" spans="1:3" ht="37.5" customHeight="1" thickBot="1">
      <c r="A3" s="23" t="s">
        <v>78</v>
      </c>
      <c r="B3" s="24" t="s">
        <v>20</v>
      </c>
      <c r="C3" s="45" t="s">
        <v>568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274</v>
      </c>
      <c r="C5" s="340">
        <f>+C6+C7+C8+C9+C10+C11</f>
        <v>29625551</v>
      </c>
    </row>
    <row r="6" spans="1:3" s="469" customFormat="1" ht="12" customHeight="1">
      <c r="A6" s="15" t="s">
        <v>109</v>
      </c>
      <c r="B6" s="470" t="s">
        <v>275</v>
      </c>
      <c r="C6" s="343">
        <v>13109161</v>
      </c>
    </row>
    <row r="7" spans="1:3" s="469" customFormat="1" ht="12" customHeight="1">
      <c r="A7" s="14" t="s">
        <v>110</v>
      </c>
      <c r="B7" s="471" t="s">
        <v>276</v>
      </c>
      <c r="C7" s="342">
        <v>9030534</v>
      </c>
    </row>
    <row r="8" spans="1:3" s="469" customFormat="1" ht="12" customHeight="1">
      <c r="A8" s="14" t="s">
        <v>111</v>
      </c>
      <c r="B8" s="471" t="s">
        <v>277</v>
      </c>
      <c r="C8" s="342">
        <v>6285856</v>
      </c>
    </row>
    <row r="9" spans="1:3" s="469" customFormat="1" ht="12" customHeight="1">
      <c r="A9" s="14" t="s">
        <v>112</v>
      </c>
      <c r="B9" s="471" t="s">
        <v>278</v>
      </c>
      <c r="C9" s="342">
        <v>1200000</v>
      </c>
    </row>
    <row r="10" spans="1:3" s="469" customFormat="1" ht="12" customHeight="1">
      <c r="A10" s="14" t="s">
        <v>160</v>
      </c>
      <c r="B10" s="471" t="s">
        <v>279</v>
      </c>
      <c r="C10" s="342"/>
    </row>
    <row r="11" spans="1:3" s="469" customFormat="1" ht="12" customHeight="1" thickBot="1">
      <c r="A11" s="16" t="s">
        <v>113</v>
      </c>
      <c r="B11" s="472" t="s">
        <v>280</v>
      </c>
      <c r="C11" s="342"/>
    </row>
    <row r="12" spans="1:3" s="469" customFormat="1" ht="12" customHeight="1" thickBot="1">
      <c r="A12" s="20" t="s">
        <v>22</v>
      </c>
      <c r="B12" s="335" t="s">
        <v>281</v>
      </c>
      <c r="C12" s="340">
        <f>+C13+C14+C15+C16+C17</f>
        <v>13971000</v>
      </c>
    </row>
    <row r="13" spans="1:3" s="469" customFormat="1" ht="12" customHeight="1">
      <c r="A13" s="15" t="s">
        <v>115</v>
      </c>
      <c r="B13" s="470" t="s">
        <v>282</v>
      </c>
      <c r="C13" s="343"/>
    </row>
    <row r="14" spans="1:3" s="469" customFormat="1" ht="12" customHeight="1">
      <c r="A14" s="14" t="s">
        <v>116</v>
      </c>
      <c r="B14" s="471" t="s">
        <v>283</v>
      </c>
      <c r="C14" s="342"/>
    </row>
    <row r="15" spans="1:3" s="469" customFormat="1" ht="12" customHeight="1">
      <c r="A15" s="14" t="s">
        <v>117</v>
      </c>
      <c r="B15" s="471" t="s">
        <v>515</v>
      </c>
      <c r="C15" s="342"/>
    </row>
    <row r="16" spans="1:3" s="469" customFormat="1" ht="12" customHeight="1">
      <c r="A16" s="14" t="s">
        <v>118</v>
      </c>
      <c r="B16" s="471" t="s">
        <v>516</v>
      </c>
      <c r="C16" s="342"/>
    </row>
    <row r="17" spans="1:3" s="469" customFormat="1" ht="12" customHeight="1">
      <c r="A17" s="14" t="s">
        <v>119</v>
      </c>
      <c r="B17" s="471" t="s">
        <v>570</v>
      </c>
      <c r="C17" s="342">
        <v>13971000</v>
      </c>
    </row>
    <row r="18" spans="1:3" s="469" customFormat="1" ht="12" customHeight="1" thickBot="1">
      <c r="A18" s="16" t="s">
        <v>128</v>
      </c>
      <c r="B18" s="472" t="s">
        <v>285</v>
      </c>
      <c r="C18" s="344"/>
    </row>
    <row r="19" spans="1:3" s="469" customFormat="1" ht="12" customHeight="1" thickBot="1">
      <c r="A19" s="20" t="s">
        <v>23</v>
      </c>
      <c r="B19" s="21" t="s">
        <v>286</v>
      </c>
      <c r="C19" s="340">
        <f>+C20+C21+C22+C23+C24</f>
        <v>0</v>
      </c>
    </row>
    <row r="20" spans="1:3" s="469" customFormat="1" ht="12" customHeight="1">
      <c r="A20" s="15" t="s">
        <v>98</v>
      </c>
      <c r="B20" s="470" t="s">
        <v>287</v>
      </c>
      <c r="C20" s="343"/>
    </row>
    <row r="21" spans="1:3" s="469" customFormat="1" ht="12" customHeight="1">
      <c r="A21" s="14" t="s">
        <v>99</v>
      </c>
      <c r="B21" s="471" t="s">
        <v>288</v>
      </c>
      <c r="C21" s="342">
        <v>0</v>
      </c>
    </row>
    <row r="22" spans="1:3" s="469" customFormat="1" ht="12" customHeight="1">
      <c r="A22" s="14" t="s">
        <v>100</v>
      </c>
      <c r="B22" s="471" t="s">
        <v>517</v>
      </c>
      <c r="C22" s="342"/>
    </row>
    <row r="23" spans="1:3" s="469" customFormat="1" ht="12" customHeight="1">
      <c r="A23" s="14" t="s">
        <v>101</v>
      </c>
      <c r="B23" s="471" t="s">
        <v>518</v>
      </c>
      <c r="C23" s="342"/>
    </row>
    <row r="24" spans="1:3" s="469" customFormat="1" ht="12" customHeight="1">
      <c r="A24" s="14" t="s">
        <v>182</v>
      </c>
      <c r="B24" s="471" t="s">
        <v>289</v>
      </c>
      <c r="C24" s="342"/>
    </row>
    <row r="25" spans="1:3" s="469" customFormat="1" ht="12" customHeight="1" thickBot="1">
      <c r="A25" s="16" t="s">
        <v>183</v>
      </c>
      <c r="B25" s="472" t="s">
        <v>290</v>
      </c>
      <c r="C25" s="344"/>
    </row>
    <row r="26" spans="1:3" s="469" customFormat="1" ht="12" customHeight="1" thickBot="1">
      <c r="A26" s="20" t="s">
        <v>184</v>
      </c>
      <c r="B26" s="21" t="s">
        <v>291</v>
      </c>
      <c r="C26" s="346">
        <f>+C27+C30+C31+C32</f>
        <v>8540000</v>
      </c>
    </row>
    <row r="27" spans="1:3" s="469" customFormat="1" ht="12" customHeight="1">
      <c r="A27" s="15" t="s">
        <v>292</v>
      </c>
      <c r="B27" s="470" t="s">
        <v>298</v>
      </c>
      <c r="C27" s="465">
        <v>6450000</v>
      </c>
    </row>
    <row r="28" spans="1:3" s="469" customFormat="1" ht="12" customHeight="1">
      <c r="A28" s="14" t="s">
        <v>293</v>
      </c>
      <c r="B28" s="471" t="s">
        <v>299</v>
      </c>
      <c r="C28" s="342">
        <v>2450000</v>
      </c>
    </row>
    <row r="29" spans="1:3" s="469" customFormat="1" ht="12" customHeight="1">
      <c r="A29" s="14" t="s">
        <v>294</v>
      </c>
      <c r="B29" s="471" t="s">
        <v>300</v>
      </c>
      <c r="C29" s="342">
        <v>4000000</v>
      </c>
    </row>
    <row r="30" spans="1:3" s="469" customFormat="1" ht="12" customHeight="1">
      <c r="A30" s="14" t="s">
        <v>295</v>
      </c>
      <c r="B30" s="471" t="s">
        <v>301</v>
      </c>
      <c r="C30" s="342">
        <v>1640000</v>
      </c>
    </row>
    <row r="31" spans="1:3" s="469" customFormat="1" ht="12" customHeight="1">
      <c r="A31" s="14" t="s">
        <v>296</v>
      </c>
      <c r="B31" s="471" t="s">
        <v>302</v>
      </c>
      <c r="C31" s="342">
        <v>250000</v>
      </c>
    </row>
    <row r="32" spans="1:3" s="469" customFormat="1" ht="12" customHeight="1" thickBot="1">
      <c r="A32" s="16" t="s">
        <v>297</v>
      </c>
      <c r="B32" s="472" t="s">
        <v>303</v>
      </c>
      <c r="C32" s="344">
        <v>200000</v>
      </c>
    </row>
    <row r="33" spans="1:3" s="469" customFormat="1" ht="12" customHeight="1" thickBot="1">
      <c r="A33" s="20" t="s">
        <v>25</v>
      </c>
      <c r="B33" s="21" t="s">
        <v>304</v>
      </c>
      <c r="C33" s="340">
        <f>SUM(C34:C43)</f>
        <v>9291000</v>
      </c>
    </row>
    <row r="34" spans="1:3" s="469" customFormat="1" ht="12" customHeight="1">
      <c r="A34" s="15" t="s">
        <v>102</v>
      </c>
      <c r="B34" s="470" t="s">
        <v>307</v>
      </c>
      <c r="C34" s="343">
        <v>46000</v>
      </c>
    </row>
    <row r="35" spans="1:3" s="469" customFormat="1" ht="12" customHeight="1">
      <c r="A35" s="14" t="s">
        <v>103</v>
      </c>
      <c r="B35" s="471" t="s">
        <v>308</v>
      </c>
      <c r="C35" s="342"/>
    </row>
    <row r="36" spans="1:3" s="469" customFormat="1" ht="12" customHeight="1">
      <c r="A36" s="14" t="s">
        <v>104</v>
      </c>
      <c r="B36" s="471" t="s">
        <v>309</v>
      </c>
      <c r="C36" s="342">
        <v>2313000</v>
      </c>
    </row>
    <row r="37" spans="1:3" s="469" customFormat="1" ht="12" customHeight="1">
      <c r="A37" s="14" t="s">
        <v>186</v>
      </c>
      <c r="B37" s="471" t="s">
        <v>310</v>
      </c>
      <c r="C37" s="342">
        <v>6284000</v>
      </c>
    </row>
    <row r="38" spans="1:3" s="469" customFormat="1" ht="12" customHeight="1">
      <c r="A38" s="14" t="s">
        <v>187</v>
      </c>
      <c r="B38" s="471" t="s">
        <v>311</v>
      </c>
      <c r="C38" s="342"/>
    </row>
    <row r="39" spans="1:3" s="469" customFormat="1" ht="12" customHeight="1">
      <c r="A39" s="14" t="s">
        <v>188</v>
      </c>
      <c r="B39" s="471" t="s">
        <v>312</v>
      </c>
      <c r="C39" s="342">
        <v>632000</v>
      </c>
    </row>
    <row r="40" spans="1:3" s="469" customFormat="1" ht="12" customHeight="1">
      <c r="A40" s="14" t="s">
        <v>189</v>
      </c>
      <c r="B40" s="471" t="s">
        <v>313</v>
      </c>
      <c r="C40" s="342"/>
    </row>
    <row r="41" spans="1:3" s="469" customFormat="1" ht="12" customHeight="1">
      <c r="A41" s="14" t="s">
        <v>190</v>
      </c>
      <c r="B41" s="471" t="s">
        <v>314</v>
      </c>
      <c r="C41" s="342">
        <v>15000</v>
      </c>
    </row>
    <row r="42" spans="1:3" s="469" customFormat="1" ht="12" customHeight="1">
      <c r="A42" s="14" t="s">
        <v>305</v>
      </c>
      <c r="B42" s="471" t="s">
        <v>315</v>
      </c>
      <c r="C42" s="345"/>
    </row>
    <row r="43" spans="1:3" s="469" customFormat="1" ht="12" customHeight="1" thickBot="1">
      <c r="A43" s="16" t="s">
        <v>306</v>
      </c>
      <c r="B43" s="472" t="s">
        <v>316</v>
      </c>
      <c r="C43" s="456">
        <v>1000</v>
      </c>
    </row>
    <row r="44" spans="1:3" s="469" customFormat="1" ht="12" customHeight="1" thickBot="1">
      <c r="A44" s="20" t="s">
        <v>26</v>
      </c>
      <c r="B44" s="21" t="s">
        <v>317</v>
      </c>
      <c r="C44" s="340">
        <f>SUM(C45:C49)</f>
        <v>0</v>
      </c>
    </row>
    <row r="45" spans="1:3" s="469" customFormat="1" ht="12" customHeight="1">
      <c r="A45" s="15" t="s">
        <v>105</v>
      </c>
      <c r="B45" s="470" t="s">
        <v>321</v>
      </c>
      <c r="C45" s="518"/>
    </row>
    <row r="46" spans="1:3" s="469" customFormat="1" ht="12" customHeight="1">
      <c r="A46" s="14" t="s">
        <v>106</v>
      </c>
      <c r="B46" s="471" t="s">
        <v>322</v>
      </c>
      <c r="C46" s="345"/>
    </row>
    <row r="47" spans="1:3" s="469" customFormat="1" ht="12" customHeight="1">
      <c r="A47" s="14" t="s">
        <v>318</v>
      </c>
      <c r="B47" s="471" t="s">
        <v>323</v>
      </c>
      <c r="C47" s="345"/>
    </row>
    <row r="48" spans="1:3" s="469" customFormat="1" ht="12" customHeight="1">
      <c r="A48" s="14" t="s">
        <v>319</v>
      </c>
      <c r="B48" s="471" t="s">
        <v>324</v>
      </c>
      <c r="C48" s="345"/>
    </row>
    <row r="49" spans="1:3" s="469" customFormat="1" ht="12" customHeight="1" thickBot="1">
      <c r="A49" s="16" t="s">
        <v>320</v>
      </c>
      <c r="B49" s="472" t="s">
        <v>325</v>
      </c>
      <c r="C49" s="456"/>
    </row>
    <row r="50" spans="1:3" s="469" customFormat="1" ht="12" customHeight="1" thickBot="1">
      <c r="A50" s="20" t="s">
        <v>191</v>
      </c>
      <c r="B50" s="21" t="s">
        <v>326</v>
      </c>
      <c r="C50" s="340">
        <f>SUM(C51:C53)</f>
        <v>0</v>
      </c>
    </row>
    <row r="51" spans="1:3" s="469" customFormat="1" ht="12" customHeight="1">
      <c r="A51" s="15" t="s">
        <v>107</v>
      </c>
      <c r="B51" s="470" t="s">
        <v>327</v>
      </c>
      <c r="C51" s="343"/>
    </row>
    <row r="52" spans="1:3" s="469" customFormat="1" ht="12" customHeight="1">
      <c r="A52" s="14" t="s">
        <v>108</v>
      </c>
      <c r="B52" s="471" t="s">
        <v>519</v>
      </c>
      <c r="C52" s="342"/>
    </row>
    <row r="53" spans="1:3" s="469" customFormat="1" ht="12" customHeight="1">
      <c r="A53" s="14" t="s">
        <v>331</v>
      </c>
      <c r="B53" s="471" t="s">
        <v>329</v>
      </c>
      <c r="C53" s="342"/>
    </row>
    <row r="54" spans="1:3" s="469" customFormat="1" ht="12" customHeight="1" thickBot="1">
      <c r="A54" s="16" t="s">
        <v>332</v>
      </c>
      <c r="B54" s="472" t="s">
        <v>330</v>
      </c>
      <c r="C54" s="344"/>
    </row>
    <row r="55" spans="1:3" s="469" customFormat="1" ht="12" customHeight="1" thickBot="1">
      <c r="A55" s="20" t="s">
        <v>28</v>
      </c>
      <c r="B55" s="335" t="s">
        <v>333</v>
      </c>
      <c r="C55" s="340">
        <f>SUM(C56:C58)</f>
        <v>0</v>
      </c>
    </row>
    <row r="56" spans="1:3" s="469" customFormat="1" ht="12" customHeight="1">
      <c r="A56" s="15" t="s">
        <v>192</v>
      </c>
      <c r="B56" s="470" t="s">
        <v>335</v>
      </c>
      <c r="C56" s="345"/>
    </row>
    <row r="57" spans="1:3" s="469" customFormat="1" ht="12" customHeight="1">
      <c r="A57" s="14" t="s">
        <v>193</v>
      </c>
      <c r="B57" s="471" t="s">
        <v>520</v>
      </c>
      <c r="C57" s="345"/>
    </row>
    <row r="58" spans="1:3" s="469" customFormat="1" ht="12" customHeight="1">
      <c r="A58" s="14" t="s">
        <v>246</v>
      </c>
      <c r="B58" s="471" t="s">
        <v>336</v>
      </c>
      <c r="C58" s="345"/>
    </row>
    <row r="59" spans="1:3" s="469" customFormat="1" ht="12" customHeight="1" thickBot="1">
      <c r="A59" s="16" t="s">
        <v>334</v>
      </c>
      <c r="B59" s="472" t="s">
        <v>337</v>
      </c>
      <c r="C59" s="345"/>
    </row>
    <row r="60" spans="1:3" s="469" customFormat="1" ht="12" customHeight="1" thickBot="1">
      <c r="A60" s="20" t="s">
        <v>29</v>
      </c>
      <c r="B60" s="21" t="s">
        <v>338</v>
      </c>
      <c r="C60" s="346">
        <f>+C5+C12+C19+C26+C33+C44+C50+C55</f>
        <v>61427551</v>
      </c>
    </row>
    <row r="61" spans="1:3" s="469" customFormat="1" ht="12" customHeight="1" thickBot="1">
      <c r="A61" s="473" t="s">
        <v>339</v>
      </c>
      <c r="B61" s="335" t="s">
        <v>340</v>
      </c>
      <c r="C61" s="340">
        <f>SUM(C62:C64)</f>
        <v>0</v>
      </c>
    </row>
    <row r="62" spans="1:3" s="469" customFormat="1" ht="12" customHeight="1">
      <c r="A62" s="15" t="s">
        <v>373</v>
      </c>
      <c r="B62" s="470" t="s">
        <v>341</v>
      </c>
      <c r="C62" s="345"/>
    </row>
    <row r="63" spans="1:3" s="469" customFormat="1" ht="12" customHeight="1">
      <c r="A63" s="14" t="s">
        <v>382</v>
      </c>
      <c r="B63" s="471" t="s">
        <v>342</v>
      </c>
      <c r="C63" s="345"/>
    </row>
    <row r="64" spans="1:3" s="469" customFormat="1" ht="12" customHeight="1" thickBot="1">
      <c r="A64" s="16" t="s">
        <v>383</v>
      </c>
      <c r="B64" s="474" t="s">
        <v>343</v>
      </c>
      <c r="C64" s="345"/>
    </row>
    <row r="65" spans="1:3" s="469" customFormat="1" ht="12" customHeight="1" thickBot="1">
      <c r="A65" s="473" t="s">
        <v>344</v>
      </c>
      <c r="B65" s="335" t="s">
        <v>345</v>
      </c>
      <c r="C65" s="340">
        <f>SUM(C66:C69)</f>
        <v>0</v>
      </c>
    </row>
    <row r="66" spans="1:3" s="469" customFormat="1" ht="12" customHeight="1">
      <c r="A66" s="15" t="s">
        <v>161</v>
      </c>
      <c r="B66" s="470" t="s">
        <v>346</v>
      </c>
      <c r="C66" s="345"/>
    </row>
    <row r="67" spans="1:3" s="469" customFormat="1" ht="12" customHeight="1">
      <c r="A67" s="14" t="s">
        <v>162</v>
      </c>
      <c r="B67" s="471" t="s">
        <v>347</v>
      </c>
      <c r="C67" s="345"/>
    </row>
    <row r="68" spans="1:3" s="469" customFormat="1" ht="12" customHeight="1">
      <c r="A68" s="14" t="s">
        <v>374</v>
      </c>
      <c r="B68" s="471" t="s">
        <v>348</v>
      </c>
      <c r="C68" s="345"/>
    </row>
    <row r="69" spans="1:3" s="469" customFormat="1" ht="12" customHeight="1" thickBot="1">
      <c r="A69" s="16" t="s">
        <v>375</v>
      </c>
      <c r="B69" s="472" t="s">
        <v>349</v>
      </c>
      <c r="C69" s="345"/>
    </row>
    <row r="70" spans="1:3" s="469" customFormat="1" ht="12" customHeight="1" thickBot="1">
      <c r="A70" s="473" t="s">
        <v>350</v>
      </c>
      <c r="B70" s="335" t="s">
        <v>351</v>
      </c>
      <c r="C70" s="340">
        <f>SUM(C71:C72)</f>
        <v>8620998</v>
      </c>
    </row>
    <row r="71" spans="1:3" s="469" customFormat="1" ht="12" customHeight="1">
      <c r="A71" s="15" t="s">
        <v>376</v>
      </c>
      <c r="B71" s="470" t="s">
        <v>352</v>
      </c>
      <c r="C71" s="345">
        <v>8620998</v>
      </c>
    </row>
    <row r="72" spans="1:3" s="469" customFormat="1" ht="12" customHeight="1" thickBot="1">
      <c r="A72" s="16" t="s">
        <v>377</v>
      </c>
      <c r="B72" s="472" t="s">
        <v>353</v>
      </c>
      <c r="C72" s="345"/>
    </row>
    <row r="73" spans="1:3" s="469" customFormat="1" ht="12" customHeight="1" thickBot="1">
      <c r="A73" s="473" t="s">
        <v>354</v>
      </c>
      <c r="B73" s="335" t="s">
        <v>355</v>
      </c>
      <c r="C73" s="340">
        <f>SUM(C74:C76)</f>
        <v>0</v>
      </c>
    </row>
    <row r="74" spans="1:3" s="469" customFormat="1" ht="12" customHeight="1">
      <c r="A74" s="15" t="s">
        <v>378</v>
      </c>
      <c r="B74" s="470" t="s">
        <v>356</v>
      </c>
      <c r="C74" s="345"/>
    </row>
    <row r="75" spans="1:3" s="469" customFormat="1" ht="12" customHeight="1">
      <c r="A75" s="14" t="s">
        <v>379</v>
      </c>
      <c r="B75" s="471" t="s">
        <v>357</v>
      </c>
      <c r="C75" s="345"/>
    </row>
    <row r="76" spans="1:3" s="469" customFormat="1" ht="12" customHeight="1" thickBot="1">
      <c r="A76" s="16" t="s">
        <v>380</v>
      </c>
      <c r="B76" s="472" t="s">
        <v>358</v>
      </c>
      <c r="C76" s="345"/>
    </row>
    <row r="77" spans="1:3" s="469" customFormat="1" ht="12" customHeight="1" thickBot="1">
      <c r="A77" s="473" t="s">
        <v>359</v>
      </c>
      <c r="B77" s="335" t="s">
        <v>381</v>
      </c>
      <c r="C77" s="340">
        <f>SUM(C78:C81)</f>
        <v>0</v>
      </c>
    </row>
    <row r="78" spans="1:3" s="469" customFormat="1" ht="12" customHeight="1">
      <c r="A78" s="475" t="s">
        <v>360</v>
      </c>
      <c r="B78" s="470" t="s">
        <v>361</v>
      </c>
      <c r="C78" s="345"/>
    </row>
    <row r="79" spans="1:3" s="469" customFormat="1" ht="12" customHeight="1">
      <c r="A79" s="476" t="s">
        <v>362</v>
      </c>
      <c r="B79" s="471" t="s">
        <v>363</v>
      </c>
      <c r="C79" s="345"/>
    </row>
    <row r="80" spans="1:3" s="469" customFormat="1" ht="12" customHeight="1">
      <c r="A80" s="476" t="s">
        <v>364</v>
      </c>
      <c r="B80" s="471" t="s">
        <v>365</v>
      </c>
      <c r="C80" s="345"/>
    </row>
    <row r="81" spans="1:3" s="469" customFormat="1" ht="12" customHeight="1" thickBot="1">
      <c r="A81" s="477" t="s">
        <v>366</v>
      </c>
      <c r="B81" s="472" t="s">
        <v>367</v>
      </c>
      <c r="C81" s="345"/>
    </row>
    <row r="82" spans="1:3" s="469" customFormat="1" ht="13.5" customHeight="1" thickBot="1">
      <c r="A82" s="473" t="s">
        <v>368</v>
      </c>
      <c r="B82" s="335" t="s">
        <v>369</v>
      </c>
      <c r="C82" s="519"/>
    </row>
    <row r="83" spans="1:3" s="469" customFormat="1" ht="15.75" customHeight="1" thickBot="1">
      <c r="A83" s="473" t="s">
        <v>370</v>
      </c>
      <c r="B83" s="478" t="s">
        <v>371</v>
      </c>
      <c r="C83" s="346">
        <f>+C61+C65+C70+C73+C77+C82</f>
        <v>8620998</v>
      </c>
    </row>
    <row r="84" spans="1:3" s="469" customFormat="1" ht="16.5" customHeight="1" thickBot="1">
      <c r="A84" s="479" t="s">
        <v>384</v>
      </c>
      <c r="B84" s="480" t="s">
        <v>372</v>
      </c>
      <c r="C84" s="346">
        <f>+C60+C83</f>
        <v>70048549</v>
      </c>
    </row>
    <row r="85" spans="1:3" s="469" customFormat="1" ht="83.25" customHeight="1">
      <c r="A85" s="5"/>
      <c r="B85" s="6"/>
      <c r="C85" s="347"/>
    </row>
    <row r="86" spans="1:3" ht="16.5" customHeight="1">
      <c r="A86" s="561" t="s">
        <v>549</v>
      </c>
      <c r="B86" s="561"/>
      <c r="C86" s="561"/>
    </row>
    <row r="87" spans="1:3" s="481" customFormat="1" ht="16.5" customHeight="1" thickBot="1">
      <c r="A87" s="563" t="s">
        <v>165</v>
      </c>
      <c r="B87" s="563"/>
      <c r="C87" s="168" t="s">
        <v>569</v>
      </c>
    </row>
    <row r="88" spans="1:3" ht="37.5" customHeight="1" thickBot="1">
      <c r="A88" s="23" t="s">
        <v>78</v>
      </c>
      <c r="B88" s="24" t="s">
        <v>51</v>
      </c>
      <c r="C88" s="45" t="s">
        <v>568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39">
        <f>SUM(C91:C95)</f>
        <v>47028549</v>
      </c>
    </row>
    <row r="91" spans="1:3" ht="12" customHeight="1">
      <c r="A91" s="17" t="s">
        <v>109</v>
      </c>
      <c r="B91" s="10" t="s">
        <v>52</v>
      </c>
      <c r="C91" s="341">
        <v>16449000</v>
      </c>
    </row>
    <row r="92" spans="1:3" ht="12" customHeight="1">
      <c r="A92" s="14" t="s">
        <v>110</v>
      </c>
      <c r="B92" s="8" t="s">
        <v>194</v>
      </c>
      <c r="C92" s="342">
        <v>3185000</v>
      </c>
    </row>
    <row r="93" spans="1:3" ht="12" customHeight="1">
      <c r="A93" s="14" t="s">
        <v>111</v>
      </c>
      <c r="B93" s="8" t="s">
        <v>151</v>
      </c>
      <c r="C93" s="344">
        <v>15017000</v>
      </c>
    </row>
    <row r="94" spans="1:3" ht="12" customHeight="1">
      <c r="A94" s="14" t="s">
        <v>112</v>
      </c>
      <c r="B94" s="11" t="s">
        <v>195</v>
      </c>
      <c r="C94" s="344">
        <v>4945000</v>
      </c>
    </row>
    <row r="95" spans="1:3" ht="12" customHeight="1">
      <c r="A95" s="14" t="s">
        <v>123</v>
      </c>
      <c r="B95" s="19" t="s">
        <v>196</v>
      </c>
      <c r="C95" s="344">
        <v>7432549</v>
      </c>
    </row>
    <row r="96" spans="1:3" ht="12" customHeight="1">
      <c r="A96" s="14" t="s">
        <v>113</v>
      </c>
      <c r="B96" s="8" t="s">
        <v>388</v>
      </c>
      <c r="C96" s="344"/>
    </row>
    <row r="97" spans="1:3" ht="12" customHeight="1">
      <c r="A97" s="14" t="s">
        <v>114</v>
      </c>
      <c r="B97" s="171" t="s">
        <v>389</v>
      </c>
      <c r="C97" s="344"/>
    </row>
    <row r="98" spans="1:3" ht="12" customHeight="1">
      <c r="A98" s="14" t="s">
        <v>124</v>
      </c>
      <c r="B98" s="172" t="s">
        <v>390</v>
      </c>
      <c r="C98" s="344"/>
    </row>
    <row r="99" spans="1:3" ht="12" customHeight="1">
      <c r="A99" s="14" t="s">
        <v>125</v>
      </c>
      <c r="B99" s="172" t="s">
        <v>391</v>
      </c>
      <c r="C99" s="344"/>
    </row>
    <row r="100" spans="1:3" ht="12" customHeight="1">
      <c r="A100" s="14" t="s">
        <v>126</v>
      </c>
      <c r="B100" s="171" t="s">
        <v>392</v>
      </c>
      <c r="C100" s="344">
        <v>6382549</v>
      </c>
    </row>
    <row r="101" spans="1:3" ht="12" customHeight="1">
      <c r="A101" s="14" t="s">
        <v>127</v>
      </c>
      <c r="B101" s="171" t="s">
        <v>393</v>
      </c>
      <c r="C101" s="344"/>
    </row>
    <row r="102" spans="1:3" ht="12" customHeight="1">
      <c r="A102" s="14" t="s">
        <v>129</v>
      </c>
      <c r="B102" s="172" t="s">
        <v>394</v>
      </c>
      <c r="C102" s="344"/>
    </row>
    <row r="103" spans="1:3" ht="12" customHeight="1">
      <c r="A103" s="13" t="s">
        <v>197</v>
      </c>
      <c r="B103" s="173" t="s">
        <v>395</v>
      </c>
      <c r="C103" s="344"/>
    </row>
    <row r="104" spans="1:3" ht="12" customHeight="1">
      <c r="A104" s="14" t="s">
        <v>385</v>
      </c>
      <c r="B104" s="173" t="s">
        <v>396</v>
      </c>
      <c r="C104" s="344"/>
    </row>
    <row r="105" spans="1:3" ht="12" customHeight="1" thickBot="1">
      <c r="A105" s="18" t="s">
        <v>386</v>
      </c>
      <c r="B105" s="174" t="s">
        <v>397</v>
      </c>
      <c r="C105" s="348">
        <v>1050000</v>
      </c>
    </row>
    <row r="106" spans="1:3" ht="12" customHeight="1" thickBot="1">
      <c r="A106" s="20" t="s">
        <v>22</v>
      </c>
      <c r="B106" s="30" t="s">
        <v>398</v>
      </c>
      <c r="C106" s="340">
        <f>+C107+C109+C111</f>
        <v>5289000</v>
      </c>
    </row>
    <row r="107" spans="1:3" ht="12" customHeight="1">
      <c r="A107" s="15" t="s">
        <v>115</v>
      </c>
      <c r="B107" s="8" t="s">
        <v>244</v>
      </c>
      <c r="C107" s="343">
        <v>4717000</v>
      </c>
    </row>
    <row r="108" spans="1:3" ht="12" customHeight="1">
      <c r="A108" s="15" t="s">
        <v>116</v>
      </c>
      <c r="B108" s="12" t="s">
        <v>402</v>
      </c>
      <c r="C108" s="343"/>
    </row>
    <row r="109" spans="1:3" ht="12" customHeight="1">
      <c r="A109" s="15" t="s">
        <v>117</v>
      </c>
      <c r="B109" s="12" t="s">
        <v>198</v>
      </c>
      <c r="C109" s="342">
        <v>572000</v>
      </c>
    </row>
    <row r="110" spans="1:3" ht="12" customHeight="1">
      <c r="A110" s="15" t="s">
        <v>118</v>
      </c>
      <c r="B110" s="12" t="s">
        <v>403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521</v>
      </c>
      <c r="C112" s="311"/>
    </row>
    <row r="113" spans="1:3" ht="12" customHeight="1">
      <c r="A113" s="15" t="s">
        <v>130</v>
      </c>
      <c r="B113" s="466" t="s">
        <v>408</v>
      </c>
      <c r="C113" s="311"/>
    </row>
    <row r="114" spans="1:3" ht="15.75">
      <c r="A114" s="15" t="s">
        <v>199</v>
      </c>
      <c r="B114" s="172" t="s">
        <v>391</v>
      </c>
      <c r="C114" s="311"/>
    </row>
    <row r="115" spans="1:3" ht="12" customHeight="1">
      <c r="A115" s="15" t="s">
        <v>200</v>
      </c>
      <c r="B115" s="172" t="s">
        <v>407</v>
      </c>
      <c r="C115" s="311"/>
    </row>
    <row r="116" spans="1:3" ht="12" customHeight="1">
      <c r="A116" s="15" t="s">
        <v>201</v>
      </c>
      <c r="B116" s="172" t="s">
        <v>406</v>
      </c>
      <c r="C116" s="311"/>
    </row>
    <row r="117" spans="1:3" ht="12" customHeight="1">
      <c r="A117" s="15" t="s">
        <v>399</v>
      </c>
      <c r="B117" s="172" t="s">
        <v>394</v>
      </c>
      <c r="C117" s="311"/>
    </row>
    <row r="118" spans="1:3" ht="12" customHeight="1">
      <c r="A118" s="15" t="s">
        <v>400</v>
      </c>
      <c r="B118" s="172" t="s">
        <v>405</v>
      </c>
      <c r="C118" s="311"/>
    </row>
    <row r="119" spans="1:3" ht="16.5" thickBot="1">
      <c r="A119" s="13" t="s">
        <v>401</v>
      </c>
      <c r="B119" s="172" t="s">
        <v>404</v>
      </c>
      <c r="C119" s="312"/>
    </row>
    <row r="120" spans="1:3" ht="12" customHeight="1" thickBot="1">
      <c r="A120" s="20" t="s">
        <v>23</v>
      </c>
      <c r="B120" s="152" t="s">
        <v>409</v>
      </c>
      <c r="C120" s="340">
        <f>+C121+C122</f>
        <v>4000000</v>
      </c>
    </row>
    <row r="121" spans="1:3" ht="12" customHeight="1">
      <c r="A121" s="15" t="s">
        <v>98</v>
      </c>
      <c r="B121" s="9" t="s">
        <v>65</v>
      </c>
      <c r="C121" s="343">
        <v>2000000</v>
      </c>
    </row>
    <row r="122" spans="1:3" ht="12" customHeight="1" thickBot="1">
      <c r="A122" s="16" t="s">
        <v>99</v>
      </c>
      <c r="B122" s="12" t="s">
        <v>66</v>
      </c>
      <c r="C122" s="344">
        <v>2000000</v>
      </c>
    </row>
    <row r="123" spans="1:3" ht="12" customHeight="1" thickBot="1">
      <c r="A123" s="20" t="s">
        <v>24</v>
      </c>
      <c r="B123" s="152" t="s">
        <v>410</v>
      </c>
      <c r="C123" s="340">
        <f>+C90+C106+C120</f>
        <v>56317549</v>
      </c>
    </row>
    <row r="124" spans="1:3" ht="12" customHeight="1" thickBot="1">
      <c r="A124" s="20" t="s">
        <v>25</v>
      </c>
      <c r="B124" s="152" t="s">
        <v>411</v>
      </c>
      <c r="C124" s="340">
        <f>+C125+C126+C127</f>
        <v>0</v>
      </c>
    </row>
    <row r="125" spans="1:3" ht="12" customHeight="1">
      <c r="A125" s="15" t="s">
        <v>102</v>
      </c>
      <c r="B125" s="9" t="s">
        <v>412</v>
      </c>
      <c r="C125" s="311"/>
    </row>
    <row r="126" spans="1:3" ht="12" customHeight="1">
      <c r="A126" s="15" t="s">
        <v>103</v>
      </c>
      <c r="B126" s="9" t="s">
        <v>413</v>
      </c>
      <c r="C126" s="311"/>
    </row>
    <row r="127" spans="1:3" ht="12" customHeight="1" thickBot="1">
      <c r="A127" s="13" t="s">
        <v>104</v>
      </c>
      <c r="B127" s="7" t="s">
        <v>414</v>
      </c>
      <c r="C127" s="311"/>
    </row>
    <row r="128" spans="1:3" ht="12" customHeight="1" thickBot="1">
      <c r="A128" s="20" t="s">
        <v>26</v>
      </c>
      <c r="B128" s="152" t="s">
        <v>473</v>
      </c>
      <c r="C128" s="340">
        <f>+C129+C130+C131+C132</f>
        <v>0</v>
      </c>
    </row>
    <row r="129" spans="1:3" ht="12" customHeight="1">
      <c r="A129" s="15" t="s">
        <v>105</v>
      </c>
      <c r="B129" s="9" t="s">
        <v>415</v>
      </c>
      <c r="C129" s="311"/>
    </row>
    <row r="130" spans="1:3" ht="12" customHeight="1">
      <c r="A130" s="15" t="s">
        <v>106</v>
      </c>
      <c r="B130" s="9" t="s">
        <v>416</v>
      </c>
      <c r="C130" s="311"/>
    </row>
    <row r="131" spans="1:3" ht="12" customHeight="1">
      <c r="A131" s="15" t="s">
        <v>318</v>
      </c>
      <c r="B131" s="9" t="s">
        <v>417</v>
      </c>
      <c r="C131" s="311"/>
    </row>
    <row r="132" spans="1:3" ht="12" customHeight="1" thickBot="1">
      <c r="A132" s="13" t="s">
        <v>319</v>
      </c>
      <c r="B132" s="7" t="s">
        <v>418</v>
      </c>
      <c r="C132" s="311"/>
    </row>
    <row r="133" spans="1:3" ht="12" customHeight="1" thickBot="1">
      <c r="A133" s="20" t="s">
        <v>27</v>
      </c>
      <c r="B133" s="152" t="s">
        <v>419</v>
      </c>
      <c r="C133" s="346">
        <f>+C134+C135+C136+C137</f>
        <v>13731000</v>
      </c>
    </row>
    <row r="134" spans="1:3" ht="12" customHeight="1">
      <c r="A134" s="15" t="s">
        <v>107</v>
      </c>
      <c r="B134" s="9" t="s">
        <v>420</v>
      </c>
      <c r="C134" s="311"/>
    </row>
    <row r="135" spans="1:3" ht="12" customHeight="1">
      <c r="A135" s="15" t="s">
        <v>108</v>
      </c>
      <c r="B135" s="9" t="s">
        <v>430</v>
      </c>
      <c r="C135" s="311"/>
    </row>
    <row r="136" spans="1:3" ht="12" customHeight="1">
      <c r="A136" s="15" t="s">
        <v>331</v>
      </c>
      <c r="B136" s="9" t="s">
        <v>421</v>
      </c>
      <c r="C136" s="311"/>
    </row>
    <row r="137" spans="1:3" ht="12" customHeight="1" thickBot="1">
      <c r="A137" s="13" t="s">
        <v>332</v>
      </c>
      <c r="B137" s="7" t="s">
        <v>546</v>
      </c>
      <c r="C137" s="311">
        <v>13731000</v>
      </c>
    </row>
    <row r="138" spans="1:3" ht="12" customHeight="1" thickBot="1">
      <c r="A138" s="20" t="s">
        <v>28</v>
      </c>
      <c r="B138" s="152" t="s">
        <v>423</v>
      </c>
      <c r="C138" s="349">
        <f>+C139+C140+C141+C142</f>
        <v>0</v>
      </c>
    </row>
    <row r="139" spans="1:3" ht="12" customHeight="1">
      <c r="A139" s="15" t="s">
        <v>192</v>
      </c>
      <c r="B139" s="9" t="s">
        <v>424</v>
      </c>
      <c r="C139" s="311"/>
    </row>
    <row r="140" spans="1:3" ht="12" customHeight="1">
      <c r="A140" s="15" t="s">
        <v>193</v>
      </c>
      <c r="B140" s="9" t="s">
        <v>425</v>
      </c>
      <c r="C140" s="311"/>
    </row>
    <row r="141" spans="1:3" ht="12" customHeight="1">
      <c r="A141" s="15" t="s">
        <v>246</v>
      </c>
      <c r="B141" s="9" t="s">
        <v>426</v>
      </c>
      <c r="C141" s="311"/>
    </row>
    <row r="142" spans="1:3" ht="12" customHeight="1" thickBot="1">
      <c r="A142" s="15" t="s">
        <v>334</v>
      </c>
      <c r="B142" s="9" t="s">
        <v>427</v>
      </c>
      <c r="C142" s="311"/>
    </row>
    <row r="143" spans="1:9" ht="15" customHeight="1" thickBot="1">
      <c r="A143" s="20" t="s">
        <v>29</v>
      </c>
      <c r="B143" s="152" t="s">
        <v>428</v>
      </c>
      <c r="C143" s="482">
        <f>+C124+C128+C133+C138</f>
        <v>13731000</v>
      </c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429</v>
      </c>
      <c r="C144" s="482">
        <f>+C123+C143</f>
        <v>70048549</v>
      </c>
    </row>
    <row r="145" ht="7.5" customHeight="1"/>
    <row r="146" spans="1:3" ht="15.75">
      <c r="A146" s="564" t="s">
        <v>431</v>
      </c>
      <c r="B146" s="564"/>
      <c r="C146" s="564"/>
    </row>
    <row r="147" spans="1:3" ht="15" customHeight="1" thickBot="1">
      <c r="A147" s="562" t="s">
        <v>166</v>
      </c>
      <c r="B147" s="562"/>
      <c r="C147" s="350" t="s">
        <v>245</v>
      </c>
    </row>
    <row r="148" spans="1:4" ht="13.5" customHeight="1" thickBot="1">
      <c r="A148" s="20">
        <v>1</v>
      </c>
      <c r="B148" s="30" t="s">
        <v>432</v>
      </c>
      <c r="C148" s="340">
        <f>+C60-C123</f>
        <v>5110002</v>
      </c>
      <c r="D148" s="485"/>
    </row>
    <row r="149" spans="1:3" ht="27.75" customHeight="1" thickBot="1">
      <c r="A149" s="20" t="s">
        <v>22</v>
      </c>
      <c r="B149" s="30" t="s">
        <v>433</v>
      </c>
      <c r="C149" s="340">
        <f>+C83-C143</f>
        <v>-5110002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4724409448818898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Karancsberény Község
Önkormányzat
2016. ÉVI KÖLTSÉGVETÉSÉNEK ÖSSZEVONT MÉRLEGE&amp;10
&amp;R&amp;"Times New Roman CE,Félkövér dőlt"&amp;11 1.1. melléklet a ........./2016.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4">
      <selection activeCell="H21" sqref="H2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505</v>
      </c>
    </row>
    <row r="2" spans="1:3" s="511" customFormat="1" ht="25.5" customHeight="1">
      <c r="A2" s="460" t="s">
        <v>217</v>
      </c>
      <c r="B2" s="401" t="s">
        <v>482</v>
      </c>
      <c r="C2" s="416" t="s">
        <v>67</v>
      </c>
    </row>
    <row r="3" spans="1:3" s="511" customFormat="1" ht="24.75" thickBot="1">
      <c r="A3" s="503" t="s">
        <v>216</v>
      </c>
      <c r="B3" s="402" t="s">
        <v>481</v>
      </c>
      <c r="C3" s="417" t="s">
        <v>57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483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307</v>
      </c>
      <c r="C9" s="407"/>
    </row>
    <row r="10" spans="1:3" s="418" customFormat="1" ht="12" customHeight="1">
      <c r="A10" s="505" t="s">
        <v>110</v>
      </c>
      <c r="B10" s="8" t="s">
        <v>308</v>
      </c>
      <c r="C10" s="358"/>
    </row>
    <row r="11" spans="1:3" s="418" customFormat="1" ht="12" customHeight="1">
      <c r="A11" s="505" t="s">
        <v>111</v>
      </c>
      <c r="B11" s="8" t="s">
        <v>309</v>
      </c>
      <c r="C11" s="358"/>
    </row>
    <row r="12" spans="1:3" s="418" customFormat="1" ht="12" customHeight="1">
      <c r="A12" s="505" t="s">
        <v>112</v>
      </c>
      <c r="B12" s="8" t="s">
        <v>310</v>
      </c>
      <c r="C12" s="358"/>
    </row>
    <row r="13" spans="1:3" s="418" customFormat="1" ht="12" customHeight="1">
      <c r="A13" s="505" t="s">
        <v>160</v>
      </c>
      <c r="B13" s="8" t="s">
        <v>311</v>
      </c>
      <c r="C13" s="358"/>
    </row>
    <row r="14" spans="1:3" s="418" customFormat="1" ht="12" customHeight="1">
      <c r="A14" s="505" t="s">
        <v>113</v>
      </c>
      <c r="B14" s="8" t="s">
        <v>484</v>
      </c>
      <c r="C14" s="358"/>
    </row>
    <row r="15" spans="1:3" s="418" customFormat="1" ht="12" customHeight="1">
      <c r="A15" s="505" t="s">
        <v>114</v>
      </c>
      <c r="B15" s="7" t="s">
        <v>485</v>
      </c>
      <c r="C15" s="358"/>
    </row>
    <row r="16" spans="1:3" s="418" customFormat="1" ht="12" customHeight="1">
      <c r="A16" s="505" t="s">
        <v>124</v>
      </c>
      <c r="B16" s="8" t="s">
        <v>314</v>
      </c>
      <c r="C16" s="408"/>
    </row>
    <row r="17" spans="1:3" s="514" customFormat="1" ht="12" customHeight="1">
      <c r="A17" s="505" t="s">
        <v>125</v>
      </c>
      <c r="B17" s="8" t="s">
        <v>315</v>
      </c>
      <c r="C17" s="358"/>
    </row>
    <row r="18" spans="1:3" s="514" customFormat="1" ht="12" customHeight="1" thickBot="1">
      <c r="A18" s="505" t="s">
        <v>126</v>
      </c>
      <c r="B18" s="7" t="s">
        <v>316</v>
      </c>
      <c r="C18" s="359"/>
    </row>
    <row r="19" spans="1:3" s="418" customFormat="1" ht="12" customHeight="1" thickBot="1">
      <c r="A19" s="236" t="s">
        <v>22</v>
      </c>
      <c r="B19" s="279" t="s">
        <v>486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282</v>
      </c>
      <c r="C20" s="358"/>
    </row>
    <row r="21" spans="1:3" s="514" customFormat="1" ht="12" customHeight="1">
      <c r="A21" s="505" t="s">
        <v>116</v>
      </c>
      <c r="B21" s="8" t="s">
        <v>487</v>
      </c>
      <c r="C21" s="358"/>
    </row>
    <row r="22" spans="1:3" s="514" customFormat="1" ht="12" customHeight="1">
      <c r="A22" s="505" t="s">
        <v>117</v>
      </c>
      <c r="B22" s="8" t="s">
        <v>488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489</v>
      </c>
      <c r="C25" s="360">
        <f>+C26+C27</f>
        <v>0</v>
      </c>
    </row>
    <row r="26" spans="1:3" s="514" customFormat="1" ht="12" customHeight="1">
      <c r="A26" s="506" t="s">
        <v>292</v>
      </c>
      <c r="B26" s="507" t="s">
        <v>487</v>
      </c>
      <c r="C26" s="96"/>
    </row>
    <row r="27" spans="1:3" s="514" customFormat="1" ht="12" customHeight="1">
      <c r="A27" s="506" t="s">
        <v>295</v>
      </c>
      <c r="B27" s="508" t="s">
        <v>490</v>
      </c>
      <c r="C27" s="361"/>
    </row>
    <row r="28" spans="1:3" s="514" customFormat="1" ht="12" customHeight="1" thickBot="1">
      <c r="A28" s="505" t="s">
        <v>296</v>
      </c>
      <c r="B28" s="509" t="s">
        <v>491</v>
      </c>
      <c r="C28" s="103"/>
    </row>
    <row r="29" spans="1:3" s="514" customFormat="1" ht="12" customHeight="1" thickBot="1">
      <c r="A29" s="244" t="s">
        <v>25</v>
      </c>
      <c r="B29" s="152" t="s">
        <v>492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321</v>
      </c>
      <c r="C30" s="96"/>
    </row>
    <row r="31" spans="1:3" s="514" customFormat="1" ht="12" customHeight="1">
      <c r="A31" s="506" t="s">
        <v>103</v>
      </c>
      <c r="B31" s="508" t="s">
        <v>322</v>
      </c>
      <c r="C31" s="361"/>
    </row>
    <row r="32" spans="1:3" s="514" customFormat="1" ht="12" customHeight="1" thickBot="1">
      <c r="A32" s="505" t="s">
        <v>104</v>
      </c>
      <c r="B32" s="170" t="s">
        <v>323</v>
      </c>
      <c r="C32" s="103"/>
    </row>
    <row r="33" spans="1:3" s="418" customFormat="1" ht="12" customHeight="1" thickBot="1">
      <c r="A33" s="244" t="s">
        <v>26</v>
      </c>
      <c r="B33" s="152" t="s">
        <v>436</v>
      </c>
      <c r="C33" s="387"/>
    </row>
    <row r="34" spans="1:3" s="418" customFormat="1" ht="12" customHeight="1" thickBot="1">
      <c r="A34" s="244" t="s">
        <v>27</v>
      </c>
      <c r="B34" s="152" t="s">
        <v>493</v>
      </c>
      <c r="C34" s="409"/>
    </row>
    <row r="35" spans="1:3" s="418" customFormat="1" ht="12" customHeight="1" thickBot="1">
      <c r="A35" s="236" t="s">
        <v>28</v>
      </c>
      <c r="B35" s="152" t="s">
        <v>494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495</v>
      </c>
      <c r="C36" s="410">
        <f>+C37+C38+C39</f>
        <v>0</v>
      </c>
    </row>
    <row r="37" spans="1:3" s="418" customFormat="1" ht="12" customHeight="1">
      <c r="A37" s="506" t="s">
        <v>496</v>
      </c>
      <c r="B37" s="507" t="s">
        <v>254</v>
      </c>
      <c r="C37" s="96"/>
    </row>
    <row r="38" spans="1:3" s="418" customFormat="1" ht="12" customHeight="1">
      <c r="A38" s="506" t="s">
        <v>497</v>
      </c>
      <c r="B38" s="508" t="s">
        <v>3</v>
      </c>
      <c r="C38" s="361"/>
    </row>
    <row r="39" spans="1:3" s="514" customFormat="1" ht="12" customHeight="1" thickBot="1">
      <c r="A39" s="505" t="s">
        <v>498</v>
      </c>
      <c r="B39" s="170" t="s">
        <v>499</v>
      </c>
      <c r="C39" s="103"/>
    </row>
    <row r="40" spans="1:3" s="514" customFormat="1" ht="15" customHeight="1" thickBot="1">
      <c r="A40" s="280" t="s">
        <v>30</v>
      </c>
      <c r="B40" s="281" t="s">
        <v>500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501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502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503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52">
      <selection activeCell="B28" sqref="B28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511</v>
      </c>
    </row>
    <row r="2" spans="1:3" s="511" customFormat="1" ht="25.5" customHeight="1">
      <c r="A2" s="460" t="s">
        <v>217</v>
      </c>
      <c r="B2" s="401" t="s">
        <v>482</v>
      </c>
      <c r="C2" s="416" t="s">
        <v>67</v>
      </c>
    </row>
    <row r="3" spans="1:3" s="511" customFormat="1" ht="24.75" thickBot="1">
      <c r="A3" s="503" t="s">
        <v>216</v>
      </c>
      <c r="B3" s="402" t="s">
        <v>506</v>
      </c>
      <c r="C3" s="417" t="s">
        <v>67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483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307</v>
      </c>
      <c r="C9" s="407"/>
    </row>
    <row r="10" spans="1:3" s="418" customFormat="1" ht="12" customHeight="1">
      <c r="A10" s="505" t="s">
        <v>110</v>
      </c>
      <c r="B10" s="8" t="s">
        <v>308</v>
      </c>
      <c r="C10" s="358"/>
    </row>
    <row r="11" spans="1:3" s="418" customFormat="1" ht="12" customHeight="1">
      <c r="A11" s="505" t="s">
        <v>111</v>
      </c>
      <c r="B11" s="8" t="s">
        <v>309</v>
      </c>
      <c r="C11" s="358"/>
    </row>
    <row r="12" spans="1:3" s="418" customFormat="1" ht="12" customHeight="1">
      <c r="A12" s="505" t="s">
        <v>112</v>
      </c>
      <c r="B12" s="8" t="s">
        <v>310</v>
      </c>
      <c r="C12" s="358"/>
    </row>
    <row r="13" spans="1:3" s="418" customFormat="1" ht="12" customHeight="1">
      <c r="A13" s="505" t="s">
        <v>160</v>
      </c>
      <c r="B13" s="8" t="s">
        <v>311</v>
      </c>
      <c r="C13" s="358"/>
    </row>
    <row r="14" spans="1:3" s="418" customFormat="1" ht="12" customHeight="1">
      <c r="A14" s="505" t="s">
        <v>113</v>
      </c>
      <c r="B14" s="8" t="s">
        <v>484</v>
      </c>
      <c r="C14" s="358"/>
    </row>
    <row r="15" spans="1:3" s="418" customFormat="1" ht="12" customHeight="1">
      <c r="A15" s="505" t="s">
        <v>114</v>
      </c>
      <c r="B15" s="7" t="s">
        <v>485</v>
      </c>
      <c r="C15" s="358"/>
    </row>
    <row r="16" spans="1:3" s="418" customFormat="1" ht="12" customHeight="1">
      <c r="A16" s="505" t="s">
        <v>124</v>
      </c>
      <c r="B16" s="8" t="s">
        <v>314</v>
      </c>
      <c r="C16" s="408"/>
    </row>
    <row r="17" spans="1:3" s="514" customFormat="1" ht="12" customHeight="1">
      <c r="A17" s="505" t="s">
        <v>125</v>
      </c>
      <c r="B17" s="8" t="s">
        <v>315</v>
      </c>
      <c r="C17" s="358"/>
    </row>
    <row r="18" spans="1:3" s="514" customFormat="1" ht="12" customHeight="1" thickBot="1">
      <c r="A18" s="505" t="s">
        <v>126</v>
      </c>
      <c r="B18" s="7" t="s">
        <v>316</v>
      </c>
      <c r="C18" s="359"/>
    </row>
    <row r="19" spans="1:3" s="418" customFormat="1" ht="12" customHeight="1" thickBot="1">
      <c r="A19" s="236" t="s">
        <v>22</v>
      </c>
      <c r="B19" s="279" t="s">
        <v>486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282</v>
      </c>
      <c r="C20" s="358"/>
    </row>
    <row r="21" spans="1:3" s="514" customFormat="1" ht="12" customHeight="1">
      <c r="A21" s="505" t="s">
        <v>116</v>
      </c>
      <c r="B21" s="8" t="s">
        <v>487</v>
      </c>
      <c r="C21" s="358"/>
    </row>
    <row r="22" spans="1:3" s="514" customFormat="1" ht="12" customHeight="1">
      <c r="A22" s="505" t="s">
        <v>117</v>
      </c>
      <c r="B22" s="8" t="s">
        <v>488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489</v>
      </c>
      <c r="C25" s="360">
        <f>+C26+C27</f>
        <v>0</v>
      </c>
    </row>
    <row r="26" spans="1:3" s="514" customFormat="1" ht="12" customHeight="1">
      <c r="A26" s="506" t="s">
        <v>292</v>
      </c>
      <c r="B26" s="507" t="s">
        <v>487</v>
      </c>
      <c r="C26" s="96"/>
    </row>
    <row r="27" spans="1:3" s="514" customFormat="1" ht="12" customHeight="1">
      <c r="A27" s="506" t="s">
        <v>295</v>
      </c>
      <c r="B27" s="508" t="s">
        <v>490</v>
      </c>
      <c r="C27" s="361"/>
    </row>
    <row r="28" spans="1:3" s="514" customFormat="1" ht="12" customHeight="1" thickBot="1">
      <c r="A28" s="505" t="s">
        <v>296</v>
      </c>
      <c r="B28" s="509" t="s">
        <v>491</v>
      </c>
      <c r="C28" s="103"/>
    </row>
    <row r="29" spans="1:3" s="514" customFormat="1" ht="12" customHeight="1" thickBot="1">
      <c r="A29" s="244" t="s">
        <v>25</v>
      </c>
      <c r="B29" s="152" t="s">
        <v>492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321</v>
      </c>
      <c r="C30" s="96"/>
    </row>
    <row r="31" spans="1:3" s="514" customFormat="1" ht="12" customHeight="1">
      <c r="A31" s="506" t="s">
        <v>103</v>
      </c>
      <c r="B31" s="508" t="s">
        <v>322</v>
      </c>
      <c r="C31" s="361"/>
    </row>
    <row r="32" spans="1:3" s="514" customFormat="1" ht="12" customHeight="1" thickBot="1">
      <c r="A32" s="505" t="s">
        <v>104</v>
      </c>
      <c r="B32" s="170" t="s">
        <v>323</v>
      </c>
      <c r="C32" s="103"/>
    </row>
    <row r="33" spans="1:3" s="418" customFormat="1" ht="12" customHeight="1" thickBot="1">
      <c r="A33" s="244" t="s">
        <v>26</v>
      </c>
      <c r="B33" s="152" t="s">
        <v>436</v>
      </c>
      <c r="C33" s="387"/>
    </row>
    <row r="34" spans="1:3" s="418" customFormat="1" ht="12" customHeight="1" thickBot="1">
      <c r="A34" s="244" t="s">
        <v>27</v>
      </c>
      <c r="B34" s="152" t="s">
        <v>493</v>
      </c>
      <c r="C34" s="409"/>
    </row>
    <row r="35" spans="1:3" s="418" customFormat="1" ht="12" customHeight="1" thickBot="1">
      <c r="A35" s="236" t="s">
        <v>28</v>
      </c>
      <c r="B35" s="152" t="s">
        <v>494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495</v>
      </c>
      <c r="C36" s="410">
        <f>+C37+C38+C39</f>
        <v>0</v>
      </c>
    </row>
    <row r="37" spans="1:3" s="418" customFormat="1" ht="12" customHeight="1">
      <c r="A37" s="506" t="s">
        <v>496</v>
      </c>
      <c r="B37" s="507" t="s">
        <v>254</v>
      </c>
      <c r="C37" s="96"/>
    </row>
    <row r="38" spans="1:3" s="418" customFormat="1" ht="12" customHeight="1">
      <c r="A38" s="506" t="s">
        <v>497</v>
      </c>
      <c r="B38" s="508" t="s">
        <v>3</v>
      </c>
      <c r="C38" s="361"/>
    </row>
    <row r="39" spans="1:3" s="514" customFormat="1" ht="12" customHeight="1" thickBot="1">
      <c r="A39" s="505" t="s">
        <v>498</v>
      </c>
      <c r="B39" s="170" t="s">
        <v>499</v>
      </c>
      <c r="C39" s="103"/>
    </row>
    <row r="40" spans="1:3" s="514" customFormat="1" ht="15" customHeight="1" thickBot="1">
      <c r="A40" s="280" t="s">
        <v>30</v>
      </c>
      <c r="B40" s="281" t="s">
        <v>500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501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502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503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F47" sqref="F47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510</v>
      </c>
    </row>
    <row r="2" spans="1:3" s="511" customFormat="1" ht="25.5" customHeight="1">
      <c r="A2" s="460" t="s">
        <v>217</v>
      </c>
      <c r="B2" s="401" t="s">
        <v>482</v>
      </c>
      <c r="C2" s="416" t="s">
        <v>67</v>
      </c>
    </row>
    <row r="3" spans="1:3" s="511" customFormat="1" ht="24.75" thickBot="1">
      <c r="A3" s="503" t="s">
        <v>216</v>
      </c>
      <c r="B3" s="402" t="s">
        <v>507</v>
      </c>
      <c r="C3" s="417" t="s">
        <v>68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483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307</v>
      </c>
      <c r="C9" s="407"/>
    </row>
    <row r="10" spans="1:3" s="418" customFormat="1" ht="12" customHeight="1">
      <c r="A10" s="505" t="s">
        <v>110</v>
      </c>
      <c r="B10" s="8" t="s">
        <v>308</v>
      </c>
      <c r="C10" s="358"/>
    </row>
    <row r="11" spans="1:3" s="418" customFormat="1" ht="12" customHeight="1">
      <c r="A11" s="505" t="s">
        <v>111</v>
      </c>
      <c r="B11" s="8" t="s">
        <v>309</v>
      </c>
      <c r="C11" s="358"/>
    </row>
    <row r="12" spans="1:3" s="418" customFormat="1" ht="12" customHeight="1">
      <c r="A12" s="505" t="s">
        <v>112</v>
      </c>
      <c r="B12" s="8" t="s">
        <v>310</v>
      </c>
      <c r="C12" s="358"/>
    </row>
    <row r="13" spans="1:3" s="418" customFormat="1" ht="12" customHeight="1">
      <c r="A13" s="505" t="s">
        <v>160</v>
      </c>
      <c r="B13" s="8" t="s">
        <v>311</v>
      </c>
      <c r="C13" s="358"/>
    </row>
    <row r="14" spans="1:3" s="418" customFormat="1" ht="12" customHeight="1">
      <c r="A14" s="505" t="s">
        <v>113</v>
      </c>
      <c r="B14" s="8" t="s">
        <v>484</v>
      </c>
      <c r="C14" s="358"/>
    </row>
    <row r="15" spans="1:3" s="418" customFormat="1" ht="12" customHeight="1">
      <c r="A15" s="505" t="s">
        <v>114</v>
      </c>
      <c r="B15" s="7" t="s">
        <v>485</v>
      </c>
      <c r="C15" s="358"/>
    </row>
    <row r="16" spans="1:3" s="418" customFormat="1" ht="12" customHeight="1">
      <c r="A16" s="505" t="s">
        <v>124</v>
      </c>
      <c r="B16" s="8" t="s">
        <v>314</v>
      </c>
      <c r="C16" s="408"/>
    </row>
    <row r="17" spans="1:3" s="514" customFormat="1" ht="12" customHeight="1">
      <c r="A17" s="505" t="s">
        <v>125</v>
      </c>
      <c r="B17" s="8" t="s">
        <v>315</v>
      </c>
      <c r="C17" s="358"/>
    </row>
    <row r="18" spans="1:3" s="514" customFormat="1" ht="12" customHeight="1" thickBot="1">
      <c r="A18" s="505" t="s">
        <v>126</v>
      </c>
      <c r="B18" s="7" t="s">
        <v>316</v>
      </c>
      <c r="C18" s="359"/>
    </row>
    <row r="19" spans="1:3" s="418" customFormat="1" ht="12" customHeight="1" thickBot="1">
      <c r="A19" s="236" t="s">
        <v>22</v>
      </c>
      <c r="B19" s="279" t="s">
        <v>486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282</v>
      </c>
      <c r="C20" s="358"/>
    </row>
    <row r="21" spans="1:3" s="514" customFormat="1" ht="12" customHeight="1">
      <c r="A21" s="505" t="s">
        <v>116</v>
      </c>
      <c r="B21" s="8" t="s">
        <v>487</v>
      </c>
      <c r="C21" s="358"/>
    </row>
    <row r="22" spans="1:3" s="514" customFormat="1" ht="12" customHeight="1">
      <c r="A22" s="505" t="s">
        <v>117</v>
      </c>
      <c r="B22" s="8" t="s">
        <v>488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489</v>
      </c>
      <c r="C25" s="360">
        <f>+C26+C27</f>
        <v>0</v>
      </c>
    </row>
    <row r="26" spans="1:3" s="514" customFormat="1" ht="12" customHeight="1">
      <c r="A26" s="506" t="s">
        <v>292</v>
      </c>
      <c r="B26" s="507" t="s">
        <v>487</v>
      </c>
      <c r="C26" s="96"/>
    </row>
    <row r="27" spans="1:3" s="514" customFormat="1" ht="12" customHeight="1">
      <c r="A27" s="506" t="s">
        <v>295</v>
      </c>
      <c r="B27" s="508" t="s">
        <v>490</v>
      </c>
      <c r="C27" s="361"/>
    </row>
    <row r="28" spans="1:3" s="514" customFormat="1" ht="12" customHeight="1" thickBot="1">
      <c r="A28" s="505" t="s">
        <v>296</v>
      </c>
      <c r="B28" s="509" t="s">
        <v>491</v>
      </c>
      <c r="C28" s="103"/>
    </row>
    <row r="29" spans="1:3" s="514" customFormat="1" ht="12" customHeight="1" thickBot="1">
      <c r="A29" s="244" t="s">
        <v>25</v>
      </c>
      <c r="B29" s="152" t="s">
        <v>492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321</v>
      </c>
      <c r="C30" s="96"/>
    </row>
    <row r="31" spans="1:3" s="514" customFormat="1" ht="12" customHeight="1">
      <c r="A31" s="506" t="s">
        <v>103</v>
      </c>
      <c r="B31" s="508" t="s">
        <v>322</v>
      </c>
      <c r="C31" s="361"/>
    </row>
    <row r="32" spans="1:3" s="514" customFormat="1" ht="12" customHeight="1" thickBot="1">
      <c r="A32" s="505" t="s">
        <v>104</v>
      </c>
      <c r="B32" s="170" t="s">
        <v>323</v>
      </c>
      <c r="C32" s="103"/>
    </row>
    <row r="33" spans="1:3" s="418" customFormat="1" ht="12" customHeight="1" thickBot="1">
      <c r="A33" s="244" t="s">
        <v>26</v>
      </c>
      <c r="B33" s="152" t="s">
        <v>436</v>
      </c>
      <c r="C33" s="387"/>
    </row>
    <row r="34" spans="1:3" s="418" customFormat="1" ht="12" customHeight="1" thickBot="1">
      <c r="A34" s="244" t="s">
        <v>27</v>
      </c>
      <c r="B34" s="152" t="s">
        <v>493</v>
      </c>
      <c r="C34" s="409"/>
    </row>
    <row r="35" spans="1:3" s="418" customFormat="1" ht="12" customHeight="1" thickBot="1">
      <c r="A35" s="236" t="s">
        <v>28</v>
      </c>
      <c r="B35" s="152" t="s">
        <v>494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495</v>
      </c>
      <c r="C36" s="410">
        <f>+C37+C38+C39</f>
        <v>0</v>
      </c>
    </row>
    <row r="37" spans="1:3" s="418" customFormat="1" ht="12" customHeight="1">
      <c r="A37" s="506" t="s">
        <v>496</v>
      </c>
      <c r="B37" s="507" t="s">
        <v>254</v>
      </c>
      <c r="C37" s="96"/>
    </row>
    <row r="38" spans="1:3" s="418" customFormat="1" ht="12" customHeight="1">
      <c r="A38" s="506" t="s">
        <v>497</v>
      </c>
      <c r="B38" s="508" t="s">
        <v>3</v>
      </c>
      <c r="C38" s="361"/>
    </row>
    <row r="39" spans="1:3" s="514" customFormat="1" ht="12" customHeight="1" thickBot="1">
      <c r="A39" s="505" t="s">
        <v>498</v>
      </c>
      <c r="B39" s="170" t="s">
        <v>499</v>
      </c>
      <c r="C39" s="103"/>
    </row>
    <row r="40" spans="1:3" s="514" customFormat="1" ht="15" customHeight="1" thickBot="1">
      <c r="A40" s="280" t="s">
        <v>30</v>
      </c>
      <c r="B40" s="281" t="s">
        <v>500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501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502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503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509</v>
      </c>
    </row>
    <row r="2" spans="1:3" s="511" customFormat="1" ht="25.5" customHeight="1">
      <c r="A2" s="460" t="s">
        <v>217</v>
      </c>
      <c r="B2" s="401" t="s">
        <v>482</v>
      </c>
      <c r="C2" s="416" t="s">
        <v>67</v>
      </c>
    </row>
    <row r="3" spans="1:3" s="511" customFormat="1" ht="24.75" thickBot="1">
      <c r="A3" s="503" t="s">
        <v>216</v>
      </c>
      <c r="B3" s="402" t="s">
        <v>508</v>
      </c>
      <c r="C3" s="417" t="s">
        <v>525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483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307</v>
      </c>
      <c r="C9" s="407"/>
    </row>
    <row r="10" spans="1:3" s="418" customFormat="1" ht="12" customHeight="1">
      <c r="A10" s="505" t="s">
        <v>110</v>
      </c>
      <c r="B10" s="8" t="s">
        <v>308</v>
      </c>
      <c r="C10" s="358"/>
    </row>
    <row r="11" spans="1:3" s="418" customFormat="1" ht="12" customHeight="1">
      <c r="A11" s="505" t="s">
        <v>111</v>
      </c>
      <c r="B11" s="8" t="s">
        <v>309</v>
      </c>
      <c r="C11" s="358"/>
    </row>
    <row r="12" spans="1:3" s="418" customFormat="1" ht="12" customHeight="1">
      <c r="A12" s="505" t="s">
        <v>112</v>
      </c>
      <c r="B12" s="8" t="s">
        <v>310</v>
      </c>
      <c r="C12" s="358"/>
    </row>
    <row r="13" spans="1:3" s="418" customFormat="1" ht="12" customHeight="1">
      <c r="A13" s="505" t="s">
        <v>160</v>
      </c>
      <c r="B13" s="8" t="s">
        <v>311</v>
      </c>
      <c r="C13" s="358"/>
    </row>
    <row r="14" spans="1:3" s="418" customFormat="1" ht="12" customHeight="1">
      <c r="A14" s="505" t="s">
        <v>113</v>
      </c>
      <c r="B14" s="8" t="s">
        <v>484</v>
      </c>
      <c r="C14" s="358"/>
    </row>
    <row r="15" spans="1:3" s="418" customFormat="1" ht="12" customHeight="1">
      <c r="A15" s="505" t="s">
        <v>114</v>
      </c>
      <c r="B15" s="7" t="s">
        <v>485</v>
      </c>
      <c r="C15" s="358"/>
    </row>
    <row r="16" spans="1:3" s="418" customFormat="1" ht="12" customHeight="1">
      <c r="A16" s="505" t="s">
        <v>124</v>
      </c>
      <c r="B16" s="8" t="s">
        <v>314</v>
      </c>
      <c r="C16" s="408"/>
    </row>
    <row r="17" spans="1:3" s="514" customFormat="1" ht="12" customHeight="1">
      <c r="A17" s="505" t="s">
        <v>125</v>
      </c>
      <c r="B17" s="8" t="s">
        <v>315</v>
      </c>
      <c r="C17" s="358"/>
    </row>
    <row r="18" spans="1:3" s="514" customFormat="1" ht="12" customHeight="1" thickBot="1">
      <c r="A18" s="505" t="s">
        <v>126</v>
      </c>
      <c r="B18" s="7" t="s">
        <v>316</v>
      </c>
      <c r="C18" s="359"/>
    </row>
    <row r="19" spans="1:3" s="418" customFormat="1" ht="12" customHeight="1" thickBot="1">
      <c r="A19" s="236" t="s">
        <v>22</v>
      </c>
      <c r="B19" s="279" t="s">
        <v>486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282</v>
      </c>
      <c r="C20" s="358"/>
    </row>
    <row r="21" spans="1:3" s="514" customFormat="1" ht="12" customHeight="1">
      <c r="A21" s="505" t="s">
        <v>116</v>
      </c>
      <c r="B21" s="8" t="s">
        <v>487</v>
      </c>
      <c r="C21" s="358"/>
    </row>
    <row r="22" spans="1:3" s="514" customFormat="1" ht="12" customHeight="1">
      <c r="A22" s="505" t="s">
        <v>117</v>
      </c>
      <c r="B22" s="8" t="s">
        <v>488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489</v>
      </c>
      <c r="C25" s="360">
        <f>+C26+C27</f>
        <v>0</v>
      </c>
    </row>
    <row r="26" spans="1:3" s="514" customFormat="1" ht="12" customHeight="1">
      <c r="A26" s="506" t="s">
        <v>292</v>
      </c>
      <c r="B26" s="507" t="s">
        <v>487</v>
      </c>
      <c r="C26" s="96"/>
    </row>
    <row r="27" spans="1:3" s="514" customFormat="1" ht="12" customHeight="1">
      <c r="A27" s="506" t="s">
        <v>295</v>
      </c>
      <c r="B27" s="508" t="s">
        <v>490</v>
      </c>
      <c r="C27" s="361"/>
    </row>
    <row r="28" spans="1:3" s="514" customFormat="1" ht="12" customHeight="1" thickBot="1">
      <c r="A28" s="505" t="s">
        <v>296</v>
      </c>
      <c r="B28" s="509" t="s">
        <v>491</v>
      </c>
      <c r="C28" s="103"/>
    </row>
    <row r="29" spans="1:3" s="514" customFormat="1" ht="12" customHeight="1" thickBot="1">
      <c r="A29" s="244" t="s">
        <v>25</v>
      </c>
      <c r="B29" s="152" t="s">
        <v>492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321</v>
      </c>
      <c r="C30" s="96"/>
    </row>
    <row r="31" spans="1:3" s="514" customFormat="1" ht="12" customHeight="1">
      <c r="A31" s="506" t="s">
        <v>103</v>
      </c>
      <c r="B31" s="508" t="s">
        <v>322</v>
      </c>
      <c r="C31" s="361"/>
    </row>
    <row r="32" spans="1:3" s="514" customFormat="1" ht="12" customHeight="1" thickBot="1">
      <c r="A32" s="505" t="s">
        <v>104</v>
      </c>
      <c r="B32" s="170" t="s">
        <v>323</v>
      </c>
      <c r="C32" s="103"/>
    </row>
    <row r="33" spans="1:3" s="418" customFormat="1" ht="12" customHeight="1" thickBot="1">
      <c r="A33" s="244" t="s">
        <v>26</v>
      </c>
      <c r="B33" s="152" t="s">
        <v>436</v>
      </c>
      <c r="C33" s="387"/>
    </row>
    <row r="34" spans="1:3" s="418" customFormat="1" ht="12" customHeight="1" thickBot="1">
      <c r="A34" s="244" t="s">
        <v>27</v>
      </c>
      <c r="B34" s="152" t="s">
        <v>493</v>
      </c>
      <c r="C34" s="409"/>
    </row>
    <row r="35" spans="1:3" s="418" customFormat="1" ht="12" customHeight="1" thickBot="1">
      <c r="A35" s="236" t="s">
        <v>28</v>
      </c>
      <c r="B35" s="152" t="s">
        <v>494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495</v>
      </c>
      <c r="C36" s="410">
        <f>+C37+C38+C39</f>
        <v>0</v>
      </c>
    </row>
    <row r="37" spans="1:3" s="418" customFormat="1" ht="12" customHeight="1">
      <c r="A37" s="506" t="s">
        <v>496</v>
      </c>
      <c r="B37" s="507" t="s">
        <v>254</v>
      </c>
      <c r="C37" s="96"/>
    </row>
    <row r="38" spans="1:3" s="418" customFormat="1" ht="12" customHeight="1">
      <c r="A38" s="506" t="s">
        <v>497</v>
      </c>
      <c r="B38" s="508" t="s">
        <v>3</v>
      </c>
      <c r="C38" s="361"/>
    </row>
    <row r="39" spans="1:3" s="514" customFormat="1" ht="12" customHeight="1" thickBot="1">
      <c r="A39" s="505" t="s">
        <v>498</v>
      </c>
      <c r="B39" s="170" t="s">
        <v>499</v>
      </c>
      <c r="C39" s="103"/>
    </row>
    <row r="40" spans="1:3" s="514" customFormat="1" ht="15" customHeight="1" thickBot="1">
      <c r="A40" s="280" t="s">
        <v>30</v>
      </c>
      <c r="B40" s="281" t="s">
        <v>500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501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502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503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9">
      <selection activeCell="C55" sqref="C55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587</v>
      </c>
    </row>
    <row r="2" spans="1:3" s="511" customFormat="1" ht="25.5" customHeight="1">
      <c r="A2" s="460" t="s">
        <v>217</v>
      </c>
      <c r="B2" s="401" t="s">
        <v>221</v>
      </c>
      <c r="C2" s="416" t="s">
        <v>68</v>
      </c>
    </row>
    <row r="3" spans="1:3" s="511" customFormat="1" ht="24.75" thickBot="1">
      <c r="A3" s="503" t="s">
        <v>216</v>
      </c>
      <c r="B3" s="402" t="s">
        <v>481</v>
      </c>
      <c r="C3" s="417" t="s">
        <v>57</v>
      </c>
    </row>
    <row r="4" spans="1:3" s="512" customFormat="1" ht="15.75" customHeight="1" thickBot="1">
      <c r="A4" s="272"/>
      <c r="B4" s="272"/>
      <c r="C4" s="273" t="s">
        <v>588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483</v>
      </c>
      <c r="C8" s="360">
        <f>SUM(C9:C18)</f>
        <v>92000</v>
      </c>
    </row>
    <row r="9" spans="1:3" s="418" customFormat="1" ht="12" customHeight="1">
      <c r="A9" s="504" t="s">
        <v>109</v>
      </c>
      <c r="B9" s="10" t="s">
        <v>307</v>
      </c>
      <c r="C9" s="407"/>
    </row>
    <row r="10" spans="1:3" s="418" customFormat="1" ht="12" customHeight="1">
      <c r="A10" s="505" t="s">
        <v>110</v>
      </c>
      <c r="B10" s="8" t="s">
        <v>308</v>
      </c>
      <c r="C10" s="358"/>
    </row>
    <row r="11" spans="1:3" s="418" customFormat="1" ht="12" customHeight="1">
      <c r="A11" s="505" t="s">
        <v>111</v>
      </c>
      <c r="B11" s="8" t="s">
        <v>309</v>
      </c>
      <c r="C11" s="358"/>
    </row>
    <row r="12" spans="1:3" s="418" customFormat="1" ht="12" customHeight="1">
      <c r="A12" s="505" t="s">
        <v>112</v>
      </c>
      <c r="B12" s="8" t="s">
        <v>310</v>
      </c>
      <c r="C12" s="358"/>
    </row>
    <row r="13" spans="1:3" s="418" customFormat="1" ht="12" customHeight="1">
      <c r="A13" s="505" t="s">
        <v>160</v>
      </c>
      <c r="B13" s="8" t="s">
        <v>311</v>
      </c>
      <c r="C13" s="358">
        <v>72000</v>
      </c>
    </row>
    <row r="14" spans="1:3" s="418" customFormat="1" ht="12" customHeight="1">
      <c r="A14" s="505" t="s">
        <v>113</v>
      </c>
      <c r="B14" s="8" t="s">
        <v>484</v>
      </c>
      <c r="C14" s="358">
        <v>19000</v>
      </c>
    </row>
    <row r="15" spans="1:3" s="418" customFormat="1" ht="12" customHeight="1">
      <c r="A15" s="505" t="s">
        <v>114</v>
      </c>
      <c r="B15" s="7" t="s">
        <v>485</v>
      </c>
      <c r="C15" s="358"/>
    </row>
    <row r="16" spans="1:3" s="418" customFormat="1" ht="12" customHeight="1">
      <c r="A16" s="505" t="s">
        <v>124</v>
      </c>
      <c r="B16" s="8" t="s">
        <v>314</v>
      </c>
      <c r="C16" s="408">
        <v>1000</v>
      </c>
    </row>
    <row r="17" spans="1:3" s="514" customFormat="1" ht="12" customHeight="1">
      <c r="A17" s="505" t="s">
        <v>125</v>
      </c>
      <c r="B17" s="8" t="s">
        <v>315</v>
      </c>
      <c r="C17" s="358"/>
    </row>
    <row r="18" spans="1:3" s="514" customFormat="1" ht="12" customHeight="1" thickBot="1">
      <c r="A18" s="505" t="s">
        <v>126</v>
      </c>
      <c r="B18" s="7" t="s">
        <v>316</v>
      </c>
      <c r="C18" s="359"/>
    </row>
    <row r="19" spans="1:3" s="418" customFormat="1" ht="12" customHeight="1" thickBot="1">
      <c r="A19" s="236" t="s">
        <v>22</v>
      </c>
      <c r="B19" s="279" t="s">
        <v>486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282</v>
      </c>
      <c r="C20" s="358"/>
    </row>
    <row r="21" spans="1:3" s="514" customFormat="1" ht="12" customHeight="1">
      <c r="A21" s="505" t="s">
        <v>116</v>
      </c>
      <c r="B21" s="8" t="s">
        <v>487</v>
      </c>
      <c r="C21" s="358"/>
    </row>
    <row r="22" spans="1:3" s="514" customFormat="1" ht="12" customHeight="1">
      <c r="A22" s="505" t="s">
        <v>117</v>
      </c>
      <c r="B22" s="8" t="s">
        <v>488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489</v>
      </c>
      <c r="C25" s="360">
        <f>+C26+C27</f>
        <v>0</v>
      </c>
    </row>
    <row r="26" spans="1:3" s="514" customFormat="1" ht="12" customHeight="1">
      <c r="A26" s="506" t="s">
        <v>292</v>
      </c>
      <c r="B26" s="507" t="s">
        <v>487</v>
      </c>
      <c r="C26" s="96"/>
    </row>
    <row r="27" spans="1:3" s="514" customFormat="1" ht="12" customHeight="1">
      <c r="A27" s="506" t="s">
        <v>295</v>
      </c>
      <c r="B27" s="508" t="s">
        <v>490</v>
      </c>
      <c r="C27" s="361"/>
    </row>
    <row r="28" spans="1:3" s="514" customFormat="1" ht="12" customHeight="1" thickBot="1">
      <c r="A28" s="505" t="s">
        <v>296</v>
      </c>
      <c r="B28" s="509" t="s">
        <v>491</v>
      </c>
      <c r="C28" s="103"/>
    </row>
    <row r="29" spans="1:3" s="514" customFormat="1" ht="12" customHeight="1" thickBot="1">
      <c r="A29" s="244" t="s">
        <v>25</v>
      </c>
      <c r="B29" s="152" t="s">
        <v>492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321</v>
      </c>
      <c r="C30" s="96"/>
    </row>
    <row r="31" spans="1:3" s="514" customFormat="1" ht="12" customHeight="1">
      <c r="A31" s="506" t="s">
        <v>103</v>
      </c>
      <c r="B31" s="508" t="s">
        <v>322</v>
      </c>
      <c r="C31" s="361"/>
    </row>
    <row r="32" spans="1:3" s="514" customFormat="1" ht="12" customHeight="1" thickBot="1">
      <c r="A32" s="505" t="s">
        <v>104</v>
      </c>
      <c r="B32" s="170" t="s">
        <v>323</v>
      </c>
      <c r="C32" s="103"/>
    </row>
    <row r="33" spans="1:3" s="418" customFormat="1" ht="12" customHeight="1" thickBot="1">
      <c r="A33" s="244" t="s">
        <v>26</v>
      </c>
      <c r="B33" s="152" t="s">
        <v>436</v>
      </c>
      <c r="C33" s="387"/>
    </row>
    <row r="34" spans="1:3" s="418" customFormat="1" ht="12" customHeight="1" thickBot="1">
      <c r="A34" s="244" t="s">
        <v>27</v>
      </c>
      <c r="B34" s="152" t="s">
        <v>493</v>
      </c>
      <c r="C34" s="409"/>
    </row>
    <row r="35" spans="1:3" s="418" customFormat="1" ht="12" customHeight="1" thickBot="1">
      <c r="A35" s="236" t="s">
        <v>28</v>
      </c>
      <c r="B35" s="152" t="s">
        <v>494</v>
      </c>
      <c r="C35" s="410">
        <f>+C8+C19+C24+C25+C29+C33+C34</f>
        <v>92000</v>
      </c>
    </row>
    <row r="36" spans="1:3" s="418" customFormat="1" ht="12" customHeight="1" thickBot="1">
      <c r="A36" s="280" t="s">
        <v>29</v>
      </c>
      <c r="B36" s="152" t="s">
        <v>495</v>
      </c>
      <c r="C36" s="410">
        <f>+C37+C38+C39</f>
        <v>14039000</v>
      </c>
    </row>
    <row r="37" spans="1:3" s="418" customFormat="1" ht="12" customHeight="1">
      <c r="A37" s="506" t="s">
        <v>496</v>
      </c>
      <c r="B37" s="507" t="s">
        <v>254</v>
      </c>
      <c r="C37" s="96">
        <v>308000</v>
      </c>
    </row>
    <row r="38" spans="1:3" s="418" customFormat="1" ht="12" customHeight="1">
      <c r="A38" s="506" t="s">
        <v>497</v>
      </c>
      <c r="B38" s="508" t="s">
        <v>3</v>
      </c>
      <c r="C38" s="361"/>
    </row>
    <row r="39" spans="1:3" s="514" customFormat="1" ht="12" customHeight="1" thickBot="1">
      <c r="A39" s="505" t="s">
        <v>498</v>
      </c>
      <c r="B39" s="170" t="s">
        <v>499</v>
      </c>
      <c r="C39" s="103">
        <v>13731000</v>
      </c>
    </row>
    <row r="40" spans="1:3" s="514" customFormat="1" ht="15" customHeight="1" thickBot="1">
      <c r="A40" s="280" t="s">
        <v>30</v>
      </c>
      <c r="B40" s="281" t="s">
        <v>500</v>
      </c>
      <c r="C40" s="413">
        <f>+C35+C36</f>
        <v>14131000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501</v>
      </c>
      <c r="C44" s="360">
        <f>SUM(C45:C49)</f>
        <v>14131000</v>
      </c>
    </row>
    <row r="45" spans="1:3" ht="12" customHeight="1">
      <c r="A45" s="505" t="s">
        <v>109</v>
      </c>
      <c r="B45" s="9" t="s">
        <v>52</v>
      </c>
      <c r="C45" s="96">
        <v>9337000</v>
      </c>
    </row>
    <row r="46" spans="1:3" ht="12" customHeight="1">
      <c r="A46" s="505" t="s">
        <v>110</v>
      </c>
      <c r="B46" s="8" t="s">
        <v>194</v>
      </c>
      <c r="C46" s="99">
        <v>2514000</v>
      </c>
    </row>
    <row r="47" spans="1:3" ht="12" customHeight="1">
      <c r="A47" s="505" t="s">
        <v>111</v>
      </c>
      <c r="B47" s="8" t="s">
        <v>151</v>
      </c>
      <c r="C47" s="99">
        <v>2280000</v>
      </c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502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503</v>
      </c>
      <c r="C55" s="414">
        <f>+C44+C50</f>
        <v>14131000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>
        <v>3</v>
      </c>
    </row>
    <row r="58" spans="1:3" ht="14.25" customHeight="1" thickBot="1">
      <c r="A58" s="291" t="s">
        <v>220</v>
      </c>
      <c r="B58" s="292"/>
      <c r="C5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567</v>
      </c>
    </row>
    <row r="2" spans="1:3" s="511" customFormat="1" ht="25.5" customHeight="1">
      <c r="A2" s="460" t="s">
        <v>217</v>
      </c>
      <c r="B2" s="401" t="s">
        <v>221</v>
      </c>
      <c r="C2" s="416" t="s">
        <v>68</v>
      </c>
    </row>
    <row r="3" spans="1:3" s="511" customFormat="1" ht="24.75" thickBot="1">
      <c r="A3" s="503" t="s">
        <v>216</v>
      </c>
      <c r="B3" s="402" t="s">
        <v>506</v>
      </c>
      <c r="C3" s="417" t="s">
        <v>67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483</v>
      </c>
      <c r="C8" s="360">
        <f>SUM(C9:C18)</f>
        <v>510</v>
      </c>
    </row>
    <row r="9" spans="1:3" s="418" customFormat="1" ht="12" customHeight="1">
      <c r="A9" s="504" t="s">
        <v>109</v>
      </c>
      <c r="B9" s="10" t="s">
        <v>307</v>
      </c>
      <c r="C9" s="407"/>
    </row>
    <row r="10" spans="1:3" s="418" customFormat="1" ht="12" customHeight="1">
      <c r="A10" s="505" t="s">
        <v>110</v>
      </c>
      <c r="B10" s="8" t="s">
        <v>308</v>
      </c>
      <c r="C10" s="358"/>
    </row>
    <row r="11" spans="1:3" s="418" customFormat="1" ht="12" customHeight="1">
      <c r="A11" s="505" t="s">
        <v>111</v>
      </c>
      <c r="B11" s="8" t="s">
        <v>309</v>
      </c>
      <c r="C11" s="358"/>
    </row>
    <row r="12" spans="1:3" s="418" customFormat="1" ht="12" customHeight="1">
      <c r="A12" s="505" t="s">
        <v>112</v>
      </c>
      <c r="B12" s="8" t="s">
        <v>310</v>
      </c>
      <c r="C12" s="358"/>
    </row>
    <row r="13" spans="1:3" s="418" customFormat="1" ht="12" customHeight="1">
      <c r="A13" s="505" t="s">
        <v>160</v>
      </c>
      <c r="B13" s="8" t="s">
        <v>311</v>
      </c>
      <c r="C13" s="358">
        <v>400</v>
      </c>
    </row>
    <row r="14" spans="1:3" s="418" customFormat="1" ht="12" customHeight="1">
      <c r="A14" s="505" t="s">
        <v>113</v>
      </c>
      <c r="B14" s="8" t="s">
        <v>484</v>
      </c>
      <c r="C14" s="358">
        <v>108</v>
      </c>
    </row>
    <row r="15" spans="1:3" s="418" customFormat="1" ht="12" customHeight="1">
      <c r="A15" s="505" t="s">
        <v>114</v>
      </c>
      <c r="B15" s="7" t="s">
        <v>485</v>
      </c>
      <c r="C15" s="358"/>
    </row>
    <row r="16" spans="1:3" s="418" customFormat="1" ht="12" customHeight="1">
      <c r="A16" s="505" t="s">
        <v>124</v>
      </c>
      <c r="B16" s="8" t="s">
        <v>314</v>
      </c>
      <c r="C16" s="408">
        <v>1</v>
      </c>
    </row>
    <row r="17" spans="1:3" s="514" customFormat="1" ht="12" customHeight="1">
      <c r="A17" s="505" t="s">
        <v>125</v>
      </c>
      <c r="B17" s="8" t="s">
        <v>315</v>
      </c>
      <c r="C17" s="358"/>
    </row>
    <row r="18" spans="1:3" s="514" customFormat="1" ht="12" customHeight="1" thickBot="1">
      <c r="A18" s="505" t="s">
        <v>126</v>
      </c>
      <c r="B18" s="7" t="s">
        <v>316</v>
      </c>
      <c r="C18" s="359">
        <v>1</v>
      </c>
    </row>
    <row r="19" spans="1:3" s="418" customFormat="1" ht="12" customHeight="1" thickBot="1">
      <c r="A19" s="236" t="s">
        <v>22</v>
      </c>
      <c r="B19" s="279" t="s">
        <v>486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282</v>
      </c>
      <c r="C20" s="358"/>
    </row>
    <row r="21" spans="1:3" s="514" customFormat="1" ht="12" customHeight="1">
      <c r="A21" s="505" t="s">
        <v>116</v>
      </c>
      <c r="B21" s="8" t="s">
        <v>487</v>
      </c>
      <c r="C21" s="358"/>
    </row>
    <row r="22" spans="1:3" s="514" customFormat="1" ht="12" customHeight="1">
      <c r="A22" s="505" t="s">
        <v>117</v>
      </c>
      <c r="B22" s="8" t="s">
        <v>488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489</v>
      </c>
      <c r="C25" s="360">
        <f>+C26+C27</f>
        <v>0</v>
      </c>
    </row>
    <row r="26" spans="1:3" s="514" customFormat="1" ht="12" customHeight="1">
      <c r="A26" s="506" t="s">
        <v>292</v>
      </c>
      <c r="B26" s="507" t="s">
        <v>487</v>
      </c>
      <c r="C26" s="96"/>
    </row>
    <row r="27" spans="1:3" s="514" customFormat="1" ht="12" customHeight="1">
      <c r="A27" s="506" t="s">
        <v>295</v>
      </c>
      <c r="B27" s="508" t="s">
        <v>490</v>
      </c>
      <c r="C27" s="361"/>
    </row>
    <row r="28" spans="1:3" s="514" customFormat="1" ht="12" customHeight="1" thickBot="1">
      <c r="A28" s="505" t="s">
        <v>296</v>
      </c>
      <c r="B28" s="509" t="s">
        <v>491</v>
      </c>
      <c r="C28" s="103"/>
    </row>
    <row r="29" spans="1:3" s="514" customFormat="1" ht="12" customHeight="1" thickBot="1">
      <c r="A29" s="244" t="s">
        <v>25</v>
      </c>
      <c r="B29" s="152" t="s">
        <v>492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321</v>
      </c>
      <c r="C30" s="96"/>
    </row>
    <row r="31" spans="1:3" s="514" customFormat="1" ht="12" customHeight="1">
      <c r="A31" s="506" t="s">
        <v>103</v>
      </c>
      <c r="B31" s="508" t="s">
        <v>322</v>
      </c>
      <c r="C31" s="361"/>
    </row>
    <row r="32" spans="1:3" s="514" customFormat="1" ht="12" customHeight="1" thickBot="1">
      <c r="A32" s="505" t="s">
        <v>104</v>
      </c>
      <c r="B32" s="170" t="s">
        <v>323</v>
      </c>
      <c r="C32" s="103"/>
    </row>
    <row r="33" spans="1:3" s="418" customFormat="1" ht="12" customHeight="1" thickBot="1">
      <c r="A33" s="244" t="s">
        <v>26</v>
      </c>
      <c r="B33" s="152" t="s">
        <v>436</v>
      </c>
      <c r="C33" s="387"/>
    </row>
    <row r="34" spans="1:3" s="418" customFormat="1" ht="12" customHeight="1" thickBot="1">
      <c r="A34" s="244" t="s">
        <v>27</v>
      </c>
      <c r="B34" s="152" t="s">
        <v>493</v>
      </c>
      <c r="C34" s="409"/>
    </row>
    <row r="35" spans="1:3" s="418" customFormat="1" ht="12" customHeight="1" thickBot="1">
      <c r="A35" s="236" t="s">
        <v>28</v>
      </c>
      <c r="B35" s="152" t="s">
        <v>494</v>
      </c>
      <c r="C35" s="410">
        <f>+C8+C19+C24+C25+C29+C33+C34</f>
        <v>510</v>
      </c>
    </row>
    <row r="36" spans="1:3" s="418" customFormat="1" ht="12" customHeight="1" thickBot="1">
      <c r="A36" s="280" t="s">
        <v>29</v>
      </c>
      <c r="B36" s="152" t="s">
        <v>495</v>
      </c>
      <c r="C36" s="410">
        <f>+C37+C38+C39</f>
        <v>16814</v>
      </c>
    </row>
    <row r="37" spans="1:3" s="418" customFormat="1" ht="12" customHeight="1">
      <c r="A37" s="506" t="s">
        <v>496</v>
      </c>
      <c r="B37" s="507" t="s">
        <v>254</v>
      </c>
      <c r="C37" s="96"/>
    </row>
    <row r="38" spans="1:3" s="418" customFormat="1" ht="12" customHeight="1">
      <c r="A38" s="506" t="s">
        <v>497</v>
      </c>
      <c r="B38" s="508" t="s">
        <v>3</v>
      </c>
      <c r="C38" s="361"/>
    </row>
    <row r="39" spans="1:3" s="514" customFormat="1" ht="12" customHeight="1" thickBot="1">
      <c r="A39" s="505" t="s">
        <v>498</v>
      </c>
      <c r="B39" s="170" t="s">
        <v>499</v>
      </c>
      <c r="C39" s="103">
        <v>16814</v>
      </c>
    </row>
    <row r="40" spans="1:3" s="514" customFormat="1" ht="15" customHeight="1" thickBot="1">
      <c r="A40" s="280" t="s">
        <v>30</v>
      </c>
      <c r="B40" s="281" t="s">
        <v>500</v>
      </c>
      <c r="C40" s="413">
        <f>+C35+C36</f>
        <v>17324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501</v>
      </c>
      <c r="C44" s="360">
        <f>SUM(C45:C49)</f>
        <v>17324</v>
      </c>
    </row>
    <row r="45" spans="1:3" ht="12" customHeight="1">
      <c r="A45" s="505" t="s">
        <v>109</v>
      </c>
      <c r="B45" s="9" t="s">
        <v>52</v>
      </c>
      <c r="C45" s="96">
        <v>11900</v>
      </c>
    </row>
    <row r="46" spans="1:3" ht="12" customHeight="1">
      <c r="A46" s="505" t="s">
        <v>110</v>
      </c>
      <c r="B46" s="8" t="s">
        <v>194</v>
      </c>
      <c r="C46" s="99">
        <v>3190</v>
      </c>
    </row>
    <row r="47" spans="1:3" ht="12" customHeight="1">
      <c r="A47" s="505" t="s">
        <v>111</v>
      </c>
      <c r="B47" s="8" t="s">
        <v>151</v>
      </c>
      <c r="C47" s="99">
        <v>2234</v>
      </c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502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503</v>
      </c>
      <c r="C55" s="414">
        <f>+C44+C50</f>
        <v>17324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>
        <v>3</v>
      </c>
    </row>
    <row r="58" spans="1:3" ht="14.25" customHeight="1" thickBot="1">
      <c r="A58" s="291" t="s">
        <v>220</v>
      </c>
      <c r="B58" s="292"/>
      <c r="C5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545</v>
      </c>
    </row>
    <row r="2" spans="1:3" s="511" customFormat="1" ht="25.5" customHeight="1">
      <c r="A2" s="460" t="s">
        <v>217</v>
      </c>
      <c r="B2" s="401" t="s">
        <v>221</v>
      </c>
      <c r="C2" s="416" t="s">
        <v>68</v>
      </c>
    </row>
    <row r="3" spans="1:3" s="511" customFormat="1" ht="24.75" thickBot="1">
      <c r="A3" s="503" t="s">
        <v>216</v>
      </c>
      <c r="B3" s="402" t="s">
        <v>507</v>
      </c>
      <c r="C3" s="417" t="s">
        <v>68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483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307</v>
      </c>
      <c r="C9" s="407"/>
    </row>
    <row r="10" spans="1:3" s="418" customFormat="1" ht="12" customHeight="1">
      <c r="A10" s="505" t="s">
        <v>110</v>
      </c>
      <c r="B10" s="8" t="s">
        <v>308</v>
      </c>
      <c r="C10" s="358"/>
    </row>
    <row r="11" spans="1:3" s="418" customFormat="1" ht="12" customHeight="1">
      <c r="A11" s="505" t="s">
        <v>111</v>
      </c>
      <c r="B11" s="8" t="s">
        <v>309</v>
      </c>
      <c r="C11" s="358"/>
    </row>
    <row r="12" spans="1:3" s="418" customFormat="1" ht="12" customHeight="1">
      <c r="A12" s="505" t="s">
        <v>112</v>
      </c>
      <c r="B12" s="8" t="s">
        <v>310</v>
      </c>
      <c r="C12" s="358"/>
    </row>
    <row r="13" spans="1:3" s="418" customFormat="1" ht="12" customHeight="1">
      <c r="A13" s="505" t="s">
        <v>160</v>
      </c>
      <c r="B13" s="8" t="s">
        <v>311</v>
      </c>
      <c r="C13" s="358"/>
    </row>
    <row r="14" spans="1:3" s="418" customFormat="1" ht="12" customHeight="1">
      <c r="A14" s="505" t="s">
        <v>113</v>
      </c>
      <c r="B14" s="8" t="s">
        <v>484</v>
      </c>
      <c r="C14" s="358"/>
    </row>
    <row r="15" spans="1:3" s="418" customFormat="1" ht="12" customHeight="1">
      <c r="A15" s="505" t="s">
        <v>114</v>
      </c>
      <c r="B15" s="7" t="s">
        <v>485</v>
      </c>
      <c r="C15" s="358"/>
    </row>
    <row r="16" spans="1:3" s="418" customFormat="1" ht="12" customHeight="1">
      <c r="A16" s="505" t="s">
        <v>124</v>
      </c>
      <c r="B16" s="8" t="s">
        <v>314</v>
      </c>
      <c r="C16" s="408"/>
    </row>
    <row r="17" spans="1:3" s="514" customFormat="1" ht="12" customHeight="1">
      <c r="A17" s="505" t="s">
        <v>125</v>
      </c>
      <c r="B17" s="8" t="s">
        <v>315</v>
      </c>
      <c r="C17" s="358"/>
    </row>
    <row r="18" spans="1:3" s="514" customFormat="1" ht="12" customHeight="1" thickBot="1">
      <c r="A18" s="505" t="s">
        <v>126</v>
      </c>
      <c r="B18" s="7" t="s">
        <v>316</v>
      </c>
      <c r="C18" s="359"/>
    </row>
    <row r="19" spans="1:3" s="418" customFormat="1" ht="12" customHeight="1" thickBot="1">
      <c r="A19" s="236" t="s">
        <v>22</v>
      </c>
      <c r="B19" s="279" t="s">
        <v>486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282</v>
      </c>
      <c r="C20" s="358"/>
    </row>
    <row r="21" spans="1:3" s="514" customFormat="1" ht="12" customHeight="1">
      <c r="A21" s="505" t="s">
        <v>116</v>
      </c>
      <c r="B21" s="8" t="s">
        <v>487</v>
      </c>
      <c r="C21" s="358"/>
    </row>
    <row r="22" spans="1:3" s="514" customFormat="1" ht="12" customHeight="1">
      <c r="A22" s="505" t="s">
        <v>117</v>
      </c>
      <c r="B22" s="8" t="s">
        <v>488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489</v>
      </c>
      <c r="C25" s="360">
        <f>+C26+C27</f>
        <v>0</v>
      </c>
    </row>
    <row r="26" spans="1:3" s="514" customFormat="1" ht="12" customHeight="1">
      <c r="A26" s="506" t="s">
        <v>292</v>
      </c>
      <c r="B26" s="507" t="s">
        <v>487</v>
      </c>
      <c r="C26" s="96"/>
    </row>
    <row r="27" spans="1:3" s="514" customFormat="1" ht="12" customHeight="1">
      <c r="A27" s="506" t="s">
        <v>295</v>
      </c>
      <c r="B27" s="508" t="s">
        <v>490</v>
      </c>
      <c r="C27" s="361"/>
    </row>
    <row r="28" spans="1:3" s="514" customFormat="1" ht="12" customHeight="1" thickBot="1">
      <c r="A28" s="505" t="s">
        <v>296</v>
      </c>
      <c r="B28" s="509" t="s">
        <v>491</v>
      </c>
      <c r="C28" s="103"/>
    </row>
    <row r="29" spans="1:3" s="514" customFormat="1" ht="12" customHeight="1" thickBot="1">
      <c r="A29" s="244" t="s">
        <v>25</v>
      </c>
      <c r="B29" s="152" t="s">
        <v>492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321</v>
      </c>
      <c r="C30" s="96"/>
    </row>
    <row r="31" spans="1:3" s="514" customFormat="1" ht="12" customHeight="1">
      <c r="A31" s="506" t="s">
        <v>103</v>
      </c>
      <c r="B31" s="508" t="s">
        <v>322</v>
      </c>
      <c r="C31" s="361"/>
    </row>
    <row r="32" spans="1:3" s="514" customFormat="1" ht="12" customHeight="1" thickBot="1">
      <c r="A32" s="505" t="s">
        <v>104</v>
      </c>
      <c r="B32" s="170" t="s">
        <v>323</v>
      </c>
      <c r="C32" s="103"/>
    </row>
    <row r="33" spans="1:3" s="418" customFormat="1" ht="12" customHeight="1" thickBot="1">
      <c r="A33" s="244" t="s">
        <v>26</v>
      </c>
      <c r="B33" s="152" t="s">
        <v>436</v>
      </c>
      <c r="C33" s="387"/>
    </row>
    <row r="34" spans="1:3" s="418" customFormat="1" ht="12" customHeight="1" thickBot="1">
      <c r="A34" s="244" t="s">
        <v>27</v>
      </c>
      <c r="B34" s="152" t="s">
        <v>493</v>
      </c>
      <c r="C34" s="409"/>
    </row>
    <row r="35" spans="1:3" s="418" customFormat="1" ht="12" customHeight="1" thickBot="1">
      <c r="A35" s="236" t="s">
        <v>28</v>
      </c>
      <c r="B35" s="152" t="s">
        <v>494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495</v>
      </c>
      <c r="C36" s="410">
        <f>+C37+C38+C39</f>
        <v>0</v>
      </c>
    </row>
    <row r="37" spans="1:3" s="418" customFormat="1" ht="12" customHeight="1">
      <c r="A37" s="506" t="s">
        <v>496</v>
      </c>
      <c r="B37" s="507" t="s">
        <v>254</v>
      </c>
      <c r="C37" s="96"/>
    </row>
    <row r="38" spans="1:3" s="418" customFormat="1" ht="12" customHeight="1">
      <c r="A38" s="506" t="s">
        <v>497</v>
      </c>
      <c r="B38" s="508" t="s">
        <v>3</v>
      </c>
      <c r="C38" s="361"/>
    </row>
    <row r="39" spans="1:3" s="514" customFormat="1" ht="12" customHeight="1" thickBot="1">
      <c r="A39" s="505" t="s">
        <v>498</v>
      </c>
      <c r="B39" s="170" t="s">
        <v>499</v>
      </c>
      <c r="C39" s="103"/>
    </row>
    <row r="40" spans="1:3" s="514" customFormat="1" ht="15" customHeight="1" thickBot="1">
      <c r="A40" s="280" t="s">
        <v>30</v>
      </c>
      <c r="B40" s="281" t="s">
        <v>500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501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502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503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10" t="s">
        <v>544</v>
      </c>
    </row>
    <row r="2" spans="1:3" s="511" customFormat="1" ht="25.5" customHeight="1">
      <c r="A2" s="460" t="s">
        <v>217</v>
      </c>
      <c r="B2" s="401" t="s">
        <v>221</v>
      </c>
      <c r="C2" s="416" t="s">
        <v>68</v>
      </c>
    </row>
    <row r="3" spans="1:3" s="511" customFormat="1" ht="24.75" thickBot="1">
      <c r="A3" s="503" t="s">
        <v>216</v>
      </c>
      <c r="B3" s="402" t="s">
        <v>508</v>
      </c>
      <c r="C3" s="417" t="s">
        <v>525</v>
      </c>
    </row>
    <row r="4" spans="1:3" s="512" customFormat="1" ht="15.75" customHeight="1" thickBot="1">
      <c r="A4" s="272"/>
      <c r="B4" s="272"/>
      <c r="C4" s="273" t="s">
        <v>58</v>
      </c>
    </row>
    <row r="5" spans="1:3" ht="13.5" thickBot="1">
      <c r="A5" s="461" t="s">
        <v>218</v>
      </c>
      <c r="B5" s="274" t="s">
        <v>59</v>
      </c>
      <c r="C5" s="275" t="s">
        <v>60</v>
      </c>
    </row>
    <row r="6" spans="1:3" s="513" customFormat="1" ht="12.75" customHeight="1" thickBot="1">
      <c r="A6" s="236">
        <v>1</v>
      </c>
      <c r="B6" s="237">
        <v>2</v>
      </c>
      <c r="C6" s="238">
        <v>3</v>
      </c>
    </row>
    <row r="7" spans="1:3" s="513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483</v>
      </c>
      <c r="C8" s="360">
        <f>SUM(C9:C18)</f>
        <v>0</v>
      </c>
    </row>
    <row r="9" spans="1:3" s="418" customFormat="1" ht="12" customHeight="1">
      <c r="A9" s="504" t="s">
        <v>109</v>
      </c>
      <c r="B9" s="10" t="s">
        <v>307</v>
      </c>
      <c r="C9" s="407"/>
    </row>
    <row r="10" spans="1:3" s="418" customFormat="1" ht="12" customHeight="1">
      <c r="A10" s="505" t="s">
        <v>110</v>
      </c>
      <c r="B10" s="8" t="s">
        <v>308</v>
      </c>
      <c r="C10" s="358"/>
    </row>
    <row r="11" spans="1:3" s="418" customFormat="1" ht="12" customHeight="1">
      <c r="A11" s="505" t="s">
        <v>111</v>
      </c>
      <c r="B11" s="8" t="s">
        <v>309</v>
      </c>
      <c r="C11" s="358"/>
    </row>
    <row r="12" spans="1:3" s="418" customFormat="1" ht="12" customHeight="1">
      <c r="A12" s="505" t="s">
        <v>112</v>
      </c>
      <c r="B12" s="8" t="s">
        <v>310</v>
      </c>
      <c r="C12" s="358"/>
    </row>
    <row r="13" spans="1:3" s="418" customFormat="1" ht="12" customHeight="1">
      <c r="A13" s="505" t="s">
        <v>160</v>
      </c>
      <c r="B13" s="8" t="s">
        <v>311</v>
      </c>
      <c r="C13" s="358"/>
    </row>
    <row r="14" spans="1:3" s="418" customFormat="1" ht="12" customHeight="1">
      <c r="A14" s="505" t="s">
        <v>113</v>
      </c>
      <c r="B14" s="8" t="s">
        <v>484</v>
      </c>
      <c r="C14" s="358"/>
    </row>
    <row r="15" spans="1:3" s="418" customFormat="1" ht="12" customHeight="1">
      <c r="A15" s="505" t="s">
        <v>114</v>
      </c>
      <c r="B15" s="7" t="s">
        <v>485</v>
      </c>
      <c r="C15" s="358"/>
    </row>
    <row r="16" spans="1:3" s="418" customFormat="1" ht="12" customHeight="1">
      <c r="A16" s="505" t="s">
        <v>124</v>
      </c>
      <c r="B16" s="8" t="s">
        <v>314</v>
      </c>
      <c r="C16" s="408"/>
    </row>
    <row r="17" spans="1:3" s="514" customFormat="1" ht="12" customHeight="1">
      <c r="A17" s="505" t="s">
        <v>125</v>
      </c>
      <c r="B17" s="8" t="s">
        <v>315</v>
      </c>
      <c r="C17" s="358"/>
    </row>
    <row r="18" spans="1:3" s="514" customFormat="1" ht="12" customHeight="1" thickBot="1">
      <c r="A18" s="505" t="s">
        <v>126</v>
      </c>
      <c r="B18" s="7" t="s">
        <v>316</v>
      </c>
      <c r="C18" s="359"/>
    </row>
    <row r="19" spans="1:3" s="418" customFormat="1" ht="12" customHeight="1" thickBot="1">
      <c r="A19" s="236" t="s">
        <v>22</v>
      </c>
      <c r="B19" s="279" t="s">
        <v>486</v>
      </c>
      <c r="C19" s="360">
        <f>SUM(C20:C22)</f>
        <v>0</v>
      </c>
    </row>
    <row r="20" spans="1:3" s="514" customFormat="1" ht="12" customHeight="1">
      <c r="A20" s="505" t="s">
        <v>115</v>
      </c>
      <c r="B20" s="9" t="s">
        <v>282</v>
      </c>
      <c r="C20" s="358"/>
    </row>
    <row r="21" spans="1:3" s="514" customFormat="1" ht="12" customHeight="1">
      <c r="A21" s="505" t="s">
        <v>116</v>
      </c>
      <c r="B21" s="8" t="s">
        <v>487</v>
      </c>
      <c r="C21" s="358"/>
    </row>
    <row r="22" spans="1:3" s="514" customFormat="1" ht="12" customHeight="1">
      <c r="A22" s="505" t="s">
        <v>117</v>
      </c>
      <c r="B22" s="8" t="s">
        <v>488</v>
      </c>
      <c r="C22" s="358"/>
    </row>
    <row r="23" spans="1:3" s="514" customFormat="1" ht="12" customHeight="1" thickBot="1">
      <c r="A23" s="505" t="s">
        <v>118</v>
      </c>
      <c r="B23" s="8" t="s">
        <v>2</v>
      </c>
      <c r="C23" s="358"/>
    </row>
    <row r="24" spans="1:3" s="514" customFormat="1" ht="12" customHeight="1" thickBot="1">
      <c r="A24" s="244" t="s">
        <v>23</v>
      </c>
      <c r="B24" s="152" t="s">
        <v>185</v>
      </c>
      <c r="C24" s="387"/>
    </row>
    <row r="25" spans="1:3" s="514" customFormat="1" ht="12" customHeight="1" thickBot="1">
      <c r="A25" s="244" t="s">
        <v>24</v>
      </c>
      <c r="B25" s="152" t="s">
        <v>489</v>
      </c>
      <c r="C25" s="360">
        <f>+C26+C27</f>
        <v>0</v>
      </c>
    </row>
    <row r="26" spans="1:3" s="514" customFormat="1" ht="12" customHeight="1">
      <c r="A26" s="506" t="s">
        <v>292</v>
      </c>
      <c r="B26" s="507" t="s">
        <v>487</v>
      </c>
      <c r="C26" s="96"/>
    </row>
    <row r="27" spans="1:3" s="514" customFormat="1" ht="12" customHeight="1">
      <c r="A27" s="506" t="s">
        <v>295</v>
      </c>
      <c r="B27" s="508" t="s">
        <v>490</v>
      </c>
      <c r="C27" s="361"/>
    </row>
    <row r="28" spans="1:3" s="514" customFormat="1" ht="12" customHeight="1" thickBot="1">
      <c r="A28" s="505" t="s">
        <v>296</v>
      </c>
      <c r="B28" s="509" t="s">
        <v>491</v>
      </c>
      <c r="C28" s="103"/>
    </row>
    <row r="29" spans="1:3" s="514" customFormat="1" ht="12" customHeight="1" thickBot="1">
      <c r="A29" s="244" t="s">
        <v>25</v>
      </c>
      <c r="B29" s="152" t="s">
        <v>492</v>
      </c>
      <c r="C29" s="360">
        <f>+C30+C31+C32</f>
        <v>0</v>
      </c>
    </row>
    <row r="30" spans="1:3" s="514" customFormat="1" ht="12" customHeight="1">
      <c r="A30" s="506" t="s">
        <v>102</v>
      </c>
      <c r="B30" s="507" t="s">
        <v>321</v>
      </c>
      <c r="C30" s="96"/>
    </row>
    <row r="31" spans="1:3" s="514" customFormat="1" ht="12" customHeight="1">
      <c r="A31" s="506" t="s">
        <v>103</v>
      </c>
      <c r="B31" s="508" t="s">
        <v>322</v>
      </c>
      <c r="C31" s="361"/>
    </row>
    <row r="32" spans="1:3" s="514" customFormat="1" ht="12" customHeight="1" thickBot="1">
      <c r="A32" s="505" t="s">
        <v>104</v>
      </c>
      <c r="B32" s="170" t="s">
        <v>323</v>
      </c>
      <c r="C32" s="103"/>
    </row>
    <row r="33" spans="1:3" s="418" customFormat="1" ht="12" customHeight="1" thickBot="1">
      <c r="A33" s="244" t="s">
        <v>26</v>
      </c>
      <c r="B33" s="152" t="s">
        <v>436</v>
      </c>
      <c r="C33" s="387"/>
    </row>
    <row r="34" spans="1:3" s="418" customFormat="1" ht="12" customHeight="1" thickBot="1">
      <c r="A34" s="244" t="s">
        <v>27</v>
      </c>
      <c r="B34" s="152" t="s">
        <v>493</v>
      </c>
      <c r="C34" s="409"/>
    </row>
    <row r="35" spans="1:3" s="418" customFormat="1" ht="12" customHeight="1" thickBot="1">
      <c r="A35" s="236" t="s">
        <v>28</v>
      </c>
      <c r="B35" s="152" t="s">
        <v>494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495</v>
      </c>
      <c r="C36" s="410">
        <f>+C37+C38+C39</f>
        <v>0</v>
      </c>
    </row>
    <row r="37" spans="1:3" s="418" customFormat="1" ht="12" customHeight="1">
      <c r="A37" s="506" t="s">
        <v>496</v>
      </c>
      <c r="B37" s="507" t="s">
        <v>254</v>
      </c>
      <c r="C37" s="96"/>
    </row>
    <row r="38" spans="1:3" s="418" customFormat="1" ht="12" customHeight="1">
      <c r="A38" s="506" t="s">
        <v>497</v>
      </c>
      <c r="B38" s="508" t="s">
        <v>3</v>
      </c>
      <c r="C38" s="361"/>
    </row>
    <row r="39" spans="1:3" s="514" customFormat="1" ht="12" customHeight="1" thickBot="1">
      <c r="A39" s="505" t="s">
        <v>498</v>
      </c>
      <c r="B39" s="170" t="s">
        <v>499</v>
      </c>
      <c r="C39" s="103"/>
    </row>
    <row r="40" spans="1:3" s="514" customFormat="1" ht="15" customHeight="1" thickBot="1">
      <c r="A40" s="280" t="s">
        <v>30</v>
      </c>
      <c r="B40" s="281" t="s">
        <v>500</v>
      </c>
      <c r="C40" s="413">
        <f>+C35+C36</f>
        <v>0</v>
      </c>
    </row>
    <row r="41" spans="1:3" s="514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3" customFormat="1" ht="16.5" customHeight="1" thickBot="1">
      <c r="A43" s="286"/>
      <c r="B43" s="287" t="s">
        <v>63</v>
      </c>
      <c r="C43" s="413"/>
    </row>
    <row r="44" spans="1:3" s="515" customFormat="1" ht="12" customHeight="1" thickBot="1">
      <c r="A44" s="244" t="s">
        <v>21</v>
      </c>
      <c r="B44" s="152" t="s">
        <v>501</v>
      </c>
      <c r="C44" s="360">
        <f>SUM(C45:C49)</f>
        <v>0</v>
      </c>
    </row>
    <row r="45" spans="1:3" ht="12" customHeight="1">
      <c r="A45" s="505" t="s">
        <v>109</v>
      </c>
      <c r="B45" s="9" t="s">
        <v>52</v>
      </c>
      <c r="C45" s="96"/>
    </row>
    <row r="46" spans="1:3" ht="12" customHeight="1">
      <c r="A46" s="505" t="s">
        <v>110</v>
      </c>
      <c r="B46" s="8" t="s">
        <v>194</v>
      </c>
      <c r="C46" s="99"/>
    </row>
    <row r="47" spans="1:3" ht="12" customHeight="1">
      <c r="A47" s="505" t="s">
        <v>111</v>
      </c>
      <c r="B47" s="8" t="s">
        <v>151</v>
      </c>
      <c r="C47" s="99"/>
    </row>
    <row r="48" spans="1:3" ht="12" customHeight="1">
      <c r="A48" s="505" t="s">
        <v>112</v>
      </c>
      <c r="B48" s="8" t="s">
        <v>195</v>
      </c>
      <c r="C48" s="99"/>
    </row>
    <row r="49" spans="1:3" ht="12" customHeight="1" thickBot="1">
      <c r="A49" s="505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502</v>
      </c>
      <c r="C50" s="360">
        <f>SUM(C51:C53)</f>
        <v>0</v>
      </c>
    </row>
    <row r="51" spans="1:3" s="515" customFormat="1" ht="12" customHeight="1">
      <c r="A51" s="505" t="s">
        <v>115</v>
      </c>
      <c r="B51" s="9" t="s">
        <v>244</v>
      </c>
      <c r="C51" s="96"/>
    </row>
    <row r="52" spans="1:3" ht="12" customHeight="1">
      <c r="A52" s="505" t="s">
        <v>116</v>
      </c>
      <c r="B52" s="8" t="s">
        <v>198</v>
      </c>
      <c r="C52" s="99"/>
    </row>
    <row r="53" spans="1:3" ht="12" customHeight="1">
      <c r="A53" s="505" t="s">
        <v>117</v>
      </c>
      <c r="B53" s="8" t="s">
        <v>64</v>
      </c>
      <c r="C53" s="99"/>
    </row>
    <row r="54" spans="1:3" ht="12" customHeight="1" thickBot="1">
      <c r="A54" s="505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503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219</v>
      </c>
      <c r="B57" s="292"/>
      <c r="C57" s="149"/>
    </row>
    <row r="58" spans="1:3" ht="14.25" customHeight="1" thickBot="1">
      <c r="A58" s="291" t="s">
        <v>220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A20" sqref="A20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08" t="s">
        <v>5</v>
      </c>
      <c r="B1" s="608"/>
      <c r="C1" s="608"/>
      <c r="D1" s="608"/>
      <c r="E1" s="608"/>
      <c r="F1" s="608"/>
      <c r="G1" s="608"/>
    </row>
    <row r="3" spans="1:7" s="195" customFormat="1" ht="27" customHeight="1">
      <c r="A3" s="193" t="s">
        <v>225</v>
      </c>
      <c r="B3" s="194"/>
      <c r="C3" s="607" t="s">
        <v>531</v>
      </c>
      <c r="D3" s="607"/>
      <c r="E3" s="607"/>
      <c r="F3" s="607"/>
      <c r="G3" s="607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226</v>
      </c>
      <c r="B5" s="194"/>
      <c r="C5" s="607" t="s">
        <v>551</v>
      </c>
      <c r="D5" s="607"/>
      <c r="E5" s="607"/>
      <c r="F5" s="607"/>
      <c r="G5" s="194"/>
    </row>
    <row r="6" spans="1:7" s="196" customFormat="1" ht="12.75">
      <c r="A6" s="253"/>
      <c r="B6" s="253"/>
      <c r="C6" s="253"/>
      <c r="D6" s="253"/>
      <c r="E6" s="253"/>
      <c r="F6" s="253"/>
      <c r="G6" s="253"/>
    </row>
    <row r="7" spans="1:7" s="197" customFormat="1" ht="15" customHeight="1">
      <c r="A7" s="310" t="s">
        <v>589</v>
      </c>
      <c r="B7" s="309"/>
      <c r="C7" s="309"/>
      <c r="D7" s="295"/>
      <c r="E7" s="295"/>
      <c r="F7" s="295"/>
      <c r="G7" s="295"/>
    </row>
    <row r="8" spans="1:7" s="197" customFormat="1" ht="15" customHeight="1" thickBot="1">
      <c r="A8" s="310" t="s">
        <v>590</v>
      </c>
      <c r="B8" s="295"/>
      <c r="C8" s="295"/>
      <c r="D8" s="295"/>
      <c r="E8" s="295"/>
      <c r="F8" s="295"/>
      <c r="G8" s="295"/>
    </row>
    <row r="9" spans="1:7" s="95" customFormat="1" ht="42" customHeight="1" thickBot="1">
      <c r="A9" s="233" t="s">
        <v>19</v>
      </c>
      <c r="B9" s="234" t="s">
        <v>227</v>
      </c>
      <c r="C9" s="234" t="s">
        <v>228</v>
      </c>
      <c r="D9" s="234" t="s">
        <v>229</v>
      </c>
      <c r="E9" s="234" t="s">
        <v>230</v>
      </c>
      <c r="F9" s="234" t="s">
        <v>231</v>
      </c>
      <c r="G9" s="235" t="s">
        <v>56</v>
      </c>
    </row>
    <row r="10" spans="1:7" ht="24" customHeight="1">
      <c r="A10" s="296" t="s">
        <v>21</v>
      </c>
      <c r="B10" s="242" t="s">
        <v>232</v>
      </c>
      <c r="C10" s="198"/>
      <c r="D10" s="198"/>
      <c r="E10" s="198"/>
      <c r="F10" s="198"/>
      <c r="G10" s="297">
        <f>SUM(C10:F10)</f>
        <v>0</v>
      </c>
    </row>
    <row r="11" spans="1:7" ht="24" customHeight="1">
      <c r="A11" s="298" t="s">
        <v>22</v>
      </c>
      <c r="B11" s="243" t="s">
        <v>233</v>
      </c>
      <c r="C11" s="199"/>
      <c r="D11" s="199"/>
      <c r="E11" s="199"/>
      <c r="F11" s="199"/>
      <c r="G11" s="299">
        <f aca="true" t="shared" si="0" ref="G11:G16">SUM(C11:F11)</f>
        <v>0</v>
      </c>
    </row>
    <row r="12" spans="1:7" ht="24" customHeight="1">
      <c r="A12" s="298" t="s">
        <v>23</v>
      </c>
      <c r="B12" s="243" t="s">
        <v>234</v>
      </c>
      <c r="C12" s="199"/>
      <c r="D12" s="199"/>
      <c r="E12" s="199"/>
      <c r="F12" s="199"/>
      <c r="G12" s="299">
        <f t="shared" si="0"/>
        <v>0</v>
      </c>
    </row>
    <row r="13" spans="1:7" ht="24" customHeight="1">
      <c r="A13" s="298" t="s">
        <v>24</v>
      </c>
      <c r="B13" s="243" t="s">
        <v>235</v>
      </c>
      <c r="C13" s="199"/>
      <c r="D13" s="199"/>
      <c r="E13" s="199"/>
      <c r="F13" s="199"/>
      <c r="G13" s="299">
        <f t="shared" si="0"/>
        <v>0</v>
      </c>
    </row>
    <row r="14" spans="1:7" ht="24" customHeight="1">
      <c r="A14" s="298" t="s">
        <v>25</v>
      </c>
      <c r="B14" s="243" t="s">
        <v>236</v>
      </c>
      <c r="C14" s="199"/>
      <c r="D14" s="199"/>
      <c r="E14" s="199"/>
      <c r="F14" s="199"/>
      <c r="G14" s="299">
        <f t="shared" si="0"/>
        <v>0</v>
      </c>
    </row>
    <row r="15" spans="1:7" ht="24" customHeight="1" thickBot="1">
      <c r="A15" s="300" t="s">
        <v>26</v>
      </c>
      <c r="B15" s="301" t="s">
        <v>237</v>
      </c>
      <c r="C15" s="200"/>
      <c r="D15" s="200">
        <v>90935</v>
      </c>
      <c r="E15" s="200">
        <v>17200</v>
      </c>
      <c r="F15" s="200"/>
      <c r="G15" s="302">
        <f t="shared" si="0"/>
        <v>108135</v>
      </c>
    </row>
    <row r="16" spans="1:7" s="201" customFormat="1" ht="24" customHeight="1" thickBot="1">
      <c r="A16" s="303" t="s">
        <v>27</v>
      </c>
      <c r="B16" s="304" t="s">
        <v>56</v>
      </c>
      <c r="C16" s="305">
        <f>SUM(C10:C15)</f>
        <v>0</v>
      </c>
      <c r="D16" s="305">
        <f>SUM(D10:D15)</f>
        <v>90935</v>
      </c>
      <c r="E16" s="305">
        <f>SUM(E10:E15)</f>
        <v>17200</v>
      </c>
      <c r="F16" s="305">
        <f>SUM(F10:F15)</f>
        <v>0</v>
      </c>
      <c r="G16" s="306">
        <f t="shared" si="0"/>
        <v>108135</v>
      </c>
    </row>
    <row r="17" spans="1:7" s="196" customFormat="1" ht="12.75">
      <c r="A17" s="253"/>
      <c r="B17" s="253"/>
      <c r="C17" s="253"/>
      <c r="D17" s="253"/>
      <c r="E17" s="253"/>
      <c r="F17" s="253"/>
      <c r="G17" s="253"/>
    </row>
    <row r="18" spans="1:7" s="196" customFormat="1" ht="12.75">
      <c r="A18" s="253"/>
      <c r="B18" s="253"/>
      <c r="C18" s="253"/>
      <c r="D18" s="253"/>
      <c r="E18" s="253"/>
      <c r="F18" s="253"/>
      <c r="G18" s="253"/>
    </row>
    <row r="19" spans="1:7" s="196" customFormat="1" ht="12.75">
      <c r="A19" s="253"/>
      <c r="B19" s="253"/>
      <c r="C19" s="253"/>
      <c r="D19" s="253"/>
      <c r="E19" s="253"/>
      <c r="F19" s="253"/>
      <c r="G19" s="253"/>
    </row>
    <row r="20" spans="1:7" s="196" customFormat="1" ht="15.75">
      <c r="A20" s="195" t="s">
        <v>591</v>
      </c>
      <c r="B20" s="253"/>
      <c r="C20" s="253"/>
      <c r="D20" s="253"/>
      <c r="E20" s="253"/>
      <c r="F20" s="253"/>
      <c r="G20" s="253"/>
    </row>
    <row r="21" spans="1:7" s="196" customFormat="1" ht="12.75">
      <c r="A21" s="253"/>
      <c r="B21" s="253"/>
      <c r="C21" s="253"/>
      <c r="D21" s="253"/>
      <c r="E21" s="253"/>
      <c r="F21" s="253"/>
      <c r="G21" s="253"/>
    </row>
    <row r="22" spans="1:7" ht="12.75">
      <c r="A22" s="253"/>
      <c r="B22" s="253"/>
      <c r="C22" s="253"/>
      <c r="D22" s="253"/>
      <c r="E22" s="253"/>
      <c r="F22" s="253"/>
      <c r="G22" s="253"/>
    </row>
    <row r="23" spans="1:7" ht="12.75">
      <c r="A23" s="253"/>
      <c r="B23" s="253"/>
      <c r="C23" s="196"/>
      <c r="D23" s="196"/>
      <c r="E23" s="196"/>
      <c r="F23" s="196"/>
      <c r="G23" s="253"/>
    </row>
    <row r="24" spans="1:7" ht="13.5">
      <c r="A24" s="253"/>
      <c r="B24" s="253"/>
      <c r="C24" s="307"/>
      <c r="D24" s="308" t="s">
        <v>238</v>
      </c>
      <c r="E24" s="308"/>
      <c r="F24" s="307"/>
      <c r="G24" s="253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D101" sqref="D101"/>
    </sheetView>
  </sheetViews>
  <sheetFormatPr defaultColWidth="9.00390625" defaultRowHeight="12.75"/>
  <cols>
    <col min="1" max="1" width="9.00390625" style="435" customWidth="1"/>
    <col min="2" max="2" width="75.875" style="435" customWidth="1"/>
    <col min="3" max="3" width="15.50390625" style="436" customWidth="1"/>
    <col min="4" max="5" width="15.50390625" style="435" customWidth="1"/>
    <col min="6" max="6" width="9.00390625" style="44" customWidth="1"/>
    <col min="7" max="16384" width="9.375" style="44" customWidth="1"/>
  </cols>
  <sheetData>
    <row r="1" spans="1:5" ht="15.75" customHeight="1">
      <c r="A1" s="561" t="s">
        <v>18</v>
      </c>
      <c r="B1" s="561"/>
      <c r="C1" s="561"/>
      <c r="D1" s="561"/>
      <c r="E1" s="561"/>
    </row>
    <row r="2" spans="1:5" ht="15.75" customHeight="1" thickBot="1">
      <c r="A2" s="562" t="s">
        <v>164</v>
      </c>
      <c r="B2" s="562"/>
      <c r="D2" s="169"/>
      <c r="E2" s="350" t="s">
        <v>245</v>
      </c>
    </row>
    <row r="3" spans="1:5" ht="37.5" customHeight="1" thickBot="1">
      <c r="A3" s="23" t="s">
        <v>78</v>
      </c>
      <c r="B3" s="24" t="s">
        <v>20</v>
      </c>
      <c r="C3" s="24" t="s">
        <v>592</v>
      </c>
      <c r="D3" s="458" t="s">
        <v>593</v>
      </c>
      <c r="E3" s="192" t="s">
        <v>568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02">
        <v>5</v>
      </c>
    </row>
    <row r="5" spans="1:6" s="1" customFormat="1" ht="12" customHeight="1" thickBot="1">
      <c r="A5" s="20" t="s">
        <v>21</v>
      </c>
      <c r="B5" s="21" t="s">
        <v>274</v>
      </c>
      <c r="C5" s="450">
        <v>32215</v>
      </c>
      <c r="D5" s="450">
        <f>SUM(D6:D11)</f>
        <v>57375</v>
      </c>
      <c r="E5" s="340">
        <f>+E6+E7+E8+E9+E10+E11</f>
        <v>29625551</v>
      </c>
      <c r="F5" s="469"/>
    </row>
    <row r="6" spans="1:6" s="1" customFormat="1" ht="12" customHeight="1">
      <c r="A6" s="15" t="s">
        <v>109</v>
      </c>
      <c r="B6" s="470" t="s">
        <v>275</v>
      </c>
      <c r="C6" s="452">
        <v>13385</v>
      </c>
      <c r="D6" s="452">
        <v>13000</v>
      </c>
      <c r="E6" s="343">
        <v>13109161</v>
      </c>
      <c r="F6" s="469"/>
    </row>
    <row r="7" spans="1:6" s="1" customFormat="1" ht="12" customHeight="1">
      <c r="A7" s="14" t="s">
        <v>110</v>
      </c>
      <c r="B7" s="471" t="s">
        <v>276</v>
      </c>
      <c r="C7" s="451">
        <v>3019</v>
      </c>
      <c r="D7" s="451">
        <v>9389</v>
      </c>
      <c r="E7" s="342">
        <v>9030534</v>
      </c>
      <c r="F7" s="469"/>
    </row>
    <row r="8" spans="1:6" s="1" customFormat="1" ht="12" customHeight="1">
      <c r="A8" s="14" t="s">
        <v>111</v>
      </c>
      <c r="B8" s="471" t="s">
        <v>277</v>
      </c>
      <c r="C8" s="451">
        <v>9335</v>
      </c>
      <c r="D8" s="451">
        <v>8359</v>
      </c>
      <c r="E8" s="342">
        <v>6285856</v>
      </c>
      <c r="F8" s="469"/>
    </row>
    <row r="9" spans="1:6" s="1" customFormat="1" ht="12" customHeight="1">
      <c r="A9" s="14" t="s">
        <v>112</v>
      </c>
      <c r="B9" s="471" t="s">
        <v>278</v>
      </c>
      <c r="C9" s="451">
        <v>1004</v>
      </c>
      <c r="D9" s="451">
        <v>1200</v>
      </c>
      <c r="E9" s="342">
        <v>1200000</v>
      </c>
      <c r="F9" s="469"/>
    </row>
    <row r="10" spans="1:6" s="1" customFormat="1" ht="12" customHeight="1">
      <c r="A10" s="14" t="s">
        <v>160</v>
      </c>
      <c r="B10" s="471" t="s">
        <v>279</v>
      </c>
      <c r="C10" s="538">
        <v>5277</v>
      </c>
      <c r="D10" s="538">
        <v>25427</v>
      </c>
      <c r="E10" s="342"/>
      <c r="F10" s="469"/>
    </row>
    <row r="11" spans="1:6" s="1" customFormat="1" ht="12" customHeight="1" thickBot="1">
      <c r="A11" s="16" t="s">
        <v>113</v>
      </c>
      <c r="B11" s="337" t="s">
        <v>280</v>
      </c>
      <c r="C11" s="539">
        <v>195</v>
      </c>
      <c r="D11" s="539"/>
      <c r="E11" s="342"/>
      <c r="F11" s="469"/>
    </row>
    <row r="12" spans="1:6" s="1" customFormat="1" ht="12" customHeight="1" thickBot="1">
      <c r="A12" s="20" t="s">
        <v>22</v>
      </c>
      <c r="B12" s="335" t="s">
        <v>281</v>
      </c>
      <c r="C12" s="450">
        <f>+C13+C14+C15+C16+C17</f>
        <v>359</v>
      </c>
      <c r="D12" s="450">
        <f>SUM(D13:D17)</f>
        <v>13887</v>
      </c>
      <c r="E12" s="340">
        <f>+E13+E14+E15+E16+E17</f>
        <v>13971000</v>
      </c>
      <c r="F12" s="469"/>
    </row>
    <row r="13" spans="1:6" s="1" customFormat="1" ht="12" customHeight="1">
      <c r="A13" s="15" t="s">
        <v>115</v>
      </c>
      <c r="B13" s="470" t="s">
        <v>282</v>
      </c>
      <c r="C13" s="452"/>
      <c r="D13" s="452"/>
      <c r="E13" s="343"/>
      <c r="F13" s="469"/>
    </row>
    <row r="14" spans="1:6" s="1" customFormat="1" ht="12" customHeight="1">
      <c r="A14" s="14" t="s">
        <v>116</v>
      </c>
      <c r="B14" s="471" t="s">
        <v>283</v>
      </c>
      <c r="C14" s="451"/>
      <c r="D14" s="451"/>
      <c r="E14" s="342"/>
      <c r="F14" s="469"/>
    </row>
    <row r="15" spans="1:6" s="1" customFormat="1" ht="12" customHeight="1">
      <c r="A15" s="14" t="s">
        <v>117</v>
      </c>
      <c r="B15" s="471" t="s">
        <v>515</v>
      </c>
      <c r="C15" s="451"/>
      <c r="D15" s="451"/>
      <c r="E15" s="342"/>
      <c r="F15" s="469"/>
    </row>
    <row r="16" spans="1:6" s="1" customFormat="1" ht="12" customHeight="1">
      <c r="A16" s="14" t="s">
        <v>118</v>
      </c>
      <c r="B16" s="471" t="s">
        <v>516</v>
      </c>
      <c r="C16" s="451"/>
      <c r="D16" s="451"/>
      <c r="E16" s="342"/>
      <c r="F16" s="469"/>
    </row>
    <row r="17" spans="1:6" s="1" customFormat="1" ht="12" customHeight="1">
      <c r="A17" s="14" t="s">
        <v>119</v>
      </c>
      <c r="B17" s="471" t="s">
        <v>284</v>
      </c>
      <c r="C17" s="451">
        <v>359</v>
      </c>
      <c r="D17" s="451">
        <v>13887</v>
      </c>
      <c r="E17" s="342">
        <v>13971000</v>
      </c>
      <c r="F17" s="469"/>
    </row>
    <row r="18" spans="1:6" s="1" customFormat="1" ht="12" customHeight="1" thickBot="1">
      <c r="A18" s="16" t="s">
        <v>128</v>
      </c>
      <c r="B18" s="337" t="s">
        <v>285</v>
      </c>
      <c r="C18" s="453"/>
      <c r="D18" s="453"/>
      <c r="E18" s="344"/>
      <c r="F18" s="469"/>
    </row>
    <row r="19" spans="1:6" s="1" customFormat="1" ht="12" customHeight="1" thickBot="1">
      <c r="A19" s="20" t="s">
        <v>23</v>
      </c>
      <c r="B19" s="21" t="s">
        <v>286</v>
      </c>
      <c r="C19" s="450">
        <f>+C20+C21+C22+C23+C24</f>
        <v>69</v>
      </c>
      <c r="D19" s="450">
        <v>3500</v>
      </c>
      <c r="E19" s="340">
        <f>+E20+E21+E22+E23+E24</f>
        <v>0</v>
      </c>
      <c r="F19" s="469"/>
    </row>
    <row r="20" spans="1:6" s="1" customFormat="1" ht="12" customHeight="1">
      <c r="A20" s="15" t="s">
        <v>98</v>
      </c>
      <c r="B20" s="470" t="s">
        <v>287</v>
      </c>
      <c r="C20" s="452">
        <v>69</v>
      </c>
      <c r="D20" s="452">
        <v>3500</v>
      </c>
      <c r="E20" s="343"/>
      <c r="F20" s="469"/>
    </row>
    <row r="21" spans="1:6" s="1" customFormat="1" ht="12" customHeight="1">
      <c r="A21" s="14" t="s">
        <v>99</v>
      </c>
      <c r="B21" s="471" t="s">
        <v>288</v>
      </c>
      <c r="C21" s="451"/>
      <c r="D21" s="451"/>
      <c r="E21" s="342">
        <v>0</v>
      </c>
      <c r="F21" s="469"/>
    </row>
    <row r="22" spans="1:6" s="1" customFormat="1" ht="12" customHeight="1">
      <c r="A22" s="14" t="s">
        <v>100</v>
      </c>
      <c r="B22" s="471" t="s">
        <v>517</v>
      </c>
      <c r="C22" s="451"/>
      <c r="D22" s="451"/>
      <c r="E22" s="342"/>
      <c r="F22" s="469"/>
    </row>
    <row r="23" spans="1:6" s="1" customFormat="1" ht="12" customHeight="1">
      <c r="A23" s="14" t="s">
        <v>101</v>
      </c>
      <c r="B23" s="471" t="s">
        <v>518</v>
      </c>
      <c r="C23" s="451"/>
      <c r="D23" s="451"/>
      <c r="E23" s="342"/>
      <c r="F23" s="469"/>
    </row>
    <row r="24" spans="1:6" s="1" customFormat="1" ht="12" customHeight="1">
      <c r="A24" s="14" t="s">
        <v>182</v>
      </c>
      <c r="B24" s="471" t="s">
        <v>289</v>
      </c>
      <c r="C24" s="451"/>
      <c r="D24" s="451"/>
      <c r="E24" s="342"/>
      <c r="F24" s="469"/>
    </row>
    <row r="25" spans="1:6" s="1" customFormat="1" ht="12" customHeight="1" thickBot="1">
      <c r="A25" s="16" t="s">
        <v>183</v>
      </c>
      <c r="B25" s="337" t="s">
        <v>290</v>
      </c>
      <c r="C25" s="453"/>
      <c r="D25" s="453"/>
      <c r="E25" s="344"/>
      <c r="F25" s="469"/>
    </row>
    <row r="26" spans="1:6" s="1" customFormat="1" ht="12" customHeight="1" thickBot="1">
      <c r="A26" s="20" t="s">
        <v>184</v>
      </c>
      <c r="B26" s="21" t="s">
        <v>291</v>
      </c>
      <c r="C26" s="457">
        <f>+C27+C30+C31+C32</f>
        <v>9437</v>
      </c>
      <c r="D26" s="457">
        <f>SUM(D27:D32)</f>
        <v>9082</v>
      </c>
      <c r="E26" s="346">
        <f>+E27+E30+E31+E32</f>
        <v>8540000</v>
      </c>
      <c r="F26" s="469"/>
    </row>
    <row r="27" spans="1:6" s="1" customFormat="1" ht="12" customHeight="1">
      <c r="A27" s="15" t="s">
        <v>292</v>
      </c>
      <c r="B27" s="470" t="s">
        <v>298</v>
      </c>
      <c r="C27" s="501">
        <f>+C28+C29</f>
        <v>7665</v>
      </c>
      <c r="D27" s="501"/>
      <c r="E27" s="465">
        <v>6450000</v>
      </c>
      <c r="F27" s="469"/>
    </row>
    <row r="28" spans="1:6" s="1" customFormat="1" ht="12" customHeight="1">
      <c r="A28" s="14" t="s">
        <v>293</v>
      </c>
      <c r="B28" s="471" t="s">
        <v>299</v>
      </c>
      <c r="C28" s="451">
        <v>2250</v>
      </c>
      <c r="D28" s="451">
        <v>2471</v>
      </c>
      <c r="E28" s="342">
        <v>2450000</v>
      </c>
      <c r="F28" s="469"/>
    </row>
    <row r="29" spans="1:6" s="1" customFormat="1" ht="12" customHeight="1">
      <c r="A29" s="14" t="s">
        <v>294</v>
      </c>
      <c r="B29" s="471" t="s">
        <v>300</v>
      </c>
      <c r="C29" s="451">
        <v>5415</v>
      </c>
      <c r="D29" s="451">
        <v>4659</v>
      </c>
      <c r="E29" s="342">
        <v>4000000</v>
      </c>
      <c r="F29" s="469"/>
    </row>
    <row r="30" spans="1:6" s="1" customFormat="1" ht="12" customHeight="1">
      <c r="A30" s="14" t="s">
        <v>295</v>
      </c>
      <c r="B30" s="471" t="s">
        <v>301</v>
      </c>
      <c r="C30" s="451">
        <v>1576</v>
      </c>
      <c r="D30" s="451">
        <v>1492</v>
      </c>
      <c r="E30" s="342">
        <v>1640000</v>
      </c>
      <c r="F30" s="469"/>
    </row>
    <row r="31" spans="1:6" s="1" customFormat="1" ht="12" customHeight="1">
      <c r="A31" s="14" t="s">
        <v>296</v>
      </c>
      <c r="B31" s="471" t="s">
        <v>302</v>
      </c>
      <c r="C31" s="451">
        <v>154</v>
      </c>
      <c r="D31" s="451">
        <v>344</v>
      </c>
      <c r="E31" s="342">
        <v>250000</v>
      </c>
      <c r="F31" s="469"/>
    </row>
    <row r="32" spans="1:6" s="1" customFormat="1" ht="12" customHeight="1" thickBot="1">
      <c r="A32" s="16" t="s">
        <v>297</v>
      </c>
      <c r="B32" s="337" t="s">
        <v>303</v>
      </c>
      <c r="C32" s="453">
        <v>42</v>
      </c>
      <c r="D32" s="453">
        <f>19+97</f>
        <v>116</v>
      </c>
      <c r="E32" s="344">
        <v>200000</v>
      </c>
      <c r="F32" s="469"/>
    </row>
    <row r="33" spans="1:6" s="1" customFormat="1" ht="12" customHeight="1" thickBot="1">
      <c r="A33" s="20" t="s">
        <v>25</v>
      </c>
      <c r="B33" s="21" t="s">
        <v>304</v>
      </c>
      <c r="C33" s="450">
        <f>SUM(C34:C43)</f>
        <v>5991</v>
      </c>
      <c r="D33" s="450">
        <f>SUM(D34:D42)</f>
        <v>8364</v>
      </c>
      <c r="E33" s="340">
        <f>SUM(E34:E43)</f>
        <v>9291000</v>
      </c>
      <c r="F33" s="469"/>
    </row>
    <row r="34" spans="1:6" s="1" customFormat="1" ht="12" customHeight="1">
      <c r="A34" s="15" t="s">
        <v>102</v>
      </c>
      <c r="B34" s="470" t="s">
        <v>307</v>
      </c>
      <c r="C34" s="452">
        <v>69</v>
      </c>
      <c r="D34" s="452">
        <v>39</v>
      </c>
      <c r="E34" s="343">
        <v>46000</v>
      </c>
      <c r="F34" s="469"/>
    </row>
    <row r="35" spans="1:6" s="1" customFormat="1" ht="12" customHeight="1">
      <c r="A35" s="14" t="s">
        <v>103</v>
      </c>
      <c r="B35" s="471" t="s">
        <v>308</v>
      </c>
      <c r="C35" s="451">
        <v>49</v>
      </c>
      <c r="D35" s="451">
        <v>9</v>
      </c>
      <c r="E35" s="342"/>
      <c r="F35" s="469"/>
    </row>
    <row r="36" spans="1:6" s="1" customFormat="1" ht="12" customHeight="1">
      <c r="A36" s="14" t="s">
        <v>104</v>
      </c>
      <c r="B36" s="471" t="s">
        <v>309</v>
      </c>
      <c r="C36" s="451">
        <v>968</v>
      </c>
      <c r="D36" s="451">
        <v>2421</v>
      </c>
      <c r="E36" s="342">
        <v>2313000</v>
      </c>
      <c r="F36" s="469"/>
    </row>
    <row r="37" spans="1:6" s="1" customFormat="1" ht="12" customHeight="1">
      <c r="A37" s="14" t="s">
        <v>186</v>
      </c>
      <c r="B37" s="471" t="s">
        <v>310</v>
      </c>
      <c r="C37" s="451">
        <v>3862</v>
      </c>
      <c r="D37" s="451">
        <v>4911</v>
      </c>
      <c r="E37" s="342">
        <v>6284000</v>
      </c>
      <c r="F37" s="469"/>
    </row>
    <row r="38" spans="1:6" s="1" customFormat="1" ht="12" customHeight="1">
      <c r="A38" s="14" t="s">
        <v>187</v>
      </c>
      <c r="B38" s="471" t="s">
        <v>311</v>
      </c>
      <c r="C38" s="451"/>
      <c r="D38" s="451"/>
      <c r="E38" s="342"/>
      <c r="F38" s="469"/>
    </row>
    <row r="39" spans="1:6" s="1" customFormat="1" ht="12" customHeight="1">
      <c r="A39" s="14" t="s">
        <v>188</v>
      </c>
      <c r="B39" s="471" t="s">
        <v>312</v>
      </c>
      <c r="C39" s="451">
        <v>694</v>
      </c>
      <c r="D39" s="451">
        <v>983</v>
      </c>
      <c r="E39" s="342">
        <v>632000</v>
      </c>
      <c r="F39" s="469"/>
    </row>
    <row r="40" spans="1:6" s="1" customFormat="1" ht="12" customHeight="1">
      <c r="A40" s="14" t="s">
        <v>189</v>
      </c>
      <c r="B40" s="471" t="s">
        <v>313</v>
      </c>
      <c r="C40" s="451"/>
      <c r="D40" s="451">
        <v>1</v>
      </c>
      <c r="E40" s="342"/>
      <c r="F40" s="469"/>
    </row>
    <row r="41" spans="1:6" s="1" customFormat="1" ht="12" customHeight="1">
      <c r="A41" s="14" t="s">
        <v>190</v>
      </c>
      <c r="B41" s="471" t="s">
        <v>314</v>
      </c>
      <c r="C41" s="451">
        <v>1</v>
      </c>
      <c r="D41" s="451"/>
      <c r="E41" s="342">
        <v>15000</v>
      </c>
      <c r="F41" s="469"/>
    </row>
    <row r="42" spans="1:6" s="1" customFormat="1" ht="12" customHeight="1">
      <c r="A42" s="14" t="s">
        <v>305</v>
      </c>
      <c r="B42" s="471" t="s">
        <v>315</v>
      </c>
      <c r="C42" s="454">
        <v>348</v>
      </c>
      <c r="D42" s="454"/>
      <c r="E42" s="345"/>
      <c r="F42" s="469"/>
    </row>
    <row r="43" spans="1:6" s="1" customFormat="1" ht="12" customHeight="1" thickBot="1">
      <c r="A43" s="16" t="s">
        <v>306</v>
      </c>
      <c r="B43" s="337" t="s">
        <v>316</v>
      </c>
      <c r="C43" s="455"/>
      <c r="D43" s="455"/>
      <c r="E43" s="456">
        <v>1000</v>
      </c>
      <c r="F43" s="469"/>
    </row>
    <row r="44" spans="1:6" s="1" customFormat="1" ht="12" customHeight="1" thickBot="1">
      <c r="A44" s="20" t="s">
        <v>26</v>
      </c>
      <c r="B44" s="21" t="s">
        <v>317</v>
      </c>
      <c r="C44" s="450">
        <f>SUM(C45:C49)</f>
        <v>306</v>
      </c>
      <c r="D44" s="450"/>
      <c r="E44" s="340">
        <f>SUM(E45:E49)</f>
        <v>0</v>
      </c>
      <c r="F44" s="469"/>
    </row>
    <row r="45" spans="1:6" s="1" customFormat="1" ht="12" customHeight="1">
      <c r="A45" s="15" t="s">
        <v>105</v>
      </c>
      <c r="B45" s="470" t="s">
        <v>321</v>
      </c>
      <c r="C45" s="520"/>
      <c r="D45" s="520"/>
      <c r="E45" s="518"/>
      <c r="F45" s="469"/>
    </row>
    <row r="46" spans="1:6" s="1" customFormat="1" ht="12" customHeight="1">
      <c r="A46" s="14" t="s">
        <v>106</v>
      </c>
      <c r="B46" s="471" t="s">
        <v>322</v>
      </c>
      <c r="C46" s="454">
        <v>306</v>
      </c>
      <c r="D46" s="454"/>
      <c r="E46" s="345"/>
      <c r="F46" s="469"/>
    </row>
    <row r="47" spans="1:6" s="1" customFormat="1" ht="12" customHeight="1">
      <c r="A47" s="14" t="s">
        <v>318</v>
      </c>
      <c r="B47" s="471" t="s">
        <v>323</v>
      </c>
      <c r="C47" s="454"/>
      <c r="D47" s="454"/>
      <c r="E47" s="345"/>
      <c r="F47" s="469"/>
    </row>
    <row r="48" spans="1:6" s="1" customFormat="1" ht="12" customHeight="1">
      <c r="A48" s="14" t="s">
        <v>319</v>
      </c>
      <c r="B48" s="471" t="s">
        <v>324</v>
      </c>
      <c r="C48" s="454"/>
      <c r="D48" s="454"/>
      <c r="E48" s="345"/>
      <c r="F48" s="469"/>
    </row>
    <row r="49" spans="1:6" s="1" customFormat="1" ht="12" customHeight="1" thickBot="1">
      <c r="A49" s="16" t="s">
        <v>320</v>
      </c>
      <c r="B49" s="337" t="s">
        <v>325</v>
      </c>
      <c r="C49" s="455"/>
      <c r="D49" s="455"/>
      <c r="E49" s="456"/>
      <c r="F49" s="469"/>
    </row>
    <row r="50" spans="1:6" s="1" customFormat="1" ht="12" customHeight="1" thickBot="1">
      <c r="A50" s="20" t="s">
        <v>191</v>
      </c>
      <c r="B50" s="21" t="s">
        <v>326</v>
      </c>
      <c r="C50" s="450">
        <f>SUM(C51:C53)</f>
        <v>0</v>
      </c>
      <c r="D50" s="450"/>
      <c r="E50" s="340">
        <f>SUM(E51:E53)</f>
        <v>0</v>
      </c>
      <c r="F50" s="469"/>
    </row>
    <row r="51" spans="1:6" s="1" customFormat="1" ht="12" customHeight="1">
      <c r="A51" s="15" t="s">
        <v>107</v>
      </c>
      <c r="B51" s="470" t="s">
        <v>327</v>
      </c>
      <c r="C51" s="452"/>
      <c r="D51" s="452"/>
      <c r="E51" s="343"/>
      <c r="F51" s="469"/>
    </row>
    <row r="52" spans="1:6" s="1" customFormat="1" ht="12" customHeight="1">
      <c r="A52" s="14" t="s">
        <v>108</v>
      </c>
      <c r="B52" s="471" t="s">
        <v>519</v>
      </c>
      <c r="C52" s="451"/>
      <c r="D52" s="451"/>
      <c r="E52" s="342"/>
      <c r="F52" s="469"/>
    </row>
    <row r="53" spans="1:6" s="1" customFormat="1" ht="12" customHeight="1">
      <c r="A53" s="14" t="s">
        <v>331</v>
      </c>
      <c r="B53" s="471" t="s">
        <v>329</v>
      </c>
      <c r="C53" s="451"/>
      <c r="D53" s="451"/>
      <c r="E53" s="342"/>
      <c r="F53" s="469"/>
    </row>
    <row r="54" spans="1:6" s="1" customFormat="1" ht="12" customHeight="1" thickBot="1">
      <c r="A54" s="16" t="s">
        <v>332</v>
      </c>
      <c r="B54" s="337" t="s">
        <v>330</v>
      </c>
      <c r="C54" s="453"/>
      <c r="D54" s="453"/>
      <c r="E54" s="344"/>
      <c r="F54" s="469"/>
    </row>
    <row r="55" spans="1:6" s="1" customFormat="1" ht="12" customHeight="1" thickBot="1">
      <c r="A55" s="20" t="s">
        <v>28</v>
      </c>
      <c r="B55" s="335" t="s">
        <v>333</v>
      </c>
      <c r="C55" s="450">
        <f>SUM(C56:C58)</f>
        <v>0</v>
      </c>
      <c r="D55" s="450"/>
      <c r="E55" s="340">
        <f>SUM(E56:E58)</f>
        <v>0</v>
      </c>
      <c r="F55" s="469"/>
    </row>
    <row r="56" spans="1:6" s="1" customFormat="1" ht="12" customHeight="1">
      <c r="A56" s="14" t="s">
        <v>192</v>
      </c>
      <c r="B56" s="470" t="s">
        <v>335</v>
      </c>
      <c r="C56" s="454"/>
      <c r="D56" s="454"/>
      <c r="E56" s="345"/>
      <c r="F56" s="469"/>
    </row>
    <row r="57" spans="1:6" s="1" customFormat="1" ht="12" customHeight="1">
      <c r="A57" s="14" t="s">
        <v>193</v>
      </c>
      <c r="B57" s="471" t="s">
        <v>520</v>
      </c>
      <c r="C57" s="454"/>
      <c r="D57" s="454"/>
      <c r="E57" s="345"/>
      <c r="F57" s="469"/>
    </row>
    <row r="58" spans="1:6" s="1" customFormat="1" ht="12" customHeight="1">
      <c r="A58" s="14" t="s">
        <v>246</v>
      </c>
      <c r="B58" s="471" t="s">
        <v>336</v>
      </c>
      <c r="C58" s="454"/>
      <c r="D58" s="454"/>
      <c r="E58" s="345"/>
      <c r="F58" s="469"/>
    </row>
    <row r="59" spans="1:6" s="1" customFormat="1" ht="12" customHeight="1" thickBot="1">
      <c r="A59" s="14" t="s">
        <v>334</v>
      </c>
      <c r="B59" s="337" t="s">
        <v>337</v>
      </c>
      <c r="C59" s="454"/>
      <c r="D59" s="454"/>
      <c r="E59" s="345"/>
      <c r="F59" s="469"/>
    </row>
    <row r="60" spans="1:6" s="1" customFormat="1" ht="12" customHeight="1" thickBot="1">
      <c r="A60" s="20" t="s">
        <v>29</v>
      </c>
      <c r="B60" s="21" t="s">
        <v>338</v>
      </c>
      <c r="C60" s="457">
        <f>+C5+C12+C19+C26+C33+C44+C50+C55</f>
        <v>48377</v>
      </c>
      <c r="D60" s="457">
        <f>D33+D26+D19+D12+D5</f>
        <v>92208</v>
      </c>
      <c r="E60" s="346">
        <f>+E5+E12+E19+E26+E33+E44+E50+E55</f>
        <v>61427551</v>
      </c>
      <c r="F60" s="469"/>
    </row>
    <row r="61" spans="1:6" s="1" customFormat="1" ht="12" customHeight="1" thickBot="1">
      <c r="A61" s="521" t="s">
        <v>339</v>
      </c>
      <c r="B61" s="335" t="s">
        <v>340</v>
      </c>
      <c r="C61" s="450">
        <f>SUM(C62:C64)</f>
        <v>0</v>
      </c>
      <c r="D61" s="450"/>
      <c r="E61" s="340">
        <f>SUM(E62:E64)</f>
        <v>0</v>
      </c>
      <c r="F61" s="469"/>
    </row>
    <row r="62" spans="1:6" s="1" customFormat="1" ht="12" customHeight="1">
      <c r="A62" s="14" t="s">
        <v>373</v>
      </c>
      <c r="B62" s="470" t="s">
        <v>341</v>
      </c>
      <c r="C62" s="454"/>
      <c r="D62" s="454"/>
      <c r="E62" s="345"/>
      <c r="F62" s="469"/>
    </row>
    <row r="63" spans="1:6" s="1" customFormat="1" ht="12" customHeight="1">
      <c r="A63" s="14" t="s">
        <v>382</v>
      </c>
      <c r="B63" s="471" t="s">
        <v>342</v>
      </c>
      <c r="C63" s="454"/>
      <c r="D63" s="454"/>
      <c r="E63" s="345"/>
      <c r="F63" s="469"/>
    </row>
    <row r="64" spans="1:6" s="1" customFormat="1" ht="12" customHeight="1" thickBot="1">
      <c r="A64" s="14" t="s">
        <v>383</v>
      </c>
      <c r="B64" s="553" t="s">
        <v>528</v>
      </c>
      <c r="C64" s="454"/>
      <c r="D64" s="454"/>
      <c r="E64" s="345"/>
      <c r="F64" s="469"/>
    </row>
    <row r="65" spans="1:6" s="1" customFormat="1" ht="12" customHeight="1" thickBot="1">
      <c r="A65" s="521" t="s">
        <v>344</v>
      </c>
      <c r="B65" s="335" t="s">
        <v>345</v>
      </c>
      <c r="C65" s="450">
        <f>SUM(C66:C69)</f>
        <v>0</v>
      </c>
      <c r="D65" s="450"/>
      <c r="E65" s="340">
        <f>SUM(E66:E69)</f>
        <v>0</v>
      </c>
      <c r="F65" s="469"/>
    </row>
    <row r="66" spans="1:6" s="1" customFormat="1" ht="12" customHeight="1">
      <c r="A66" s="14" t="s">
        <v>161</v>
      </c>
      <c r="B66" s="470" t="s">
        <v>346</v>
      </c>
      <c r="C66" s="454"/>
      <c r="D66" s="454"/>
      <c r="E66" s="345"/>
      <c r="F66" s="469"/>
    </row>
    <row r="67" spans="1:6" s="1" customFormat="1" ht="12" customHeight="1">
      <c r="A67" s="14" t="s">
        <v>162</v>
      </c>
      <c r="B67" s="471" t="s">
        <v>347</v>
      </c>
      <c r="C67" s="454"/>
      <c r="D67" s="454"/>
      <c r="E67" s="345"/>
      <c r="F67" s="469"/>
    </row>
    <row r="68" spans="1:6" s="1" customFormat="1" ht="12" customHeight="1">
      <c r="A68" s="14" t="s">
        <v>374</v>
      </c>
      <c r="B68" s="471" t="s">
        <v>348</v>
      </c>
      <c r="C68" s="454"/>
      <c r="D68" s="454"/>
      <c r="E68" s="345"/>
      <c r="F68" s="469"/>
    </row>
    <row r="69" spans="1:7" s="1" customFormat="1" ht="17.25" customHeight="1" thickBot="1">
      <c r="A69" s="14" t="s">
        <v>375</v>
      </c>
      <c r="B69" s="337" t="s">
        <v>349</v>
      </c>
      <c r="C69" s="454"/>
      <c r="D69" s="454"/>
      <c r="E69" s="345"/>
      <c r="F69" s="469"/>
      <c r="G69" s="47"/>
    </row>
    <row r="70" spans="1:6" s="1" customFormat="1" ht="12" customHeight="1" thickBot="1">
      <c r="A70" s="521" t="s">
        <v>350</v>
      </c>
      <c r="B70" s="335" t="s">
        <v>351</v>
      </c>
      <c r="C70" s="450">
        <f>SUM(C71:C72)</f>
        <v>12075</v>
      </c>
      <c r="D70" s="450">
        <v>11176</v>
      </c>
      <c r="E70" s="340">
        <f>SUM(E71:E72)</f>
        <v>8620998</v>
      </c>
      <c r="F70" s="469"/>
    </row>
    <row r="71" spans="1:6" s="1" customFormat="1" ht="12" customHeight="1">
      <c r="A71" s="14" t="s">
        <v>376</v>
      </c>
      <c r="B71" s="470" t="s">
        <v>352</v>
      </c>
      <c r="C71" s="454">
        <v>12075</v>
      </c>
      <c r="D71" s="454">
        <v>11176</v>
      </c>
      <c r="E71" s="345">
        <v>8620998</v>
      </c>
      <c r="F71" s="469"/>
    </row>
    <row r="72" spans="1:6" s="1" customFormat="1" ht="12" customHeight="1" thickBot="1">
      <c r="A72" s="14" t="s">
        <v>377</v>
      </c>
      <c r="B72" s="337" t="s">
        <v>353</v>
      </c>
      <c r="C72" s="454"/>
      <c r="D72" s="454"/>
      <c r="E72" s="345"/>
      <c r="F72" s="469"/>
    </row>
    <row r="73" spans="1:6" s="1" customFormat="1" ht="12" customHeight="1" thickBot="1">
      <c r="A73" s="521" t="s">
        <v>354</v>
      </c>
      <c r="B73" s="335" t="s">
        <v>355</v>
      </c>
      <c r="C73" s="450">
        <f>SUM(C74:C76)</f>
        <v>1055</v>
      </c>
      <c r="D73" s="450">
        <v>1063</v>
      </c>
      <c r="E73" s="340">
        <f>SUM(E74:E76)</f>
        <v>0</v>
      </c>
      <c r="F73" s="469"/>
    </row>
    <row r="74" spans="1:6" s="1" customFormat="1" ht="12" customHeight="1">
      <c r="A74" s="14" t="s">
        <v>378</v>
      </c>
      <c r="B74" s="470" t="s">
        <v>356</v>
      </c>
      <c r="C74" s="454">
        <v>1055</v>
      </c>
      <c r="D74" s="454">
        <v>1063</v>
      </c>
      <c r="E74" s="345"/>
      <c r="F74" s="469"/>
    </row>
    <row r="75" spans="1:6" s="1" customFormat="1" ht="12" customHeight="1">
      <c r="A75" s="14" t="s">
        <v>379</v>
      </c>
      <c r="B75" s="471" t="s">
        <v>357</v>
      </c>
      <c r="C75" s="454"/>
      <c r="D75" s="454"/>
      <c r="E75" s="345"/>
      <c r="F75" s="469"/>
    </row>
    <row r="76" spans="1:6" s="1" customFormat="1" ht="12" customHeight="1" thickBot="1">
      <c r="A76" s="14" t="s">
        <v>380</v>
      </c>
      <c r="B76" s="337" t="s">
        <v>358</v>
      </c>
      <c r="C76" s="454"/>
      <c r="D76" s="454"/>
      <c r="E76" s="345"/>
      <c r="F76" s="469"/>
    </row>
    <row r="77" spans="1:6" s="1" customFormat="1" ht="12" customHeight="1" thickBot="1">
      <c r="A77" s="521" t="s">
        <v>359</v>
      </c>
      <c r="B77" s="335" t="s">
        <v>381</v>
      </c>
      <c r="C77" s="450">
        <f>SUM(C78:C81)</f>
        <v>0</v>
      </c>
      <c r="D77" s="450"/>
      <c r="E77" s="340">
        <f>SUM(E78:E81)</f>
        <v>0</v>
      </c>
      <c r="F77" s="469"/>
    </row>
    <row r="78" spans="1:6" s="1" customFormat="1" ht="12" customHeight="1">
      <c r="A78" s="522" t="s">
        <v>360</v>
      </c>
      <c r="B78" s="470" t="s">
        <v>361</v>
      </c>
      <c r="C78" s="454"/>
      <c r="D78" s="454"/>
      <c r="E78" s="345"/>
      <c r="F78" s="469"/>
    </row>
    <row r="79" spans="1:6" s="1" customFormat="1" ht="12" customHeight="1">
      <c r="A79" s="523" t="s">
        <v>362</v>
      </c>
      <c r="B79" s="471" t="s">
        <v>363</v>
      </c>
      <c r="C79" s="454"/>
      <c r="D79" s="454"/>
      <c r="E79" s="345"/>
      <c r="F79" s="469"/>
    </row>
    <row r="80" spans="1:6" s="1" customFormat="1" ht="12" customHeight="1">
      <c r="A80" s="523" t="s">
        <v>364</v>
      </c>
      <c r="B80" s="471" t="s">
        <v>365</v>
      </c>
      <c r="C80" s="454"/>
      <c r="D80" s="454"/>
      <c r="E80" s="345"/>
      <c r="F80" s="469"/>
    </row>
    <row r="81" spans="1:6" s="1" customFormat="1" ht="12" customHeight="1" thickBot="1">
      <c r="A81" s="524" t="s">
        <v>366</v>
      </c>
      <c r="B81" s="337" t="s">
        <v>367</v>
      </c>
      <c r="C81" s="454"/>
      <c r="D81" s="454"/>
      <c r="E81" s="345"/>
      <c r="F81" s="469"/>
    </row>
    <row r="82" spans="1:6" s="1" customFormat="1" ht="12" customHeight="1" thickBot="1">
      <c r="A82" s="521" t="s">
        <v>368</v>
      </c>
      <c r="B82" s="335" t="s">
        <v>369</v>
      </c>
      <c r="C82" s="526"/>
      <c r="D82" s="526"/>
      <c r="E82" s="519"/>
      <c r="F82" s="469"/>
    </row>
    <row r="83" spans="1:6" s="1" customFormat="1" ht="12" customHeight="1" thickBot="1">
      <c r="A83" s="521" t="s">
        <v>370</v>
      </c>
      <c r="B83" s="551" t="s">
        <v>371</v>
      </c>
      <c r="C83" s="457">
        <f>+C61+C65+C70+C73+C77+C82</f>
        <v>13130</v>
      </c>
      <c r="D83" s="457">
        <f>D70+D73</f>
        <v>12239</v>
      </c>
      <c r="E83" s="346">
        <f>+E61+E65+E70+E73+E77+E82</f>
        <v>8620998</v>
      </c>
      <c r="F83" s="469"/>
    </row>
    <row r="84" spans="1:6" s="1" customFormat="1" ht="12" customHeight="1" thickBot="1">
      <c r="A84" s="525" t="s">
        <v>384</v>
      </c>
      <c r="B84" s="552" t="s">
        <v>372</v>
      </c>
      <c r="C84" s="457">
        <f>+C60+C83</f>
        <v>61507</v>
      </c>
      <c r="D84" s="457">
        <f>D83+D60</f>
        <v>104447</v>
      </c>
      <c r="E84" s="346">
        <f>+E60+E83</f>
        <v>70048549</v>
      </c>
      <c r="F84" s="469"/>
    </row>
    <row r="85" spans="1:5" s="1" customFormat="1" ht="12" customHeight="1">
      <c r="A85" s="419"/>
      <c r="B85" s="420"/>
      <c r="C85" s="421"/>
      <c r="D85" s="422"/>
      <c r="E85" s="423"/>
    </row>
    <row r="86" spans="1:5" s="1" customFormat="1" ht="12" customHeight="1">
      <c r="A86" s="561" t="s">
        <v>50</v>
      </c>
      <c r="B86" s="561"/>
      <c r="C86" s="561"/>
      <c r="D86" s="561"/>
      <c r="E86" s="561"/>
    </row>
    <row r="87" spans="1:5" s="1" customFormat="1" ht="12" customHeight="1" thickBot="1">
      <c r="A87" s="563" t="s">
        <v>165</v>
      </c>
      <c r="B87" s="563"/>
      <c r="C87" s="436"/>
      <c r="D87" s="169"/>
      <c r="E87" s="350" t="s">
        <v>245</v>
      </c>
    </row>
    <row r="88" spans="1:6" s="1" customFormat="1" ht="24" customHeight="1" thickBot="1">
      <c r="A88" s="23" t="s">
        <v>19</v>
      </c>
      <c r="B88" s="24" t="s">
        <v>51</v>
      </c>
      <c r="C88" s="24" t="s">
        <v>592</v>
      </c>
      <c r="D88" s="458" t="s">
        <v>593</v>
      </c>
      <c r="E88" s="192" t="s">
        <v>568</v>
      </c>
      <c r="F88" s="177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7"/>
    </row>
    <row r="90" spans="1:6" s="1" customFormat="1" ht="15" customHeight="1" thickBot="1">
      <c r="A90" s="22" t="s">
        <v>21</v>
      </c>
      <c r="B90" s="31" t="s">
        <v>387</v>
      </c>
      <c r="C90" s="449">
        <f>+C91+C92+C93+C94+C95</f>
        <v>41996</v>
      </c>
      <c r="D90" s="449">
        <f>SUM(D91:D95)</f>
        <v>71207</v>
      </c>
      <c r="E90" s="633">
        <f>SUM(E91:E95)</f>
        <v>47028549</v>
      </c>
      <c r="F90" s="177"/>
    </row>
    <row r="91" spans="1:5" s="1" customFormat="1" ht="12.75" customHeight="1">
      <c r="A91" s="17" t="s">
        <v>109</v>
      </c>
      <c r="B91" s="10" t="s">
        <v>52</v>
      </c>
      <c r="C91" s="554">
        <v>5487</v>
      </c>
      <c r="D91" s="554">
        <v>14570</v>
      </c>
      <c r="E91" s="634">
        <v>16449000</v>
      </c>
    </row>
    <row r="92" spans="1:5" ht="16.5" customHeight="1">
      <c r="A92" s="14" t="s">
        <v>110</v>
      </c>
      <c r="B92" s="8" t="s">
        <v>194</v>
      </c>
      <c r="C92" s="451">
        <v>1210</v>
      </c>
      <c r="D92" s="451">
        <v>2516</v>
      </c>
      <c r="E92" s="635">
        <v>3185000</v>
      </c>
    </row>
    <row r="93" spans="1:5" ht="15.75">
      <c r="A93" s="14" t="s">
        <v>111</v>
      </c>
      <c r="B93" s="8" t="s">
        <v>151</v>
      </c>
      <c r="C93" s="453">
        <v>12520</v>
      </c>
      <c r="D93" s="453">
        <v>17196</v>
      </c>
      <c r="E93" s="636">
        <v>15017000</v>
      </c>
    </row>
    <row r="94" spans="1:5" s="46" customFormat="1" ht="12" customHeight="1">
      <c r="A94" s="14" t="s">
        <v>112</v>
      </c>
      <c r="B94" s="11" t="s">
        <v>195</v>
      </c>
      <c r="C94" s="453">
        <v>10995</v>
      </c>
      <c r="D94" s="453">
        <v>7069</v>
      </c>
      <c r="E94" s="636">
        <v>4945000</v>
      </c>
    </row>
    <row r="95" spans="1:5" ht="12" customHeight="1">
      <c r="A95" s="14" t="s">
        <v>123</v>
      </c>
      <c r="B95" s="19" t="s">
        <v>196</v>
      </c>
      <c r="C95" s="453">
        <f>SUM(C96:C105)</f>
        <v>11784</v>
      </c>
      <c r="D95" s="453">
        <v>29856</v>
      </c>
      <c r="E95" s="636">
        <v>7432549</v>
      </c>
    </row>
    <row r="96" spans="1:5" ht="12" customHeight="1">
      <c r="A96" s="14" t="s">
        <v>113</v>
      </c>
      <c r="B96" s="8" t="s">
        <v>388</v>
      </c>
      <c r="C96" s="453">
        <v>263</v>
      </c>
      <c r="D96" s="453">
        <v>19919</v>
      </c>
      <c r="E96" s="636"/>
    </row>
    <row r="97" spans="1:5" ht="12" customHeight="1">
      <c r="A97" s="14" t="s">
        <v>114</v>
      </c>
      <c r="B97" s="171" t="s">
        <v>389</v>
      </c>
      <c r="C97" s="453"/>
      <c r="D97" s="453"/>
      <c r="E97" s="636"/>
    </row>
    <row r="98" spans="1:5" ht="12" customHeight="1">
      <c r="A98" s="14" t="s">
        <v>124</v>
      </c>
      <c r="B98" s="172" t="s">
        <v>390</v>
      </c>
      <c r="C98" s="453"/>
      <c r="D98" s="453">
        <v>2497</v>
      </c>
      <c r="E98" s="636"/>
    </row>
    <row r="99" spans="1:5" ht="12" customHeight="1">
      <c r="A99" s="14" t="s">
        <v>125</v>
      </c>
      <c r="B99" s="172" t="s">
        <v>391</v>
      </c>
      <c r="C99" s="453">
        <v>5504</v>
      </c>
      <c r="D99" s="453"/>
      <c r="E99" s="636"/>
    </row>
    <row r="100" spans="1:5" ht="12" customHeight="1">
      <c r="A100" s="14" t="s">
        <v>126</v>
      </c>
      <c r="B100" s="171" t="s">
        <v>392</v>
      </c>
      <c r="C100" s="453"/>
      <c r="D100" s="453"/>
      <c r="E100" s="636">
        <v>6382549</v>
      </c>
    </row>
    <row r="101" spans="1:5" ht="12" customHeight="1">
      <c r="A101" s="14" t="s">
        <v>127</v>
      </c>
      <c r="B101" s="171" t="s">
        <v>393</v>
      </c>
      <c r="C101" s="453"/>
      <c r="D101" s="453"/>
      <c r="E101" s="636"/>
    </row>
    <row r="102" spans="1:5" ht="12" customHeight="1">
      <c r="A102" s="14" t="s">
        <v>129</v>
      </c>
      <c r="B102" s="172" t="s">
        <v>394</v>
      </c>
      <c r="C102" s="453"/>
      <c r="D102" s="453"/>
      <c r="E102" s="636"/>
    </row>
    <row r="103" spans="1:5" ht="12" customHeight="1">
      <c r="A103" s="13" t="s">
        <v>197</v>
      </c>
      <c r="B103" s="173" t="s">
        <v>395</v>
      </c>
      <c r="C103" s="453"/>
      <c r="D103" s="453"/>
      <c r="E103" s="636"/>
    </row>
    <row r="104" spans="1:5" ht="12" customHeight="1">
      <c r="A104" s="14" t="s">
        <v>385</v>
      </c>
      <c r="B104" s="173" t="s">
        <v>396</v>
      </c>
      <c r="C104" s="453"/>
      <c r="D104" s="453"/>
      <c r="E104" s="636"/>
    </row>
    <row r="105" spans="1:5" ht="12" customHeight="1" thickBot="1">
      <c r="A105" s="18" t="s">
        <v>386</v>
      </c>
      <c r="B105" s="174" t="s">
        <v>397</v>
      </c>
      <c r="C105" s="555">
        <v>6017</v>
      </c>
      <c r="D105" s="555">
        <v>7440</v>
      </c>
      <c r="E105" s="637">
        <v>1050000</v>
      </c>
    </row>
    <row r="106" spans="1:5" ht="12" customHeight="1" thickBot="1">
      <c r="A106" s="20" t="s">
        <v>22</v>
      </c>
      <c r="B106" s="30" t="s">
        <v>398</v>
      </c>
      <c r="C106" s="340">
        <f>+C107+C109+C111</f>
        <v>3649</v>
      </c>
      <c r="D106" s="340">
        <f>SUM(D107:D109)</f>
        <v>5059</v>
      </c>
      <c r="E106" s="638">
        <f>+E107+E109+E111</f>
        <v>5289000</v>
      </c>
    </row>
    <row r="107" spans="1:5" ht="12" customHeight="1">
      <c r="A107" s="15" t="s">
        <v>115</v>
      </c>
      <c r="B107" s="8" t="s">
        <v>244</v>
      </c>
      <c r="C107" s="452">
        <v>680</v>
      </c>
      <c r="D107" s="452">
        <v>944</v>
      </c>
      <c r="E107" s="639">
        <v>4717000</v>
      </c>
    </row>
    <row r="108" spans="1:5" ht="12" customHeight="1">
      <c r="A108" s="15" t="s">
        <v>116</v>
      </c>
      <c r="B108" s="12" t="s">
        <v>402</v>
      </c>
      <c r="C108" s="452"/>
      <c r="D108" s="452"/>
      <c r="E108" s="639"/>
    </row>
    <row r="109" spans="1:5" ht="12" customHeight="1">
      <c r="A109" s="15" t="s">
        <v>117</v>
      </c>
      <c r="B109" s="12" t="s">
        <v>198</v>
      </c>
      <c r="C109" s="451">
        <v>2969</v>
      </c>
      <c r="D109" s="451">
        <v>4115</v>
      </c>
      <c r="E109" s="635">
        <v>572000</v>
      </c>
    </row>
    <row r="110" spans="1:5" ht="12" customHeight="1">
      <c r="A110" s="15" t="s">
        <v>118</v>
      </c>
      <c r="B110" s="12" t="s">
        <v>403</v>
      </c>
      <c r="C110" s="451"/>
      <c r="D110" s="451"/>
      <c r="E110" s="640"/>
    </row>
    <row r="111" spans="1:5" ht="12" customHeight="1">
      <c r="A111" s="15" t="s">
        <v>119</v>
      </c>
      <c r="B111" s="337" t="s">
        <v>247</v>
      </c>
      <c r="C111" s="451"/>
      <c r="D111" s="451"/>
      <c r="E111" s="640"/>
    </row>
    <row r="112" spans="1:5" ht="12" customHeight="1">
      <c r="A112" s="15" t="s">
        <v>128</v>
      </c>
      <c r="B112" s="336" t="s">
        <v>521</v>
      </c>
      <c r="C112" s="451"/>
      <c r="D112" s="451"/>
      <c r="E112" s="640"/>
    </row>
    <row r="113" spans="1:5" ht="15.75">
      <c r="A113" s="15" t="s">
        <v>130</v>
      </c>
      <c r="B113" s="466" t="s">
        <v>408</v>
      </c>
      <c r="C113" s="451"/>
      <c r="D113" s="451"/>
      <c r="E113" s="640"/>
    </row>
    <row r="114" spans="1:5" ht="12" customHeight="1">
      <c r="A114" s="15" t="s">
        <v>199</v>
      </c>
      <c r="B114" s="172" t="s">
        <v>391</v>
      </c>
      <c r="C114" s="451"/>
      <c r="D114" s="451"/>
      <c r="E114" s="640"/>
    </row>
    <row r="115" spans="1:5" ht="12" customHeight="1">
      <c r="A115" s="15" t="s">
        <v>200</v>
      </c>
      <c r="B115" s="172" t="s">
        <v>407</v>
      </c>
      <c r="C115" s="451"/>
      <c r="D115" s="451"/>
      <c r="E115" s="640"/>
    </row>
    <row r="116" spans="1:5" ht="12" customHeight="1">
      <c r="A116" s="15" t="s">
        <v>201</v>
      </c>
      <c r="B116" s="172" t="s">
        <v>406</v>
      </c>
      <c r="C116" s="451"/>
      <c r="D116" s="451"/>
      <c r="E116" s="640"/>
    </row>
    <row r="117" spans="1:5" ht="12" customHeight="1">
      <c r="A117" s="15" t="s">
        <v>399</v>
      </c>
      <c r="B117" s="172" t="s">
        <v>394</v>
      </c>
      <c r="C117" s="451"/>
      <c r="D117" s="451"/>
      <c r="E117" s="640"/>
    </row>
    <row r="118" spans="1:5" ht="12" customHeight="1">
      <c r="A118" s="15" t="s">
        <v>400</v>
      </c>
      <c r="B118" s="172" t="s">
        <v>405</v>
      </c>
      <c r="C118" s="451"/>
      <c r="D118" s="451"/>
      <c r="E118" s="640"/>
    </row>
    <row r="119" spans="1:5" ht="12" customHeight="1" thickBot="1">
      <c r="A119" s="13" t="s">
        <v>401</v>
      </c>
      <c r="B119" s="172" t="s">
        <v>404</v>
      </c>
      <c r="C119" s="453"/>
      <c r="D119" s="453"/>
      <c r="E119" s="641"/>
    </row>
    <row r="120" spans="1:5" ht="12" customHeight="1" thickBot="1">
      <c r="A120" s="20" t="s">
        <v>23</v>
      </c>
      <c r="B120" s="152" t="s">
        <v>409</v>
      </c>
      <c r="C120" s="450">
        <f>+C121+C122</f>
        <v>0</v>
      </c>
      <c r="D120" s="450"/>
      <c r="E120" s="638">
        <f>+E121+E122</f>
        <v>4000000</v>
      </c>
    </row>
    <row r="121" spans="1:5" ht="12" customHeight="1">
      <c r="A121" s="15" t="s">
        <v>98</v>
      </c>
      <c r="B121" s="9" t="s">
        <v>65</v>
      </c>
      <c r="C121" s="452"/>
      <c r="D121" s="452"/>
      <c r="E121" s="639">
        <v>2000000</v>
      </c>
    </row>
    <row r="122" spans="1:5" ht="12" customHeight="1" thickBot="1">
      <c r="A122" s="16" t="s">
        <v>99</v>
      </c>
      <c r="B122" s="12" t="s">
        <v>66</v>
      </c>
      <c r="C122" s="453"/>
      <c r="D122" s="453"/>
      <c r="E122" s="636">
        <v>2000000</v>
      </c>
    </row>
    <row r="123" spans="1:5" ht="12" customHeight="1" thickBot="1">
      <c r="A123" s="20" t="s">
        <v>24</v>
      </c>
      <c r="B123" s="152" t="s">
        <v>410</v>
      </c>
      <c r="C123" s="450">
        <f>+C90+C106+C120</f>
        <v>45645</v>
      </c>
      <c r="D123" s="450">
        <f>D106+D90</f>
        <v>76266</v>
      </c>
      <c r="E123" s="638">
        <f>+E90+E106+E120</f>
        <v>56317549</v>
      </c>
    </row>
    <row r="124" spans="1:5" ht="12" customHeight="1" thickBot="1">
      <c r="A124" s="20" t="s">
        <v>25</v>
      </c>
      <c r="B124" s="152" t="s">
        <v>411</v>
      </c>
      <c r="C124" s="450">
        <f>+C125+C126+C127</f>
        <v>0</v>
      </c>
      <c r="D124" s="450"/>
      <c r="E124" s="638">
        <f>+E125+E126+E127</f>
        <v>0</v>
      </c>
    </row>
    <row r="125" spans="1:5" ht="12" customHeight="1">
      <c r="A125" s="15" t="s">
        <v>102</v>
      </c>
      <c r="B125" s="9" t="s">
        <v>412</v>
      </c>
      <c r="C125" s="451"/>
      <c r="D125" s="451"/>
      <c r="E125" s="640"/>
    </row>
    <row r="126" spans="1:5" ht="12" customHeight="1">
      <c r="A126" s="15" t="s">
        <v>103</v>
      </c>
      <c r="B126" s="9" t="s">
        <v>413</v>
      </c>
      <c r="C126" s="451"/>
      <c r="D126" s="451"/>
      <c r="E126" s="640"/>
    </row>
    <row r="127" spans="1:5" ht="12" customHeight="1" thickBot="1">
      <c r="A127" s="13" t="s">
        <v>104</v>
      </c>
      <c r="B127" s="7" t="s">
        <v>414</v>
      </c>
      <c r="C127" s="451"/>
      <c r="D127" s="451"/>
      <c r="E127" s="640"/>
    </row>
    <row r="128" spans="1:5" ht="12" customHeight="1" thickBot="1">
      <c r="A128" s="20" t="s">
        <v>26</v>
      </c>
      <c r="B128" s="152" t="s">
        <v>473</v>
      </c>
      <c r="C128" s="450">
        <f>+C129+C130+C131+C132</f>
        <v>0</v>
      </c>
      <c r="D128" s="450"/>
      <c r="E128" s="638">
        <f>+E129+E130+E131+E132</f>
        <v>0</v>
      </c>
    </row>
    <row r="129" spans="1:5" ht="12" customHeight="1">
      <c r="A129" s="15" t="s">
        <v>105</v>
      </c>
      <c r="B129" s="9" t="s">
        <v>415</v>
      </c>
      <c r="C129" s="451"/>
      <c r="D129" s="451"/>
      <c r="E129" s="640"/>
    </row>
    <row r="130" spans="1:5" ht="12" customHeight="1">
      <c r="A130" s="15" t="s">
        <v>106</v>
      </c>
      <c r="B130" s="9" t="s">
        <v>416</v>
      </c>
      <c r="C130" s="451"/>
      <c r="D130" s="451"/>
      <c r="E130" s="640"/>
    </row>
    <row r="131" spans="1:5" ht="12" customHeight="1">
      <c r="A131" s="15" t="s">
        <v>318</v>
      </c>
      <c r="B131" s="9" t="s">
        <v>417</v>
      </c>
      <c r="C131" s="451"/>
      <c r="D131" s="451"/>
      <c r="E131" s="640"/>
    </row>
    <row r="132" spans="1:5" ht="12" customHeight="1" thickBot="1">
      <c r="A132" s="13" t="s">
        <v>319</v>
      </c>
      <c r="B132" s="7" t="s">
        <v>418</v>
      </c>
      <c r="C132" s="451"/>
      <c r="D132" s="451"/>
      <c r="E132" s="640"/>
    </row>
    <row r="133" spans="1:5" ht="12" customHeight="1" thickBot="1">
      <c r="A133" s="20" t="s">
        <v>27</v>
      </c>
      <c r="B133" s="152" t="s">
        <v>419</v>
      </c>
      <c r="C133" s="457">
        <f>+C134+C135+C136+C137</f>
        <v>3991</v>
      </c>
      <c r="D133" s="457">
        <f>SUM(D134:D137)</f>
        <v>17428</v>
      </c>
      <c r="E133" s="642">
        <f>+E134+E135+E136+E137</f>
        <v>13731000</v>
      </c>
    </row>
    <row r="134" spans="1:5" ht="12" customHeight="1">
      <c r="A134" s="15" t="s">
        <v>107</v>
      </c>
      <c r="B134" s="9" t="s">
        <v>420</v>
      </c>
      <c r="C134" s="451"/>
      <c r="D134" s="451"/>
      <c r="E134" s="640"/>
    </row>
    <row r="135" spans="1:5" ht="12" customHeight="1">
      <c r="A135" s="15" t="s">
        <v>108</v>
      </c>
      <c r="B135" s="9" t="s">
        <v>430</v>
      </c>
      <c r="C135" s="451"/>
      <c r="D135" s="451">
        <v>1055</v>
      </c>
      <c r="E135" s="640"/>
    </row>
    <row r="136" spans="1:5" ht="12" customHeight="1">
      <c r="A136" s="15" t="s">
        <v>331</v>
      </c>
      <c r="B136" s="9" t="s">
        <v>421</v>
      </c>
      <c r="C136" s="451"/>
      <c r="D136" s="451"/>
      <c r="E136" s="640"/>
    </row>
    <row r="137" spans="1:5" ht="12" customHeight="1" thickBot="1">
      <c r="A137" s="13" t="s">
        <v>332</v>
      </c>
      <c r="B137" s="7" t="s">
        <v>563</v>
      </c>
      <c r="C137" s="451">
        <v>3991</v>
      </c>
      <c r="D137" s="451">
        <v>16373</v>
      </c>
      <c r="E137" s="640">
        <v>13731000</v>
      </c>
    </row>
    <row r="138" spans="1:5" ht="12" customHeight="1" thickBot="1">
      <c r="A138" s="20" t="s">
        <v>28</v>
      </c>
      <c r="B138" s="152" t="s">
        <v>423</v>
      </c>
      <c r="C138" s="556">
        <f>+C139+C140+C141+C142</f>
        <v>0</v>
      </c>
      <c r="D138" s="556"/>
      <c r="E138" s="643">
        <f>+E139+E140+E141+E142</f>
        <v>0</v>
      </c>
    </row>
    <row r="139" spans="1:5" ht="12" customHeight="1">
      <c r="A139" s="15" t="s">
        <v>192</v>
      </c>
      <c r="B139" s="9" t="s">
        <v>424</v>
      </c>
      <c r="C139" s="451"/>
      <c r="D139" s="451"/>
      <c r="E139" s="640"/>
    </row>
    <row r="140" spans="1:5" ht="12" customHeight="1">
      <c r="A140" s="15" t="s">
        <v>193</v>
      </c>
      <c r="B140" s="9" t="s">
        <v>425</v>
      </c>
      <c r="C140" s="451"/>
      <c r="D140" s="451"/>
      <c r="E140" s="640"/>
    </row>
    <row r="141" spans="1:5" ht="12" customHeight="1">
      <c r="A141" s="15" t="s">
        <v>246</v>
      </c>
      <c r="B141" s="9" t="s">
        <v>426</v>
      </c>
      <c r="C141" s="451"/>
      <c r="D141" s="451"/>
      <c r="E141" s="640"/>
    </row>
    <row r="142" spans="1:5" ht="12" customHeight="1" thickBot="1">
      <c r="A142" s="15" t="s">
        <v>334</v>
      </c>
      <c r="B142" s="9" t="s">
        <v>427</v>
      </c>
      <c r="C142" s="451"/>
      <c r="D142" s="451"/>
      <c r="E142" s="640"/>
    </row>
    <row r="143" spans="1:5" ht="12" customHeight="1" thickBot="1">
      <c r="A143" s="20" t="s">
        <v>29</v>
      </c>
      <c r="B143" s="152" t="s">
        <v>428</v>
      </c>
      <c r="C143" s="557">
        <f>+C124+C128+C133+C138</f>
        <v>3991</v>
      </c>
      <c r="D143" s="557">
        <v>17428</v>
      </c>
      <c r="E143" s="644">
        <f>+E124+E128+E133+E138</f>
        <v>13731000</v>
      </c>
    </row>
    <row r="144" spans="1:5" ht="12" customHeight="1" thickBot="1">
      <c r="A144" s="338" t="s">
        <v>30</v>
      </c>
      <c r="B144" s="432" t="s">
        <v>429</v>
      </c>
      <c r="C144" s="557">
        <f>+C123+C143</f>
        <v>49636</v>
      </c>
      <c r="D144" s="557">
        <f>D123+D143</f>
        <v>93694</v>
      </c>
      <c r="E144" s="644">
        <f>+E123+E143</f>
        <v>70048549</v>
      </c>
    </row>
    <row r="145" ht="12" customHeight="1">
      <c r="C145" s="435"/>
    </row>
    <row r="146" ht="12" customHeight="1">
      <c r="C146" s="435"/>
    </row>
    <row r="147" ht="12" customHeight="1">
      <c r="C147" s="435"/>
    </row>
    <row r="148" ht="12" customHeight="1">
      <c r="C148" s="435"/>
    </row>
    <row r="149" ht="12" customHeight="1">
      <c r="C149" s="435"/>
    </row>
    <row r="150" spans="3:6" ht="15" customHeight="1">
      <c r="C150" s="153"/>
      <c r="D150" s="153"/>
      <c r="E150" s="153"/>
      <c r="F150" s="153"/>
    </row>
    <row r="151" s="1" customFormat="1" ht="12.75" customHeight="1"/>
    <row r="152" ht="15.75">
      <c r="C152" s="435"/>
    </row>
    <row r="153" ht="15.75">
      <c r="C153" s="435"/>
    </row>
    <row r="154" ht="15.75">
      <c r="C154" s="435"/>
    </row>
    <row r="155" ht="16.5" customHeight="1">
      <c r="C155" s="435"/>
    </row>
    <row r="156" ht="15.75">
      <c r="C156" s="435"/>
    </row>
    <row r="157" ht="15.75">
      <c r="C157" s="435"/>
    </row>
    <row r="158" ht="15.75">
      <c r="C158" s="435"/>
    </row>
    <row r="159" ht="15.75">
      <c r="C159" s="435"/>
    </row>
    <row r="160" ht="15.75">
      <c r="C160" s="435"/>
    </row>
    <row r="161" ht="15.75">
      <c r="C161" s="435"/>
    </row>
    <row r="162" ht="15.75">
      <c r="C162" s="435"/>
    </row>
    <row r="163" ht="15.75">
      <c r="C163" s="435"/>
    </row>
    <row r="164" ht="15.75">
      <c r="C164" s="435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Karancsberény Község Önkormányzat
2016.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6">
      <selection activeCell="B90" sqref="B90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61" t="s">
        <v>566</v>
      </c>
      <c r="B1" s="561"/>
      <c r="C1" s="561"/>
    </row>
    <row r="2" spans="1:3" ht="15.75" customHeight="1" thickBot="1">
      <c r="A2" s="562" t="s">
        <v>164</v>
      </c>
      <c r="B2" s="562"/>
      <c r="C2" s="350" t="s">
        <v>245</v>
      </c>
    </row>
    <row r="3" spans="1:3" ht="37.5" customHeight="1" thickBot="1">
      <c r="A3" s="23" t="s">
        <v>78</v>
      </c>
      <c r="B3" s="24" t="s">
        <v>20</v>
      </c>
      <c r="C3" s="45" t="s">
        <v>568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274</v>
      </c>
      <c r="C5" s="340"/>
    </row>
    <row r="6" spans="1:3" s="469" customFormat="1" ht="12" customHeight="1">
      <c r="A6" s="15" t="s">
        <v>109</v>
      </c>
      <c r="B6" s="470" t="s">
        <v>275</v>
      </c>
      <c r="C6" s="343"/>
    </row>
    <row r="7" spans="1:3" s="469" customFormat="1" ht="12" customHeight="1">
      <c r="A7" s="14" t="s">
        <v>110</v>
      </c>
      <c r="B7" s="471" t="s">
        <v>276</v>
      </c>
      <c r="C7" s="342"/>
    </row>
    <row r="8" spans="1:3" s="469" customFormat="1" ht="12" customHeight="1">
      <c r="A8" s="14" t="s">
        <v>111</v>
      </c>
      <c r="B8" s="471" t="s">
        <v>277</v>
      </c>
      <c r="C8" s="342"/>
    </row>
    <row r="9" spans="1:3" s="469" customFormat="1" ht="12" customHeight="1">
      <c r="A9" s="14" t="s">
        <v>112</v>
      </c>
      <c r="B9" s="471" t="s">
        <v>278</v>
      </c>
      <c r="C9" s="342"/>
    </row>
    <row r="10" spans="1:3" s="469" customFormat="1" ht="12" customHeight="1">
      <c r="A10" s="14" t="s">
        <v>160</v>
      </c>
      <c r="B10" s="471" t="s">
        <v>279</v>
      </c>
      <c r="C10" s="342"/>
    </row>
    <row r="11" spans="1:3" s="469" customFormat="1" ht="12" customHeight="1" thickBot="1">
      <c r="A11" s="16" t="s">
        <v>113</v>
      </c>
      <c r="B11" s="472" t="s">
        <v>280</v>
      </c>
      <c r="C11" s="342"/>
    </row>
    <row r="12" spans="1:3" s="469" customFormat="1" ht="12" customHeight="1" thickBot="1">
      <c r="A12" s="20" t="s">
        <v>22</v>
      </c>
      <c r="B12" s="335" t="s">
        <v>281</v>
      </c>
      <c r="C12" s="340"/>
    </row>
    <row r="13" spans="1:3" s="469" customFormat="1" ht="12" customHeight="1">
      <c r="A13" s="15" t="s">
        <v>115</v>
      </c>
      <c r="B13" s="470" t="s">
        <v>282</v>
      </c>
      <c r="C13" s="343"/>
    </row>
    <row r="14" spans="1:3" s="469" customFormat="1" ht="12" customHeight="1">
      <c r="A14" s="14" t="s">
        <v>116</v>
      </c>
      <c r="B14" s="471" t="s">
        <v>283</v>
      </c>
      <c r="C14" s="342"/>
    </row>
    <row r="15" spans="1:3" s="469" customFormat="1" ht="12" customHeight="1">
      <c r="A15" s="14" t="s">
        <v>117</v>
      </c>
      <c r="B15" s="471" t="s">
        <v>515</v>
      </c>
      <c r="C15" s="342"/>
    </row>
    <row r="16" spans="1:3" s="469" customFormat="1" ht="12" customHeight="1">
      <c r="A16" s="14" t="s">
        <v>118</v>
      </c>
      <c r="B16" s="471" t="s">
        <v>516</v>
      </c>
      <c r="C16" s="342"/>
    </row>
    <row r="17" spans="1:3" s="469" customFormat="1" ht="12" customHeight="1">
      <c r="A17" s="14" t="s">
        <v>119</v>
      </c>
      <c r="B17" s="471" t="s">
        <v>284</v>
      </c>
      <c r="C17" s="342"/>
    </row>
    <row r="18" spans="1:3" s="469" customFormat="1" ht="12" customHeight="1" thickBot="1">
      <c r="A18" s="16" t="s">
        <v>128</v>
      </c>
      <c r="B18" s="472" t="s">
        <v>285</v>
      </c>
      <c r="C18" s="344"/>
    </row>
    <row r="19" spans="1:3" s="469" customFormat="1" ht="12" customHeight="1" thickBot="1">
      <c r="A19" s="20" t="s">
        <v>23</v>
      </c>
      <c r="B19" s="21" t="s">
        <v>286</v>
      </c>
      <c r="C19" s="340"/>
    </row>
    <row r="20" spans="1:3" s="469" customFormat="1" ht="12" customHeight="1">
      <c r="A20" s="15" t="s">
        <v>98</v>
      </c>
      <c r="B20" s="470" t="s">
        <v>287</v>
      </c>
      <c r="C20" s="343"/>
    </row>
    <row r="21" spans="1:3" s="469" customFormat="1" ht="12" customHeight="1">
      <c r="A21" s="14" t="s">
        <v>99</v>
      </c>
      <c r="B21" s="471" t="s">
        <v>288</v>
      </c>
      <c r="C21" s="342"/>
    </row>
    <row r="22" spans="1:3" s="469" customFormat="1" ht="12" customHeight="1">
      <c r="A22" s="14" t="s">
        <v>100</v>
      </c>
      <c r="B22" s="471" t="s">
        <v>517</v>
      </c>
      <c r="C22" s="342"/>
    </row>
    <row r="23" spans="1:3" s="469" customFormat="1" ht="12" customHeight="1">
      <c r="A23" s="14" t="s">
        <v>101</v>
      </c>
      <c r="B23" s="471" t="s">
        <v>518</v>
      </c>
      <c r="C23" s="342"/>
    </row>
    <row r="24" spans="1:3" s="469" customFormat="1" ht="12" customHeight="1">
      <c r="A24" s="14" t="s">
        <v>182</v>
      </c>
      <c r="B24" s="471" t="s">
        <v>289</v>
      </c>
      <c r="C24" s="342"/>
    </row>
    <row r="25" spans="1:3" s="469" customFormat="1" ht="12" customHeight="1" thickBot="1">
      <c r="A25" s="16" t="s">
        <v>183</v>
      </c>
      <c r="B25" s="472" t="s">
        <v>290</v>
      </c>
      <c r="C25" s="344"/>
    </row>
    <row r="26" spans="1:3" s="469" customFormat="1" ht="12" customHeight="1" thickBot="1">
      <c r="A26" s="20" t="s">
        <v>184</v>
      </c>
      <c r="B26" s="21" t="s">
        <v>291</v>
      </c>
      <c r="C26" s="346"/>
    </row>
    <row r="27" spans="1:3" s="469" customFormat="1" ht="12" customHeight="1">
      <c r="A27" s="15" t="s">
        <v>292</v>
      </c>
      <c r="B27" s="470" t="s">
        <v>298</v>
      </c>
      <c r="C27" s="465"/>
    </row>
    <row r="28" spans="1:3" s="469" customFormat="1" ht="12" customHeight="1">
      <c r="A28" s="14" t="s">
        <v>293</v>
      </c>
      <c r="B28" s="471" t="s">
        <v>299</v>
      </c>
      <c r="C28" s="342"/>
    </row>
    <row r="29" spans="1:3" s="469" customFormat="1" ht="12" customHeight="1">
      <c r="A29" s="14" t="s">
        <v>294</v>
      </c>
      <c r="B29" s="471" t="s">
        <v>300</v>
      </c>
      <c r="C29" s="342"/>
    </row>
    <row r="30" spans="1:3" s="469" customFormat="1" ht="12" customHeight="1">
      <c r="A30" s="14" t="s">
        <v>295</v>
      </c>
      <c r="B30" s="471" t="s">
        <v>301</v>
      </c>
      <c r="C30" s="342"/>
    </row>
    <row r="31" spans="1:3" s="469" customFormat="1" ht="12" customHeight="1">
      <c r="A31" s="14" t="s">
        <v>296</v>
      </c>
      <c r="B31" s="471" t="s">
        <v>302</v>
      </c>
      <c r="C31" s="342"/>
    </row>
    <row r="32" spans="1:3" s="469" customFormat="1" ht="12" customHeight="1" thickBot="1">
      <c r="A32" s="16" t="s">
        <v>297</v>
      </c>
      <c r="B32" s="472" t="s">
        <v>303</v>
      </c>
      <c r="C32" s="344"/>
    </row>
    <row r="33" spans="1:3" s="469" customFormat="1" ht="12" customHeight="1" thickBot="1">
      <c r="A33" s="20" t="s">
        <v>25</v>
      </c>
      <c r="B33" s="21" t="s">
        <v>304</v>
      </c>
      <c r="C33" s="340">
        <f>SUM(C34:C42)</f>
        <v>92000</v>
      </c>
    </row>
    <row r="34" spans="1:3" s="469" customFormat="1" ht="12" customHeight="1">
      <c r="A34" s="15" t="s">
        <v>102</v>
      </c>
      <c r="B34" s="470" t="s">
        <v>307</v>
      </c>
      <c r="C34" s="343"/>
    </row>
    <row r="35" spans="1:3" s="469" customFormat="1" ht="12" customHeight="1">
      <c r="A35" s="14" t="s">
        <v>103</v>
      </c>
      <c r="B35" s="471" t="s">
        <v>308</v>
      </c>
      <c r="C35" s="342"/>
    </row>
    <row r="36" spans="1:3" s="469" customFormat="1" ht="12" customHeight="1">
      <c r="A36" s="14" t="s">
        <v>104</v>
      </c>
      <c r="B36" s="471" t="s">
        <v>309</v>
      </c>
      <c r="C36" s="342"/>
    </row>
    <row r="37" spans="1:3" s="469" customFormat="1" ht="12" customHeight="1">
      <c r="A37" s="14" t="s">
        <v>186</v>
      </c>
      <c r="B37" s="471" t="s">
        <v>310</v>
      </c>
      <c r="C37" s="342"/>
    </row>
    <row r="38" spans="1:3" s="469" customFormat="1" ht="12" customHeight="1">
      <c r="A38" s="14" t="s">
        <v>187</v>
      </c>
      <c r="B38" s="471" t="s">
        <v>311</v>
      </c>
      <c r="C38" s="342">
        <v>72000</v>
      </c>
    </row>
    <row r="39" spans="1:3" s="469" customFormat="1" ht="12" customHeight="1">
      <c r="A39" s="14" t="s">
        <v>188</v>
      </c>
      <c r="B39" s="471" t="s">
        <v>312</v>
      </c>
      <c r="C39" s="342">
        <v>19000</v>
      </c>
    </row>
    <row r="40" spans="1:3" s="469" customFormat="1" ht="12" customHeight="1">
      <c r="A40" s="14" t="s">
        <v>189</v>
      </c>
      <c r="B40" s="471" t="s">
        <v>313</v>
      </c>
      <c r="C40" s="342"/>
    </row>
    <row r="41" spans="1:3" s="469" customFormat="1" ht="12" customHeight="1">
      <c r="A41" s="14" t="s">
        <v>190</v>
      </c>
      <c r="B41" s="471" t="s">
        <v>314</v>
      </c>
      <c r="C41" s="342">
        <v>1000</v>
      </c>
    </row>
    <row r="42" spans="1:3" s="469" customFormat="1" ht="12" customHeight="1">
      <c r="A42" s="14" t="s">
        <v>305</v>
      </c>
      <c r="B42" s="471" t="s">
        <v>315</v>
      </c>
      <c r="C42" s="345"/>
    </row>
    <row r="43" spans="1:3" s="469" customFormat="1" ht="12" customHeight="1" thickBot="1">
      <c r="A43" s="16" t="s">
        <v>306</v>
      </c>
      <c r="B43" s="472" t="s">
        <v>316</v>
      </c>
      <c r="C43" s="456"/>
    </row>
    <row r="44" spans="1:3" s="469" customFormat="1" ht="12" customHeight="1" thickBot="1">
      <c r="A44" s="20" t="s">
        <v>26</v>
      </c>
      <c r="B44" s="21" t="s">
        <v>317</v>
      </c>
      <c r="C44" s="340"/>
    </row>
    <row r="45" spans="1:3" s="469" customFormat="1" ht="12" customHeight="1">
      <c r="A45" s="15" t="s">
        <v>105</v>
      </c>
      <c r="B45" s="470" t="s">
        <v>321</v>
      </c>
      <c r="C45" s="518"/>
    </row>
    <row r="46" spans="1:3" s="469" customFormat="1" ht="12" customHeight="1">
      <c r="A46" s="14" t="s">
        <v>106</v>
      </c>
      <c r="B46" s="471" t="s">
        <v>322</v>
      </c>
      <c r="C46" s="345"/>
    </row>
    <row r="47" spans="1:3" s="469" customFormat="1" ht="12" customHeight="1">
      <c r="A47" s="14" t="s">
        <v>318</v>
      </c>
      <c r="B47" s="471" t="s">
        <v>323</v>
      </c>
      <c r="C47" s="345"/>
    </row>
    <row r="48" spans="1:3" s="469" customFormat="1" ht="12" customHeight="1">
      <c r="A48" s="14" t="s">
        <v>319</v>
      </c>
      <c r="B48" s="471" t="s">
        <v>324</v>
      </c>
      <c r="C48" s="345"/>
    </row>
    <row r="49" spans="1:3" s="469" customFormat="1" ht="12" customHeight="1" thickBot="1">
      <c r="A49" s="16" t="s">
        <v>320</v>
      </c>
      <c r="B49" s="472" t="s">
        <v>325</v>
      </c>
      <c r="C49" s="456"/>
    </row>
    <row r="50" spans="1:3" s="469" customFormat="1" ht="12" customHeight="1" thickBot="1">
      <c r="A50" s="20" t="s">
        <v>191</v>
      </c>
      <c r="B50" s="21" t="s">
        <v>326</v>
      </c>
      <c r="C50" s="340"/>
    </row>
    <row r="51" spans="1:3" s="469" customFormat="1" ht="12" customHeight="1">
      <c r="A51" s="15" t="s">
        <v>107</v>
      </c>
      <c r="B51" s="470" t="s">
        <v>327</v>
      </c>
      <c r="C51" s="343"/>
    </row>
    <row r="52" spans="1:3" s="469" customFormat="1" ht="12" customHeight="1">
      <c r="A52" s="14" t="s">
        <v>108</v>
      </c>
      <c r="B52" s="471" t="s">
        <v>519</v>
      </c>
      <c r="C52" s="342"/>
    </row>
    <row r="53" spans="1:3" s="469" customFormat="1" ht="12" customHeight="1">
      <c r="A53" s="14" t="s">
        <v>331</v>
      </c>
      <c r="B53" s="471" t="s">
        <v>329</v>
      </c>
      <c r="C53" s="342"/>
    </row>
    <row r="54" spans="1:3" s="469" customFormat="1" ht="12" customHeight="1" thickBot="1">
      <c r="A54" s="16" t="s">
        <v>332</v>
      </c>
      <c r="B54" s="472" t="s">
        <v>330</v>
      </c>
      <c r="C54" s="344"/>
    </row>
    <row r="55" spans="1:3" s="469" customFormat="1" ht="12" customHeight="1" thickBot="1">
      <c r="A55" s="20" t="s">
        <v>28</v>
      </c>
      <c r="B55" s="335" t="s">
        <v>333</v>
      </c>
      <c r="C55" s="340"/>
    </row>
    <row r="56" spans="1:3" s="469" customFormat="1" ht="12" customHeight="1">
      <c r="A56" s="15" t="s">
        <v>192</v>
      </c>
      <c r="B56" s="470" t="s">
        <v>335</v>
      </c>
      <c r="C56" s="345"/>
    </row>
    <row r="57" spans="1:3" s="469" customFormat="1" ht="12" customHeight="1">
      <c r="A57" s="14" t="s">
        <v>193</v>
      </c>
      <c r="B57" s="471" t="s">
        <v>520</v>
      </c>
      <c r="C57" s="345"/>
    </row>
    <row r="58" spans="1:3" s="469" customFormat="1" ht="12" customHeight="1">
      <c r="A58" s="14" t="s">
        <v>246</v>
      </c>
      <c r="B58" s="471" t="s">
        <v>336</v>
      </c>
      <c r="C58" s="345"/>
    </row>
    <row r="59" spans="1:3" s="469" customFormat="1" ht="12" customHeight="1" thickBot="1">
      <c r="A59" s="16" t="s">
        <v>334</v>
      </c>
      <c r="B59" s="472" t="s">
        <v>337</v>
      </c>
      <c r="C59" s="345"/>
    </row>
    <row r="60" spans="1:3" s="469" customFormat="1" ht="12" customHeight="1" thickBot="1">
      <c r="A60" s="20" t="s">
        <v>29</v>
      </c>
      <c r="B60" s="21" t="s">
        <v>338</v>
      </c>
      <c r="C60" s="346">
        <f>C33</f>
        <v>92000</v>
      </c>
    </row>
    <row r="61" spans="1:3" s="469" customFormat="1" ht="12" customHeight="1" thickBot="1">
      <c r="A61" s="473" t="s">
        <v>339</v>
      </c>
      <c r="B61" s="335" t="s">
        <v>340</v>
      </c>
      <c r="C61" s="340"/>
    </row>
    <row r="62" spans="1:3" s="469" customFormat="1" ht="12" customHeight="1">
      <c r="A62" s="15" t="s">
        <v>373</v>
      </c>
      <c r="B62" s="470" t="s">
        <v>341</v>
      </c>
      <c r="C62" s="345"/>
    </row>
    <row r="63" spans="1:3" s="469" customFormat="1" ht="12" customHeight="1">
      <c r="A63" s="14" t="s">
        <v>382</v>
      </c>
      <c r="B63" s="471" t="s">
        <v>342</v>
      </c>
      <c r="C63" s="345"/>
    </row>
    <row r="64" spans="1:3" s="469" customFormat="1" ht="12" customHeight="1" thickBot="1">
      <c r="A64" s="16" t="s">
        <v>383</v>
      </c>
      <c r="B64" s="474" t="s">
        <v>343</v>
      </c>
      <c r="C64" s="345"/>
    </row>
    <row r="65" spans="1:3" s="469" customFormat="1" ht="12" customHeight="1" thickBot="1">
      <c r="A65" s="473" t="s">
        <v>344</v>
      </c>
      <c r="B65" s="335" t="s">
        <v>345</v>
      </c>
      <c r="C65" s="340"/>
    </row>
    <row r="66" spans="1:3" s="469" customFormat="1" ht="12" customHeight="1">
      <c r="A66" s="15" t="s">
        <v>161</v>
      </c>
      <c r="B66" s="470" t="s">
        <v>346</v>
      </c>
      <c r="C66" s="345"/>
    </row>
    <row r="67" spans="1:3" s="469" customFormat="1" ht="12" customHeight="1">
      <c r="A67" s="14" t="s">
        <v>162</v>
      </c>
      <c r="B67" s="471" t="s">
        <v>347</v>
      </c>
      <c r="C67" s="345"/>
    </row>
    <row r="68" spans="1:3" s="469" customFormat="1" ht="12" customHeight="1">
      <c r="A68" s="14" t="s">
        <v>374</v>
      </c>
      <c r="B68" s="471" t="s">
        <v>348</v>
      </c>
      <c r="C68" s="345"/>
    </row>
    <row r="69" spans="1:3" s="469" customFormat="1" ht="12" customHeight="1" thickBot="1">
      <c r="A69" s="16" t="s">
        <v>375</v>
      </c>
      <c r="B69" s="472" t="s">
        <v>349</v>
      </c>
      <c r="C69" s="345"/>
    </row>
    <row r="70" spans="1:3" s="469" customFormat="1" ht="12" customHeight="1" thickBot="1">
      <c r="A70" s="473" t="s">
        <v>350</v>
      </c>
      <c r="B70" s="335" t="s">
        <v>351</v>
      </c>
      <c r="C70" s="340">
        <f>SUM(C71:C72)</f>
        <v>308000</v>
      </c>
    </row>
    <row r="71" spans="1:3" s="469" customFormat="1" ht="12" customHeight="1">
      <c r="A71" s="15" t="s">
        <v>376</v>
      </c>
      <c r="B71" s="470" t="s">
        <v>352</v>
      </c>
      <c r="C71" s="345">
        <v>308000</v>
      </c>
    </row>
    <row r="72" spans="1:3" s="469" customFormat="1" ht="12" customHeight="1" thickBot="1">
      <c r="A72" s="16" t="s">
        <v>377</v>
      </c>
      <c r="B72" s="472" t="s">
        <v>353</v>
      </c>
      <c r="C72" s="345"/>
    </row>
    <row r="73" spans="1:3" s="469" customFormat="1" ht="12" customHeight="1" thickBot="1">
      <c r="A73" s="473" t="s">
        <v>354</v>
      </c>
      <c r="B73" s="335" t="s">
        <v>355</v>
      </c>
      <c r="C73" s="340">
        <f>SUM(C74:C76)</f>
        <v>13731000</v>
      </c>
    </row>
    <row r="74" spans="1:3" s="469" customFormat="1" ht="12" customHeight="1">
      <c r="A74" s="15" t="s">
        <v>378</v>
      </c>
      <c r="B74" s="470" t="s">
        <v>356</v>
      </c>
      <c r="C74" s="345"/>
    </row>
    <row r="75" spans="1:3" s="469" customFormat="1" ht="12" customHeight="1">
      <c r="A75" s="14" t="s">
        <v>379</v>
      </c>
      <c r="B75" s="471" t="s">
        <v>357</v>
      </c>
      <c r="C75" s="345"/>
    </row>
    <row r="76" spans="1:3" s="469" customFormat="1" ht="12" customHeight="1" thickBot="1">
      <c r="A76" s="16" t="s">
        <v>380</v>
      </c>
      <c r="B76" s="472" t="s">
        <v>563</v>
      </c>
      <c r="C76" s="345">
        <v>13731000</v>
      </c>
    </row>
    <row r="77" spans="1:3" s="469" customFormat="1" ht="12" customHeight="1" thickBot="1">
      <c r="A77" s="473" t="s">
        <v>359</v>
      </c>
      <c r="B77" s="335" t="s">
        <v>381</v>
      </c>
      <c r="C77" s="340"/>
    </row>
    <row r="78" spans="1:3" s="469" customFormat="1" ht="12" customHeight="1">
      <c r="A78" s="475" t="s">
        <v>360</v>
      </c>
      <c r="B78" s="470" t="s">
        <v>361</v>
      </c>
      <c r="C78" s="345"/>
    </row>
    <row r="79" spans="1:3" s="469" customFormat="1" ht="12" customHeight="1">
      <c r="A79" s="476" t="s">
        <v>362</v>
      </c>
      <c r="B79" s="471" t="s">
        <v>363</v>
      </c>
      <c r="C79" s="345"/>
    </row>
    <row r="80" spans="1:3" s="469" customFormat="1" ht="12" customHeight="1">
      <c r="A80" s="476" t="s">
        <v>364</v>
      </c>
      <c r="B80" s="471" t="s">
        <v>365</v>
      </c>
      <c r="C80" s="345"/>
    </row>
    <row r="81" spans="1:3" s="469" customFormat="1" ht="12" customHeight="1" thickBot="1">
      <c r="A81" s="477" t="s">
        <v>366</v>
      </c>
      <c r="B81" s="472" t="s">
        <v>367</v>
      </c>
      <c r="C81" s="345"/>
    </row>
    <row r="82" spans="1:3" s="469" customFormat="1" ht="13.5" customHeight="1" thickBot="1">
      <c r="A82" s="473" t="s">
        <v>368</v>
      </c>
      <c r="B82" s="335" t="s">
        <v>369</v>
      </c>
      <c r="C82" s="519"/>
    </row>
    <row r="83" spans="1:3" s="469" customFormat="1" ht="15.75" customHeight="1" thickBot="1">
      <c r="A83" s="473" t="s">
        <v>370</v>
      </c>
      <c r="B83" s="478" t="s">
        <v>371</v>
      </c>
      <c r="C83" s="346">
        <f>SUM(C70,C73,C77)</f>
        <v>14039000</v>
      </c>
    </row>
    <row r="84" spans="1:3" s="469" customFormat="1" ht="16.5" customHeight="1" thickBot="1">
      <c r="A84" s="479" t="s">
        <v>384</v>
      </c>
      <c r="B84" s="480" t="s">
        <v>372</v>
      </c>
      <c r="C84" s="346">
        <f>C83:D83+C33</f>
        <v>14131000</v>
      </c>
    </row>
    <row r="85" spans="1:3" s="469" customFormat="1" ht="83.25" customHeight="1">
      <c r="A85" s="5"/>
      <c r="B85" s="6"/>
      <c r="C85" s="347"/>
    </row>
    <row r="86" spans="1:3" ht="16.5" customHeight="1">
      <c r="A86" s="561" t="s">
        <v>549</v>
      </c>
      <c r="B86" s="561"/>
      <c r="C86" s="561"/>
    </row>
    <row r="87" spans="1:3" s="481" customFormat="1" ht="16.5" customHeight="1" thickBot="1">
      <c r="A87" s="563" t="s">
        <v>165</v>
      </c>
      <c r="B87" s="563"/>
      <c r="C87" s="168" t="s">
        <v>569</v>
      </c>
    </row>
    <row r="88" spans="1:3" ht="37.5" customHeight="1" thickBot="1">
      <c r="A88" s="23" t="s">
        <v>78</v>
      </c>
      <c r="B88" s="24" t="s">
        <v>51</v>
      </c>
      <c r="C88" s="45" t="s">
        <v>568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39">
        <f>SUM(C91:C96)</f>
        <v>14131000</v>
      </c>
    </row>
    <row r="91" spans="1:3" ht="12" customHeight="1">
      <c r="A91" s="17" t="s">
        <v>109</v>
      </c>
      <c r="B91" s="10" t="s">
        <v>52</v>
      </c>
      <c r="C91" s="341">
        <v>9337000</v>
      </c>
    </row>
    <row r="92" spans="1:3" ht="12" customHeight="1">
      <c r="A92" s="14" t="s">
        <v>110</v>
      </c>
      <c r="B92" s="8" t="s">
        <v>194</v>
      </c>
      <c r="C92" s="342">
        <v>2514000</v>
      </c>
    </row>
    <row r="93" spans="1:3" ht="12" customHeight="1">
      <c r="A93" s="14" t="s">
        <v>111</v>
      </c>
      <c r="B93" s="8" t="s">
        <v>151</v>
      </c>
      <c r="C93" s="344">
        <v>2280000</v>
      </c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388</v>
      </c>
      <c r="C96" s="344"/>
    </row>
    <row r="97" spans="1:3" ht="12" customHeight="1">
      <c r="A97" s="14" t="s">
        <v>114</v>
      </c>
      <c r="B97" s="171" t="s">
        <v>389</v>
      </c>
      <c r="C97" s="344"/>
    </row>
    <row r="98" spans="1:3" ht="12" customHeight="1">
      <c r="A98" s="14" t="s">
        <v>124</v>
      </c>
      <c r="B98" s="172" t="s">
        <v>390</v>
      </c>
      <c r="C98" s="344"/>
    </row>
    <row r="99" spans="1:3" ht="12" customHeight="1">
      <c r="A99" s="14" t="s">
        <v>125</v>
      </c>
      <c r="B99" s="172" t="s">
        <v>391</v>
      </c>
      <c r="C99" s="344"/>
    </row>
    <row r="100" spans="1:3" ht="12" customHeight="1">
      <c r="A100" s="14" t="s">
        <v>126</v>
      </c>
      <c r="B100" s="171" t="s">
        <v>392</v>
      </c>
      <c r="C100" s="344"/>
    </row>
    <row r="101" spans="1:3" ht="12" customHeight="1">
      <c r="A101" s="14" t="s">
        <v>127</v>
      </c>
      <c r="B101" s="171" t="s">
        <v>393</v>
      </c>
      <c r="C101" s="344"/>
    </row>
    <row r="102" spans="1:3" ht="12" customHeight="1">
      <c r="A102" s="14" t="s">
        <v>129</v>
      </c>
      <c r="B102" s="172" t="s">
        <v>394</v>
      </c>
      <c r="C102" s="344"/>
    </row>
    <row r="103" spans="1:3" ht="12" customHeight="1">
      <c r="A103" s="13" t="s">
        <v>197</v>
      </c>
      <c r="B103" s="173" t="s">
        <v>395</v>
      </c>
      <c r="C103" s="344"/>
    </row>
    <row r="104" spans="1:3" ht="12" customHeight="1">
      <c r="A104" s="14" t="s">
        <v>385</v>
      </c>
      <c r="B104" s="173" t="s">
        <v>396</v>
      </c>
      <c r="C104" s="344"/>
    </row>
    <row r="105" spans="1:3" ht="12" customHeight="1" thickBot="1">
      <c r="A105" s="18" t="s">
        <v>386</v>
      </c>
      <c r="B105" s="174" t="s">
        <v>397</v>
      </c>
      <c r="C105" s="348"/>
    </row>
    <row r="106" spans="1:3" ht="12" customHeight="1" thickBot="1">
      <c r="A106" s="20" t="s">
        <v>22</v>
      </c>
      <c r="B106" s="30" t="s">
        <v>398</v>
      </c>
      <c r="C106" s="340"/>
    </row>
    <row r="107" spans="1:3" ht="12" customHeight="1">
      <c r="A107" s="15" t="s">
        <v>115</v>
      </c>
      <c r="B107" s="8" t="s">
        <v>244</v>
      </c>
      <c r="C107" s="343"/>
    </row>
    <row r="108" spans="1:3" ht="12" customHeight="1">
      <c r="A108" s="15" t="s">
        <v>116</v>
      </c>
      <c r="B108" s="12" t="s">
        <v>402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403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521</v>
      </c>
      <c r="C112" s="311"/>
    </row>
    <row r="113" spans="1:3" ht="12" customHeight="1">
      <c r="A113" s="15" t="s">
        <v>130</v>
      </c>
      <c r="B113" s="466" t="s">
        <v>408</v>
      </c>
      <c r="C113" s="311"/>
    </row>
    <row r="114" spans="1:3" ht="15.75">
      <c r="A114" s="15" t="s">
        <v>199</v>
      </c>
      <c r="B114" s="172" t="s">
        <v>391</v>
      </c>
      <c r="C114" s="311"/>
    </row>
    <row r="115" spans="1:3" ht="12" customHeight="1">
      <c r="A115" s="15" t="s">
        <v>200</v>
      </c>
      <c r="B115" s="172" t="s">
        <v>407</v>
      </c>
      <c r="C115" s="311"/>
    </row>
    <row r="116" spans="1:3" ht="12" customHeight="1">
      <c r="A116" s="15" t="s">
        <v>201</v>
      </c>
      <c r="B116" s="172" t="s">
        <v>406</v>
      </c>
      <c r="C116" s="311"/>
    </row>
    <row r="117" spans="1:3" ht="12" customHeight="1">
      <c r="A117" s="15" t="s">
        <v>399</v>
      </c>
      <c r="B117" s="172" t="s">
        <v>394</v>
      </c>
      <c r="C117" s="311"/>
    </row>
    <row r="118" spans="1:3" ht="12" customHeight="1">
      <c r="A118" s="15" t="s">
        <v>400</v>
      </c>
      <c r="B118" s="172" t="s">
        <v>405</v>
      </c>
      <c r="C118" s="311"/>
    </row>
    <row r="119" spans="1:3" ht="16.5" thickBot="1">
      <c r="A119" s="13" t="s">
        <v>401</v>
      </c>
      <c r="B119" s="172" t="s">
        <v>404</v>
      </c>
      <c r="C119" s="312"/>
    </row>
    <row r="120" spans="1:3" ht="12" customHeight="1" thickBot="1">
      <c r="A120" s="20" t="s">
        <v>23</v>
      </c>
      <c r="B120" s="152" t="s">
        <v>409</v>
      </c>
      <c r="C120" s="340"/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410</v>
      </c>
      <c r="C123" s="340">
        <f>C90</f>
        <v>14131000</v>
      </c>
    </row>
    <row r="124" spans="1:3" ht="12" customHeight="1" thickBot="1">
      <c r="A124" s="20" t="s">
        <v>25</v>
      </c>
      <c r="B124" s="152" t="s">
        <v>411</v>
      </c>
      <c r="C124" s="340"/>
    </row>
    <row r="125" spans="1:3" ht="12" customHeight="1">
      <c r="A125" s="15" t="s">
        <v>102</v>
      </c>
      <c r="B125" s="9" t="s">
        <v>412</v>
      </c>
      <c r="C125" s="311"/>
    </row>
    <row r="126" spans="1:3" ht="12" customHeight="1">
      <c r="A126" s="15" t="s">
        <v>103</v>
      </c>
      <c r="B126" s="9" t="s">
        <v>413</v>
      </c>
      <c r="C126" s="311"/>
    </row>
    <row r="127" spans="1:3" ht="12" customHeight="1" thickBot="1">
      <c r="A127" s="13" t="s">
        <v>104</v>
      </c>
      <c r="B127" s="7" t="s">
        <v>414</v>
      </c>
      <c r="C127" s="311"/>
    </row>
    <row r="128" spans="1:3" ht="12" customHeight="1" thickBot="1">
      <c r="A128" s="20" t="s">
        <v>26</v>
      </c>
      <c r="B128" s="152" t="s">
        <v>473</v>
      </c>
      <c r="C128" s="340"/>
    </row>
    <row r="129" spans="1:3" ht="12" customHeight="1">
      <c r="A129" s="15" t="s">
        <v>105</v>
      </c>
      <c r="B129" s="9" t="s">
        <v>415</v>
      </c>
      <c r="C129" s="311"/>
    </row>
    <row r="130" spans="1:3" ht="12" customHeight="1">
      <c r="A130" s="15" t="s">
        <v>106</v>
      </c>
      <c r="B130" s="9" t="s">
        <v>416</v>
      </c>
      <c r="C130" s="311"/>
    </row>
    <row r="131" spans="1:3" ht="12" customHeight="1">
      <c r="A131" s="15" t="s">
        <v>318</v>
      </c>
      <c r="B131" s="9" t="s">
        <v>417</v>
      </c>
      <c r="C131" s="311"/>
    </row>
    <row r="132" spans="1:3" ht="12" customHeight="1" thickBot="1">
      <c r="A132" s="13" t="s">
        <v>319</v>
      </c>
      <c r="B132" s="7" t="s">
        <v>418</v>
      </c>
      <c r="C132" s="311"/>
    </row>
    <row r="133" spans="1:3" ht="12" customHeight="1" thickBot="1">
      <c r="A133" s="20" t="s">
        <v>27</v>
      </c>
      <c r="B133" s="152" t="s">
        <v>419</v>
      </c>
      <c r="C133" s="346"/>
    </row>
    <row r="134" spans="1:3" ht="12" customHeight="1">
      <c r="A134" s="15" t="s">
        <v>107</v>
      </c>
      <c r="B134" s="9" t="s">
        <v>420</v>
      </c>
      <c r="C134" s="311"/>
    </row>
    <row r="135" spans="1:3" ht="12" customHeight="1">
      <c r="A135" s="15" t="s">
        <v>108</v>
      </c>
      <c r="B135" s="9" t="s">
        <v>430</v>
      </c>
      <c r="C135" s="311"/>
    </row>
    <row r="136" spans="1:3" ht="12" customHeight="1">
      <c r="A136" s="15" t="s">
        <v>331</v>
      </c>
      <c r="B136" s="9" t="s">
        <v>421</v>
      </c>
      <c r="C136" s="311"/>
    </row>
    <row r="137" spans="1:3" ht="12" customHeight="1" thickBot="1">
      <c r="A137" s="13" t="s">
        <v>332</v>
      </c>
      <c r="B137" s="7" t="s">
        <v>546</v>
      </c>
      <c r="C137" s="311"/>
    </row>
    <row r="138" spans="1:3" ht="12" customHeight="1" thickBot="1">
      <c r="A138" s="20" t="s">
        <v>28</v>
      </c>
      <c r="B138" s="152" t="s">
        <v>423</v>
      </c>
      <c r="C138" s="349"/>
    </row>
    <row r="139" spans="1:3" ht="12" customHeight="1">
      <c r="A139" s="15" t="s">
        <v>192</v>
      </c>
      <c r="B139" s="9" t="s">
        <v>424</v>
      </c>
      <c r="C139" s="311"/>
    </row>
    <row r="140" spans="1:3" ht="12" customHeight="1">
      <c r="A140" s="15" t="s">
        <v>193</v>
      </c>
      <c r="B140" s="9" t="s">
        <v>425</v>
      </c>
      <c r="C140" s="311"/>
    </row>
    <row r="141" spans="1:3" ht="12" customHeight="1">
      <c r="A141" s="15" t="s">
        <v>246</v>
      </c>
      <c r="B141" s="9" t="s">
        <v>426</v>
      </c>
      <c r="C141" s="311"/>
    </row>
    <row r="142" spans="1:3" ht="12" customHeight="1" thickBot="1">
      <c r="A142" s="15" t="s">
        <v>334</v>
      </c>
      <c r="B142" s="9" t="s">
        <v>427</v>
      </c>
      <c r="C142" s="311"/>
    </row>
    <row r="143" spans="1:9" ht="15" customHeight="1" thickBot="1">
      <c r="A143" s="20" t="s">
        <v>29</v>
      </c>
      <c r="B143" s="152" t="s">
        <v>428</v>
      </c>
      <c r="C143" s="482"/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429</v>
      </c>
      <c r="C144" s="482">
        <f>C90</f>
        <v>14131000</v>
      </c>
    </row>
    <row r="145" ht="7.5" customHeight="1"/>
    <row r="146" spans="1:3" ht="15.75">
      <c r="A146" s="564" t="s">
        <v>431</v>
      </c>
      <c r="B146" s="564"/>
      <c r="C146" s="564"/>
    </row>
    <row r="147" spans="1:3" ht="15" customHeight="1" thickBot="1">
      <c r="A147" s="562" t="s">
        <v>166</v>
      </c>
      <c r="B147" s="562"/>
      <c r="C147" s="350" t="s">
        <v>245</v>
      </c>
    </row>
    <row r="148" spans="1:4" ht="13.5" customHeight="1" thickBot="1">
      <c r="A148" s="20">
        <v>1</v>
      </c>
      <c r="B148" s="30" t="s">
        <v>432</v>
      </c>
      <c r="C148" s="340">
        <f>+C60-C123</f>
        <v>-14039000</v>
      </c>
      <c r="D148" s="485"/>
    </row>
    <row r="149" spans="1:3" ht="27.75" customHeight="1" thickBot="1">
      <c r="A149" s="20" t="s">
        <v>22</v>
      </c>
      <c r="B149" s="30" t="s">
        <v>433</v>
      </c>
      <c r="C149" s="340">
        <f>+C83-C143</f>
        <v>14039000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Karancsberényi Margaréta Óvoda
2016. ÉVI KÖLTSÉGVETÉSÉNEK ÖSSZEVONT MÉRLEGE&amp;10
&amp;R&amp;"Times New Roman CE,Félkövér dőlt"&amp;11 1.1. melléklet a ........./2016
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6.875" style="228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09" t="s">
        <v>6</v>
      </c>
      <c r="B1" s="609"/>
      <c r="C1" s="609"/>
      <c r="D1" s="609"/>
      <c r="E1" s="609"/>
      <c r="F1" s="609"/>
      <c r="G1" s="609"/>
      <c r="H1" s="609"/>
      <c r="I1" s="609"/>
    </row>
    <row r="2" ht="20.25" customHeight="1" thickBot="1">
      <c r="I2" s="545" t="s">
        <v>69</v>
      </c>
    </row>
    <row r="3" spans="1:9" s="546" customFormat="1" ht="26.25" customHeight="1">
      <c r="A3" s="617" t="s">
        <v>78</v>
      </c>
      <c r="B3" s="612" t="s">
        <v>95</v>
      </c>
      <c r="C3" s="617" t="s">
        <v>96</v>
      </c>
      <c r="D3" s="617" t="s">
        <v>526</v>
      </c>
      <c r="E3" s="614" t="s">
        <v>77</v>
      </c>
      <c r="F3" s="615"/>
      <c r="G3" s="615"/>
      <c r="H3" s="616"/>
      <c r="I3" s="612" t="s">
        <v>54</v>
      </c>
    </row>
    <row r="4" spans="1:9" s="547" customFormat="1" ht="32.25" customHeight="1" thickBot="1">
      <c r="A4" s="618"/>
      <c r="B4" s="613"/>
      <c r="C4" s="613"/>
      <c r="D4" s="618"/>
      <c r="E4" s="313" t="s">
        <v>210</v>
      </c>
      <c r="F4" s="313" t="s">
        <v>266</v>
      </c>
      <c r="G4" s="313" t="s">
        <v>267</v>
      </c>
      <c r="H4" s="314" t="s">
        <v>479</v>
      </c>
      <c r="I4" s="613"/>
    </row>
    <row r="5" spans="1:9" s="548" customFormat="1" ht="12.75" customHeight="1" thickBot="1">
      <c r="A5" s="315">
        <v>1</v>
      </c>
      <c r="B5" s="316">
        <v>2</v>
      </c>
      <c r="C5" s="317">
        <v>3</v>
      </c>
      <c r="D5" s="316">
        <v>4</v>
      </c>
      <c r="E5" s="315">
        <v>5</v>
      </c>
      <c r="F5" s="317">
        <v>6</v>
      </c>
      <c r="G5" s="317">
        <v>7</v>
      </c>
      <c r="H5" s="318">
        <v>8</v>
      </c>
      <c r="I5" s="319" t="s">
        <v>97</v>
      </c>
    </row>
    <row r="6" spans="1:9" ht="24.75" customHeight="1" thickBot="1">
      <c r="A6" s="320" t="s">
        <v>21</v>
      </c>
      <c r="B6" s="321" t="s">
        <v>7</v>
      </c>
      <c r="C6" s="54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2" t="s">
        <v>22</v>
      </c>
      <c r="B7" s="82" t="s">
        <v>79</v>
      </c>
      <c r="C7" s="541"/>
      <c r="D7" s="83"/>
      <c r="E7" s="84"/>
      <c r="F7" s="28"/>
      <c r="G7" s="28"/>
      <c r="H7" s="25"/>
      <c r="I7" s="323">
        <f t="shared" si="0"/>
        <v>0</v>
      </c>
    </row>
    <row r="8" spans="1:9" ht="19.5" customHeight="1" thickBot="1">
      <c r="A8" s="322" t="s">
        <v>23</v>
      </c>
      <c r="B8" s="82" t="s">
        <v>79</v>
      </c>
      <c r="C8" s="541"/>
      <c r="D8" s="83"/>
      <c r="E8" s="84"/>
      <c r="F8" s="28"/>
      <c r="G8" s="28"/>
      <c r="H8" s="25"/>
      <c r="I8" s="323">
        <f t="shared" si="0"/>
        <v>0</v>
      </c>
    </row>
    <row r="9" spans="1:9" ht="25.5" customHeight="1" thickBot="1">
      <c r="A9" s="320" t="s">
        <v>24</v>
      </c>
      <c r="B9" s="321" t="s">
        <v>8</v>
      </c>
      <c r="C9" s="54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2" t="s">
        <v>25</v>
      </c>
      <c r="B10" s="82" t="s">
        <v>79</v>
      </c>
      <c r="C10" s="541"/>
      <c r="D10" s="83"/>
      <c r="E10" s="84"/>
      <c r="F10" s="28"/>
      <c r="G10" s="28"/>
      <c r="H10" s="25"/>
      <c r="I10" s="323">
        <f t="shared" si="0"/>
        <v>0</v>
      </c>
    </row>
    <row r="11" spans="1:9" ht="19.5" customHeight="1" thickBot="1">
      <c r="A11" s="322" t="s">
        <v>26</v>
      </c>
      <c r="B11" s="82" t="s">
        <v>79</v>
      </c>
      <c r="C11" s="541"/>
      <c r="D11" s="83"/>
      <c r="E11" s="84"/>
      <c r="F11" s="28"/>
      <c r="G11" s="28"/>
      <c r="H11" s="25"/>
      <c r="I11" s="323">
        <f t="shared" si="0"/>
        <v>0</v>
      </c>
    </row>
    <row r="12" spans="1:9" ht="19.5" customHeight="1" thickBot="1">
      <c r="A12" s="320" t="s">
        <v>27</v>
      </c>
      <c r="B12" s="321" t="s">
        <v>222</v>
      </c>
      <c r="C12" s="542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2" t="s">
        <v>28</v>
      </c>
      <c r="B13" s="82" t="s">
        <v>79</v>
      </c>
      <c r="C13" s="541"/>
      <c r="D13" s="83"/>
      <c r="E13" s="84"/>
      <c r="F13" s="28"/>
      <c r="G13" s="28"/>
      <c r="H13" s="25"/>
      <c r="I13" s="323">
        <f t="shared" si="0"/>
        <v>0</v>
      </c>
    </row>
    <row r="14" spans="1:9" ht="19.5" customHeight="1" thickBot="1">
      <c r="A14" s="320" t="s">
        <v>29</v>
      </c>
      <c r="B14" s="321" t="s">
        <v>223</v>
      </c>
      <c r="C14" s="542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24" t="s">
        <v>30</v>
      </c>
      <c r="B15" s="85" t="s">
        <v>79</v>
      </c>
      <c r="C15" s="543"/>
      <c r="D15" s="86"/>
      <c r="E15" s="87"/>
      <c r="F15" s="29"/>
      <c r="G15" s="29"/>
      <c r="H15" s="27"/>
      <c r="I15" s="325">
        <f t="shared" si="0"/>
        <v>0</v>
      </c>
    </row>
    <row r="16" spans="1:9" ht="19.5" customHeight="1" thickBot="1">
      <c r="A16" s="320" t="s">
        <v>31</v>
      </c>
      <c r="B16" s="326" t="s">
        <v>224</v>
      </c>
      <c r="C16" s="54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27" t="s">
        <v>32</v>
      </c>
      <c r="B17" s="88" t="s">
        <v>79</v>
      </c>
      <c r="C17" s="544"/>
      <c r="D17" s="89"/>
      <c r="E17" s="90"/>
      <c r="F17" s="91"/>
      <c r="G17" s="91"/>
      <c r="H17" s="26"/>
      <c r="I17" s="328">
        <f t="shared" si="0"/>
        <v>0</v>
      </c>
    </row>
    <row r="18" spans="1:9" ht="19.5" customHeight="1" thickBot="1">
      <c r="A18" s="610" t="s">
        <v>157</v>
      </c>
      <c r="B18" s="611"/>
      <c r="C18" s="148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workbookViewId="0" topLeftCell="A1">
      <selection activeCell="B22" sqref="B22:D22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20" t="s">
        <v>9</v>
      </c>
      <c r="C1" s="620"/>
      <c r="D1" s="620"/>
    </row>
    <row r="2" spans="1:4" s="93" customFormat="1" ht="16.5" thickBot="1">
      <c r="A2" s="92"/>
      <c r="B2" s="424"/>
      <c r="D2" s="50" t="s">
        <v>69</v>
      </c>
    </row>
    <row r="3" spans="1:4" s="95" customFormat="1" ht="48" customHeight="1" thickBot="1">
      <c r="A3" s="94" t="s">
        <v>19</v>
      </c>
      <c r="B3" s="234" t="s">
        <v>20</v>
      </c>
      <c r="C3" s="234" t="s">
        <v>80</v>
      </c>
      <c r="D3" s="235" t="s">
        <v>81</v>
      </c>
    </row>
    <row r="4" spans="1:4" s="95" customFormat="1" ht="13.5" customHeight="1" thickBot="1">
      <c r="A4" s="41">
        <v>1</v>
      </c>
      <c r="B4" s="237">
        <v>2</v>
      </c>
      <c r="C4" s="237">
        <v>3</v>
      </c>
      <c r="D4" s="238">
        <v>4</v>
      </c>
    </row>
    <row r="5" spans="1:4" ht="18" customHeight="1">
      <c r="A5" s="162" t="s">
        <v>21</v>
      </c>
      <c r="B5" s="239" t="s">
        <v>178</v>
      </c>
      <c r="C5" s="160"/>
      <c r="D5" s="96"/>
    </row>
    <row r="6" spans="1:4" ht="18" customHeight="1">
      <c r="A6" s="97" t="s">
        <v>22</v>
      </c>
      <c r="B6" s="240" t="s">
        <v>179</v>
      </c>
      <c r="C6" s="161"/>
      <c r="D6" s="99"/>
    </row>
    <row r="7" spans="1:4" ht="18" customHeight="1">
      <c r="A7" s="97" t="s">
        <v>23</v>
      </c>
      <c r="B7" s="240" t="s">
        <v>131</v>
      </c>
      <c r="C7" s="161"/>
      <c r="D7" s="99"/>
    </row>
    <row r="8" spans="1:4" ht="18" customHeight="1">
      <c r="A8" s="97" t="s">
        <v>24</v>
      </c>
      <c r="B8" s="240" t="s">
        <v>132</v>
      </c>
      <c r="C8" s="161"/>
      <c r="D8" s="99"/>
    </row>
    <row r="9" spans="1:4" ht="18" customHeight="1">
      <c r="A9" s="97" t="s">
        <v>25</v>
      </c>
      <c r="B9" s="240" t="s">
        <v>172</v>
      </c>
      <c r="C9" s="161">
        <v>2450</v>
      </c>
      <c r="D9" s="161">
        <v>287</v>
      </c>
    </row>
    <row r="10" spans="1:4" ht="18" customHeight="1">
      <c r="A10" s="97" t="s">
        <v>26</v>
      </c>
      <c r="B10" s="240" t="s">
        <v>173</v>
      </c>
      <c r="C10" s="161"/>
      <c r="D10" s="99"/>
    </row>
    <row r="11" spans="1:4" ht="18" customHeight="1">
      <c r="A11" s="97" t="s">
        <v>27</v>
      </c>
      <c r="B11" s="241" t="s">
        <v>174</v>
      </c>
      <c r="C11" s="161"/>
      <c r="D11" s="99"/>
    </row>
    <row r="12" spans="1:4" ht="18" customHeight="1">
      <c r="A12" s="97">
        <v>8</v>
      </c>
      <c r="B12" s="241" t="s">
        <v>564</v>
      </c>
      <c r="C12" s="621">
        <v>2450</v>
      </c>
      <c r="D12" s="99">
        <v>140</v>
      </c>
    </row>
    <row r="13" spans="1:4" ht="18" customHeight="1">
      <c r="A13" s="97" t="s">
        <v>29</v>
      </c>
      <c r="B13" s="241" t="s">
        <v>565</v>
      </c>
      <c r="C13" s="622"/>
      <c r="D13" s="99">
        <v>147</v>
      </c>
    </row>
    <row r="14" spans="1:4" ht="18" customHeight="1">
      <c r="A14" s="97" t="s">
        <v>30</v>
      </c>
      <c r="B14" s="241" t="s">
        <v>175</v>
      </c>
      <c r="C14" s="161"/>
      <c r="D14" s="99"/>
    </row>
    <row r="15" spans="1:4" ht="18" customHeight="1">
      <c r="A15" s="97" t="s">
        <v>31</v>
      </c>
      <c r="B15" s="241" t="s">
        <v>176</v>
      </c>
      <c r="C15" s="161"/>
      <c r="D15" s="99"/>
    </row>
    <row r="16" spans="1:4" ht="22.5" customHeight="1">
      <c r="A16" s="97" t="s">
        <v>32</v>
      </c>
      <c r="B16" s="241" t="s">
        <v>177</v>
      </c>
      <c r="C16" s="161"/>
      <c r="D16" s="99"/>
    </row>
    <row r="17" spans="1:4" ht="18" customHeight="1">
      <c r="A17" s="97" t="s">
        <v>33</v>
      </c>
      <c r="B17" s="240" t="s">
        <v>532</v>
      </c>
      <c r="C17" s="161">
        <v>1640</v>
      </c>
      <c r="D17" s="99">
        <v>34</v>
      </c>
    </row>
    <row r="18" spans="1:4" ht="18" customHeight="1">
      <c r="A18" s="97" t="s">
        <v>34</v>
      </c>
      <c r="B18" s="240" t="s">
        <v>11</v>
      </c>
      <c r="C18" s="161"/>
      <c r="D18" s="99"/>
    </row>
    <row r="19" spans="1:4" ht="18" customHeight="1">
      <c r="A19" s="97" t="s">
        <v>35</v>
      </c>
      <c r="B19" s="240" t="s">
        <v>10</v>
      </c>
      <c r="C19" s="161"/>
      <c r="D19" s="99"/>
    </row>
    <row r="20" spans="1:4" ht="18" customHeight="1">
      <c r="A20" s="97" t="s">
        <v>36</v>
      </c>
      <c r="B20" s="240" t="s">
        <v>133</v>
      </c>
      <c r="C20" s="161"/>
      <c r="D20" s="99"/>
    </row>
    <row r="21" spans="1:4" ht="18" customHeight="1">
      <c r="A21" s="97" t="s">
        <v>37</v>
      </c>
      <c r="B21" s="240" t="s">
        <v>134</v>
      </c>
      <c r="C21" s="161"/>
      <c r="D21" s="99"/>
    </row>
    <row r="22" spans="1:4" ht="18" customHeight="1">
      <c r="A22" s="97" t="s">
        <v>38</v>
      </c>
      <c r="B22" s="151"/>
      <c r="C22" s="98"/>
      <c r="D22" s="99"/>
    </row>
    <row r="23" spans="1:4" ht="18" customHeight="1">
      <c r="A23" s="97" t="s">
        <v>39</v>
      </c>
      <c r="B23" s="151"/>
      <c r="C23" s="98"/>
      <c r="D23" s="99"/>
    </row>
    <row r="24" spans="1:4" ht="18" customHeight="1">
      <c r="A24" s="97" t="s">
        <v>40</v>
      </c>
      <c r="B24" s="100"/>
      <c r="C24" s="98"/>
      <c r="D24" s="99"/>
    </row>
    <row r="25" spans="1:4" ht="18" customHeight="1">
      <c r="A25" s="97" t="s">
        <v>41</v>
      </c>
      <c r="B25" s="100"/>
      <c r="C25" s="98"/>
      <c r="D25" s="99"/>
    </row>
    <row r="26" spans="1:4" ht="18" customHeight="1">
      <c r="A26" s="97" t="s">
        <v>42</v>
      </c>
      <c r="B26" s="100"/>
      <c r="C26" s="98"/>
      <c r="D26" s="99"/>
    </row>
    <row r="27" spans="1:4" ht="18" customHeight="1">
      <c r="A27" s="97" t="s">
        <v>43</v>
      </c>
      <c r="B27" s="100"/>
      <c r="C27" s="98"/>
      <c r="D27" s="99"/>
    </row>
    <row r="28" spans="1:4" ht="18" customHeight="1">
      <c r="A28" s="97" t="s">
        <v>44</v>
      </c>
      <c r="B28" s="100"/>
      <c r="C28" s="98"/>
      <c r="D28" s="99"/>
    </row>
    <row r="29" spans="1:4" ht="18" customHeight="1">
      <c r="A29" s="97" t="s">
        <v>45</v>
      </c>
      <c r="B29" s="100"/>
      <c r="C29" s="98"/>
      <c r="D29" s="99"/>
    </row>
    <row r="30" spans="1:4" ht="18" customHeight="1" thickBot="1">
      <c r="A30" s="163" t="s">
        <v>46</v>
      </c>
      <c r="B30" s="101"/>
      <c r="C30" s="102"/>
      <c r="D30" s="103"/>
    </row>
    <row r="31" spans="1:4" ht="18" customHeight="1" thickBot="1">
      <c r="A31" s="42" t="s">
        <v>47</v>
      </c>
      <c r="B31" s="245" t="s">
        <v>56</v>
      </c>
      <c r="C31" s="246">
        <f>+C5+C6+C7+C8+C9+C17+C18+C19+C20+C21+C22+C23+C24+C25+C26+C27+C28+C29+C30</f>
        <v>4090</v>
      </c>
      <c r="D31" s="246">
        <f>+D5+D6+D7+D8+D9+D17+D18+D19+D20+D21+D22+D23+D24+D25+D26+D27+D28+D29+D30</f>
        <v>321</v>
      </c>
    </row>
    <row r="32" spans="1:4" ht="8.25" customHeight="1">
      <c r="A32" s="104"/>
      <c r="B32" s="619"/>
      <c r="C32" s="619"/>
      <c r="D32" s="619"/>
    </row>
  </sheetData>
  <sheetProtection/>
  <mergeCells count="3">
    <mergeCell ref="B32:D32"/>
    <mergeCell ref="B1:D1"/>
    <mergeCell ref="C12:C1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N18" sqref="N18"/>
    </sheetView>
  </sheetViews>
  <sheetFormatPr defaultColWidth="9.00390625" defaultRowHeight="12.75"/>
  <cols>
    <col min="1" max="1" width="4.875" style="123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3" customWidth="1"/>
    <col min="16" max="16384" width="9.375" style="140" customWidth="1"/>
  </cols>
  <sheetData>
    <row r="1" spans="1:15" ht="32.25" customHeight="1">
      <c r="A1" s="626" t="s">
        <v>594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23" t="s">
        <v>61</v>
      </c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5"/>
    </row>
    <row r="5" spans="1:15" s="125" customFormat="1" ht="22.5">
      <c r="A5" s="126" t="s">
        <v>22</v>
      </c>
      <c r="B5" s="549" t="s">
        <v>434</v>
      </c>
      <c r="C5" s="127">
        <v>2468</v>
      </c>
      <c r="D5" s="127">
        <v>2468</v>
      </c>
      <c r="E5" s="127">
        <v>2468</v>
      </c>
      <c r="F5" s="127">
        <v>2468</v>
      </c>
      <c r="G5" s="127">
        <v>2468</v>
      </c>
      <c r="H5" s="127">
        <v>2468</v>
      </c>
      <c r="I5" s="127">
        <v>2468</v>
      </c>
      <c r="J5" s="127">
        <v>2468</v>
      </c>
      <c r="K5" s="127">
        <v>2468</v>
      </c>
      <c r="L5" s="127">
        <v>2468</v>
      </c>
      <c r="M5" s="127">
        <v>2468</v>
      </c>
      <c r="N5" s="127">
        <v>2478</v>
      </c>
      <c r="O5" s="128">
        <f>SUM(C5:N5)</f>
        <v>29626</v>
      </c>
    </row>
    <row r="6" spans="1:15" s="131" customFormat="1" ht="22.5">
      <c r="A6" s="129" t="s">
        <v>23</v>
      </c>
      <c r="B6" s="331" t="s">
        <v>512</v>
      </c>
      <c r="C6" s="130"/>
      <c r="D6" s="130"/>
      <c r="E6" s="130">
        <v>1397</v>
      </c>
      <c r="F6" s="130">
        <v>1397</v>
      </c>
      <c r="G6" s="130">
        <v>1397</v>
      </c>
      <c r="H6" s="130">
        <v>1397</v>
      </c>
      <c r="I6" s="130">
        <v>1397</v>
      </c>
      <c r="J6" s="130">
        <v>1397</v>
      </c>
      <c r="K6" s="130">
        <v>1397</v>
      </c>
      <c r="L6" s="130">
        <v>1397</v>
      </c>
      <c r="M6" s="130">
        <v>1397</v>
      </c>
      <c r="N6" s="130">
        <v>1398</v>
      </c>
      <c r="O6" s="128">
        <f aca="true" t="shared" si="0" ref="O6:O13">SUM(C6:N6)</f>
        <v>13971</v>
      </c>
    </row>
    <row r="7" spans="1:15" s="131" customFormat="1" ht="22.5">
      <c r="A7" s="129" t="s">
        <v>24</v>
      </c>
      <c r="B7" s="330" t="s">
        <v>513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28"/>
    </row>
    <row r="8" spans="1:15" s="131" customFormat="1" ht="13.5" customHeight="1">
      <c r="A8" s="129" t="s">
        <v>25</v>
      </c>
      <c r="B8" s="329" t="s">
        <v>185</v>
      </c>
      <c r="C8" s="132">
        <v>354</v>
      </c>
      <c r="D8" s="132">
        <v>354</v>
      </c>
      <c r="E8" s="132">
        <v>2500</v>
      </c>
      <c r="F8" s="132">
        <v>354</v>
      </c>
      <c r="G8" s="132">
        <v>354</v>
      </c>
      <c r="H8" s="132">
        <v>354</v>
      </c>
      <c r="I8" s="132">
        <v>354</v>
      </c>
      <c r="J8" s="132">
        <v>354</v>
      </c>
      <c r="K8" s="132">
        <v>2500</v>
      </c>
      <c r="L8" s="132">
        <v>354</v>
      </c>
      <c r="M8" s="132">
        <v>354</v>
      </c>
      <c r="N8" s="132">
        <v>354</v>
      </c>
      <c r="O8" s="128">
        <f t="shared" si="0"/>
        <v>8540</v>
      </c>
    </row>
    <row r="9" spans="1:15" s="131" customFormat="1" ht="13.5" customHeight="1">
      <c r="A9" s="129" t="s">
        <v>26</v>
      </c>
      <c r="B9" s="329" t="s">
        <v>514</v>
      </c>
      <c r="C9" s="130">
        <v>774</v>
      </c>
      <c r="D9" s="130">
        <v>774</v>
      </c>
      <c r="E9" s="130">
        <v>774</v>
      </c>
      <c r="F9" s="130">
        <v>774</v>
      </c>
      <c r="G9" s="130">
        <v>774</v>
      </c>
      <c r="H9" s="130">
        <v>774</v>
      </c>
      <c r="I9" s="130">
        <v>774</v>
      </c>
      <c r="J9" s="130">
        <v>774</v>
      </c>
      <c r="K9" s="130">
        <v>774</v>
      </c>
      <c r="L9" s="130">
        <v>774</v>
      </c>
      <c r="M9" s="130">
        <v>774</v>
      </c>
      <c r="N9" s="130">
        <v>777</v>
      </c>
      <c r="O9" s="128">
        <f t="shared" si="0"/>
        <v>9291</v>
      </c>
    </row>
    <row r="10" spans="1:15" s="131" customFormat="1" ht="13.5" customHeight="1">
      <c r="A10" s="129" t="s">
        <v>27</v>
      </c>
      <c r="B10" s="329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8">
        <f t="shared" si="0"/>
        <v>0</v>
      </c>
    </row>
    <row r="11" spans="1:15" s="131" customFormat="1" ht="13.5" customHeight="1">
      <c r="A11" s="129" t="s">
        <v>28</v>
      </c>
      <c r="B11" s="329" t="s">
        <v>436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28">
        <f t="shared" si="0"/>
        <v>0</v>
      </c>
    </row>
    <row r="12" spans="1:15" s="131" customFormat="1" ht="22.5">
      <c r="A12" s="129" t="s">
        <v>29</v>
      </c>
      <c r="B12" s="331" t="s">
        <v>493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28">
        <f t="shared" si="0"/>
        <v>0</v>
      </c>
    </row>
    <row r="13" spans="1:15" s="131" customFormat="1" ht="13.5" customHeight="1" thickBot="1">
      <c r="A13" s="129" t="s">
        <v>30</v>
      </c>
      <c r="B13" s="329" t="s">
        <v>13</v>
      </c>
      <c r="C13" s="130">
        <v>718</v>
      </c>
      <c r="D13" s="130">
        <v>718</v>
      </c>
      <c r="E13" s="130">
        <v>718</v>
      </c>
      <c r="F13" s="130">
        <v>718</v>
      </c>
      <c r="G13" s="130">
        <v>718</v>
      </c>
      <c r="H13" s="130">
        <v>718</v>
      </c>
      <c r="I13" s="130">
        <v>718</v>
      </c>
      <c r="J13" s="130">
        <v>718</v>
      </c>
      <c r="K13" s="130">
        <v>718</v>
      </c>
      <c r="L13" s="130">
        <v>718</v>
      </c>
      <c r="M13" s="130">
        <v>718</v>
      </c>
      <c r="N13" s="130">
        <v>723</v>
      </c>
      <c r="O13" s="128">
        <f t="shared" si="0"/>
        <v>8621</v>
      </c>
    </row>
    <row r="14" spans="1:15" s="125" customFormat="1" ht="15.75" customHeight="1" thickBot="1">
      <c r="A14" s="124" t="s">
        <v>31</v>
      </c>
      <c r="B14" s="43" t="s">
        <v>120</v>
      </c>
      <c r="C14" s="134">
        <f aca="true" t="shared" si="1" ref="C14:N14">SUM(C5:C13)</f>
        <v>4314</v>
      </c>
      <c r="D14" s="134">
        <f t="shared" si="1"/>
        <v>4314</v>
      </c>
      <c r="E14" s="134">
        <f t="shared" si="1"/>
        <v>7857</v>
      </c>
      <c r="F14" s="134">
        <f t="shared" si="1"/>
        <v>5711</v>
      </c>
      <c r="G14" s="134">
        <f t="shared" si="1"/>
        <v>5711</v>
      </c>
      <c r="H14" s="134">
        <f t="shared" si="1"/>
        <v>5711</v>
      </c>
      <c r="I14" s="134">
        <f t="shared" si="1"/>
        <v>5711</v>
      </c>
      <c r="J14" s="134">
        <f t="shared" si="1"/>
        <v>5711</v>
      </c>
      <c r="K14" s="134">
        <f t="shared" si="1"/>
        <v>7857</v>
      </c>
      <c r="L14" s="134">
        <f t="shared" si="1"/>
        <v>5711</v>
      </c>
      <c r="M14" s="134">
        <f t="shared" si="1"/>
        <v>5711</v>
      </c>
      <c r="N14" s="134">
        <f t="shared" si="1"/>
        <v>5730</v>
      </c>
      <c r="O14" s="135">
        <f>SUM(C14:N14)</f>
        <v>70049</v>
      </c>
    </row>
    <row r="15" spans="1:15" s="125" customFormat="1" ht="15" customHeight="1" thickBot="1">
      <c r="A15" s="124" t="s">
        <v>32</v>
      </c>
      <c r="B15" s="623" t="s">
        <v>63</v>
      </c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5"/>
    </row>
    <row r="16" spans="1:15" s="131" customFormat="1" ht="13.5" customHeight="1">
      <c r="A16" s="136" t="s">
        <v>33</v>
      </c>
      <c r="B16" s="332" t="s">
        <v>71</v>
      </c>
      <c r="C16" s="132">
        <v>404</v>
      </c>
      <c r="D16" s="132">
        <v>404</v>
      </c>
      <c r="E16" s="132">
        <v>1564</v>
      </c>
      <c r="F16" s="132">
        <v>1564</v>
      </c>
      <c r="G16" s="132">
        <v>1564</v>
      </c>
      <c r="H16" s="132">
        <v>1564</v>
      </c>
      <c r="I16" s="132">
        <v>1564</v>
      </c>
      <c r="J16" s="132">
        <v>1564</v>
      </c>
      <c r="K16" s="132">
        <v>1564</v>
      </c>
      <c r="L16" s="132">
        <v>1564</v>
      </c>
      <c r="M16" s="132">
        <v>1564</v>
      </c>
      <c r="N16" s="132">
        <v>1565</v>
      </c>
      <c r="O16" s="133">
        <f>SUM(C16:N16)</f>
        <v>16449</v>
      </c>
    </row>
    <row r="17" spans="1:15" s="131" customFormat="1" ht="27" customHeight="1">
      <c r="A17" s="129" t="s">
        <v>34</v>
      </c>
      <c r="B17" s="331" t="s">
        <v>194</v>
      </c>
      <c r="C17" s="130">
        <v>121</v>
      </c>
      <c r="D17" s="130">
        <v>121</v>
      </c>
      <c r="E17" s="130">
        <v>294</v>
      </c>
      <c r="F17" s="130">
        <v>294</v>
      </c>
      <c r="G17" s="130">
        <v>294</v>
      </c>
      <c r="H17" s="130">
        <v>294</v>
      </c>
      <c r="I17" s="130">
        <v>294</v>
      </c>
      <c r="J17" s="130">
        <v>294</v>
      </c>
      <c r="K17" s="130">
        <v>294</v>
      </c>
      <c r="L17" s="130">
        <v>294</v>
      </c>
      <c r="M17" s="130">
        <v>294</v>
      </c>
      <c r="N17" s="130">
        <v>297</v>
      </c>
      <c r="O17" s="133">
        <f aca="true" t="shared" si="2" ref="O17:O25">SUM(C17:N17)</f>
        <v>3185</v>
      </c>
    </row>
    <row r="18" spans="1:15" s="131" customFormat="1" ht="13.5" customHeight="1">
      <c r="A18" s="129" t="s">
        <v>35</v>
      </c>
      <c r="B18" s="329" t="s">
        <v>151</v>
      </c>
      <c r="C18" s="130">
        <v>1251</v>
      </c>
      <c r="D18" s="130">
        <v>1251</v>
      </c>
      <c r="E18" s="130">
        <v>1251</v>
      </c>
      <c r="F18" s="130">
        <v>1251</v>
      </c>
      <c r="G18" s="130">
        <v>1251</v>
      </c>
      <c r="H18" s="130">
        <v>1251</v>
      </c>
      <c r="I18" s="130">
        <v>1251</v>
      </c>
      <c r="J18" s="130">
        <v>1251</v>
      </c>
      <c r="K18" s="130">
        <v>1251</v>
      </c>
      <c r="L18" s="130">
        <v>1251</v>
      </c>
      <c r="M18" s="130">
        <v>1251</v>
      </c>
      <c r="N18" s="130">
        <v>1256</v>
      </c>
      <c r="O18" s="133">
        <f t="shared" si="2"/>
        <v>15017</v>
      </c>
    </row>
    <row r="19" spans="1:15" s="131" customFormat="1" ht="13.5" customHeight="1">
      <c r="A19" s="129" t="s">
        <v>36</v>
      </c>
      <c r="B19" s="329" t="s">
        <v>195</v>
      </c>
      <c r="C19" s="130">
        <v>412</v>
      </c>
      <c r="D19" s="130">
        <v>412</v>
      </c>
      <c r="E19" s="130">
        <v>412</v>
      </c>
      <c r="F19" s="130">
        <v>412</v>
      </c>
      <c r="G19" s="130">
        <v>412</v>
      </c>
      <c r="H19" s="130">
        <v>412</v>
      </c>
      <c r="I19" s="130">
        <v>412</v>
      </c>
      <c r="J19" s="130">
        <v>412</v>
      </c>
      <c r="K19" s="130">
        <v>412</v>
      </c>
      <c r="L19" s="130">
        <v>412</v>
      </c>
      <c r="M19" s="130">
        <v>412</v>
      </c>
      <c r="N19" s="130">
        <v>413</v>
      </c>
      <c r="O19" s="133">
        <f t="shared" si="2"/>
        <v>4945</v>
      </c>
    </row>
    <row r="20" spans="1:15" s="131" customFormat="1" ht="13.5" customHeight="1">
      <c r="A20" s="129" t="s">
        <v>37</v>
      </c>
      <c r="B20" s="329" t="s">
        <v>14</v>
      </c>
      <c r="C20" s="130">
        <v>619</v>
      </c>
      <c r="D20" s="130">
        <v>619</v>
      </c>
      <c r="E20" s="130">
        <v>619</v>
      </c>
      <c r="F20" s="130">
        <v>619</v>
      </c>
      <c r="G20" s="130">
        <v>619</v>
      </c>
      <c r="H20" s="130">
        <v>619</v>
      </c>
      <c r="I20" s="130">
        <v>619</v>
      </c>
      <c r="J20" s="130">
        <v>620</v>
      </c>
      <c r="K20" s="130">
        <v>620</v>
      </c>
      <c r="L20" s="130">
        <v>620</v>
      </c>
      <c r="M20" s="130">
        <v>620</v>
      </c>
      <c r="N20" s="130">
        <v>620</v>
      </c>
      <c r="O20" s="133">
        <f t="shared" si="2"/>
        <v>7433</v>
      </c>
    </row>
    <row r="21" spans="1:15" s="131" customFormat="1" ht="13.5" customHeight="1">
      <c r="A21" s="129" t="s">
        <v>38</v>
      </c>
      <c r="B21" s="329" t="s">
        <v>244</v>
      </c>
      <c r="C21" s="130"/>
      <c r="D21" s="130"/>
      <c r="E21" s="130"/>
      <c r="F21" s="130"/>
      <c r="G21" s="130"/>
      <c r="H21" s="130">
        <v>1572</v>
      </c>
      <c r="I21" s="130">
        <v>1572</v>
      </c>
      <c r="J21" s="130">
        <v>1573</v>
      </c>
      <c r="K21" s="130"/>
      <c r="L21" s="130"/>
      <c r="M21" s="130"/>
      <c r="N21" s="130"/>
      <c r="O21" s="133">
        <f t="shared" si="2"/>
        <v>4717</v>
      </c>
    </row>
    <row r="22" spans="1:15" s="131" customFormat="1" ht="15.75">
      <c r="A22" s="129" t="s">
        <v>39</v>
      </c>
      <c r="B22" s="331" t="s">
        <v>198</v>
      </c>
      <c r="C22" s="130"/>
      <c r="D22" s="130"/>
      <c r="E22" s="130"/>
      <c r="F22" s="130"/>
      <c r="G22" s="130">
        <v>143</v>
      </c>
      <c r="H22" s="130">
        <v>143</v>
      </c>
      <c r="I22" s="130">
        <v>143</v>
      </c>
      <c r="J22" s="130">
        <v>143</v>
      </c>
      <c r="K22" s="130"/>
      <c r="L22" s="130"/>
      <c r="M22" s="130"/>
      <c r="N22" s="130"/>
      <c r="O22" s="133">
        <f t="shared" si="2"/>
        <v>572</v>
      </c>
    </row>
    <row r="23" spans="1:15" s="131" customFormat="1" ht="13.5" customHeight="1">
      <c r="A23" s="129" t="s">
        <v>40</v>
      </c>
      <c r="B23" s="329" t="s">
        <v>247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3">
        <f t="shared" si="2"/>
        <v>0</v>
      </c>
    </row>
    <row r="24" spans="1:15" s="131" customFormat="1" ht="13.5" customHeight="1">
      <c r="A24" s="129"/>
      <c r="B24" s="329" t="s">
        <v>533</v>
      </c>
      <c r="C24" s="130"/>
      <c r="D24" s="130"/>
      <c r="E24" s="130">
        <v>400</v>
      </c>
      <c r="F24" s="130">
        <v>400</v>
      </c>
      <c r="G24" s="130">
        <v>400</v>
      </c>
      <c r="H24" s="130">
        <v>400</v>
      </c>
      <c r="I24" s="130">
        <v>400</v>
      </c>
      <c r="J24" s="130">
        <v>400</v>
      </c>
      <c r="K24" s="130">
        <v>400</v>
      </c>
      <c r="L24" s="130">
        <v>400</v>
      </c>
      <c r="M24" s="130">
        <v>400</v>
      </c>
      <c r="N24" s="130">
        <v>400</v>
      </c>
      <c r="O24" s="133">
        <f t="shared" si="2"/>
        <v>4000</v>
      </c>
    </row>
    <row r="25" spans="1:15" s="131" customFormat="1" ht="13.5" customHeight="1" thickBot="1">
      <c r="A25" s="129" t="s">
        <v>41</v>
      </c>
      <c r="B25" s="329" t="s">
        <v>15</v>
      </c>
      <c r="C25" s="130">
        <v>1144</v>
      </c>
      <c r="D25" s="130">
        <v>1144</v>
      </c>
      <c r="E25" s="130">
        <v>1144</v>
      </c>
      <c r="F25" s="130">
        <v>1144</v>
      </c>
      <c r="G25" s="130">
        <v>1144</v>
      </c>
      <c r="H25" s="130">
        <v>1144</v>
      </c>
      <c r="I25" s="130">
        <v>1144</v>
      </c>
      <c r="J25" s="130">
        <v>1144</v>
      </c>
      <c r="K25" s="130">
        <v>1144</v>
      </c>
      <c r="L25" s="130">
        <v>1144</v>
      </c>
      <c r="M25" s="130">
        <v>1144</v>
      </c>
      <c r="N25" s="130">
        <v>1147</v>
      </c>
      <c r="O25" s="133">
        <f t="shared" si="2"/>
        <v>13731</v>
      </c>
    </row>
    <row r="26" spans="1:15" s="125" customFormat="1" ht="15.75" customHeight="1" thickBot="1">
      <c r="A26" s="137" t="s">
        <v>42</v>
      </c>
      <c r="B26" s="43" t="s">
        <v>121</v>
      </c>
      <c r="C26" s="134">
        <f aca="true" t="shared" si="3" ref="C26:N26">SUM(C16:C25)</f>
        <v>3951</v>
      </c>
      <c r="D26" s="134">
        <f t="shared" si="3"/>
        <v>3951</v>
      </c>
      <c r="E26" s="134">
        <f t="shared" si="3"/>
        <v>5684</v>
      </c>
      <c r="F26" s="134">
        <f t="shared" si="3"/>
        <v>5684</v>
      </c>
      <c r="G26" s="134">
        <f t="shared" si="3"/>
        <v>5827</v>
      </c>
      <c r="H26" s="134">
        <f t="shared" si="3"/>
        <v>7399</v>
      </c>
      <c r="I26" s="134">
        <f t="shared" si="3"/>
        <v>7399</v>
      </c>
      <c r="J26" s="134">
        <f t="shared" si="3"/>
        <v>7401</v>
      </c>
      <c r="K26" s="134">
        <f t="shared" si="3"/>
        <v>5685</v>
      </c>
      <c r="L26" s="134">
        <f t="shared" si="3"/>
        <v>5685</v>
      </c>
      <c r="M26" s="134">
        <f t="shared" si="3"/>
        <v>5685</v>
      </c>
      <c r="N26" s="134">
        <f t="shared" si="3"/>
        <v>5698</v>
      </c>
      <c r="O26" s="135">
        <f>SUM(C26:N26)</f>
        <v>70049</v>
      </c>
    </row>
    <row r="27" spans="1:15" ht="16.5" thickBot="1">
      <c r="A27" s="137" t="s">
        <v>43</v>
      </c>
      <c r="B27" s="333" t="s">
        <v>122</v>
      </c>
      <c r="C27" s="138">
        <f aca="true" t="shared" si="4" ref="C27:O27">C14-C26</f>
        <v>363</v>
      </c>
      <c r="D27" s="138">
        <f t="shared" si="4"/>
        <v>363</v>
      </c>
      <c r="E27" s="138">
        <f t="shared" si="4"/>
        <v>2173</v>
      </c>
      <c r="F27" s="138">
        <f t="shared" si="4"/>
        <v>27</v>
      </c>
      <c r="G27" s="138">
        <f t="shared" si="4"/>
        <v>-116</v>
      </c>
      <c r="H27" s="138">
        <f t="shared" si="4"/>
        <v>-1688</v>
      </c>
      <c r="I27" s="138">
        <f t="shared" si="4"/>
        <v>-1688</v>
      </c>
      <c r="J27" s="138">
        <f t="shared" si="4"/>
        <v>-1690</v>
      </c>
      <c r="K27" s="138">
        <f t="shared" si="4"/>
        <v>2172</v>
      </c>
      <c r="L27" s="138">
        <f t="shared" si="4"/>
        <v>26</v>
      </c>
      <c r="M27" s="138">
        <f t="shared" si="4"/>
        <v>26</v>
      </c>
      <c r="N27" s="138">
        <f t="shared" si="4"/>
        <v>32</v>
      </c>
      <c r="O27" s="139">
        <f t="shared" si="4"/>
        <v>0</v>
      </c>
    </row>
    <row r="28" ht="15.75">
      <c r="A28" s="141"/>
    </row>
    <row r="29" spans="2:15" ht="15.75">
      <c r="B29" s="142"/>
      <c r="C29" s="143"/>
      <c r="D29" s="143"/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  <row r="82" ht="15.75">
      <c r="O82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9"/>
  <sheetViews>
    <sheetView workbookViewId="0" topLeftCell="A1">
      <selection activeCell="B5" sqref="B5:B20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28" t="s">
        <v>595</v>
      </c>
      <c r="B1" s="628"/>
    </row>
    <row r="2" spans="1:2" ht="22.5" customHeight="1" thickBot="1">
      <c r="A2" s="427"/>
      <c r="B2" s="428" t="s">
        <v>16</v>
      </c>
    </row>
    <row r="3" spans="1:2" s="54" customFormat="1" ht="24" customHeight="1" thickBot="1">
      <c r="A3" s="334" t="s">
        <v>55</v>
      </c>
      <c r="B3" s="426" t="s">
        <v>596</v>
      </c>
    </row>
    <row r="4" spans="1:2" s="55" customFormat="1" ht="15.75" customHeight="1" thickBot="1">
      <c r="A4" s="226">
        <v>1</v>
      </c>
      <c r="B4" s="227">
        <v>2</v>
      </c>
    </row>
    <row r="5" spans="1:2" s="55" customFormat="1" ht="15.75" customHeight="1">
      <c r="A5" s="144" t="s">
        <v>552</v>
      </c>
      <c r="B5" s="459">
        <v>2258990</v>
      </c>
    </row>
    <row r="6" spans="1:2" s="55" customFormat="1" ht="15.75" customHeight="1">
      <c r="A6" s="144" t="s">
        <v>553</v>
      </c>
      <c r="B6" s="459">
        <v>2432000</v>
      </c>
    </row>
    <row r="7" spans="1:2" s="55" customFormat="1" ht="12.75">
      <c r="A7" s="144" t="s">
        <v>554</v>
      </c>
      <c r="B7" s="459">
        <v>100000</v>
      </c>
    </row>
    <row r="8" spans="1:2" ht="12.75">
      <c r="A8" s="144" t="s">
        <v>555</v>
      </c>
      <c r="B8" s="459">
        <v>1598080</v>
      </c>
    </row>
    <row r="9" spans="1:2" ht="12.75" customHeight="1">
      <c r="A9" s="144" t="s">
        <v>534</v>
      </c>
      <c r="B9" s="459">
        <v>5000000</v>
      </c>
    </row>
    <row r="10" spans="1:2" ht="12.75" customHeight="1">
      <c r="A10" s="144" t="s">
        <v>536</v>
      </c>
      <c r="B10" s="459">
        <v>10200</v>
      </c>
    </row>
    <row r="11" spans="1:2" ht="12.75">
      <c r="A11" s="144" t="s">
        <v>540</v>
      </c>
      <c r="B11" s="459">
        <v>1709891</v>
      </c>
    </row>
    <row r="12" spans="1:2" ht="12.75">
      <c r="A12" s="144" t="s">
        <v>541</v>
      </c>
      <c r="B12" s="459">
        <v>5426204</v>
      </c>
    </row>
    <row r="13" spans="1:2" ht="12.75">
      <c r="A13" s="144" t="s">
        <v>542</v>
      </c>
      <c r="B13" s="459">
        <v>859652</v>
      </c>
    </row>
    <row r="14" spans="1:2" ht="12.75">
      <c r="A14" s="559" t="s">
        <v>556</v>
      </c>
      <c r="B14" s="560">
        <v>6031200</v>
      </c>
    </row>
    <row r="15" spans="1:2" ht="12.75">
      <c r="A15" s="144" t="s">
        <v>557</v>
      </c>
      <c r="B15" s="459">
        <v>1800000</v>
      </c>
    </row>
    <row r="16" spans="1:2" ht="12.75">
      <c r="A16" s="559" t="s">
        <v>558</v>
      </c>
      <c r="B16" s="560">
        <v>773334</v>
      </c>
    </row>
    <row r="17" spans="1:2" ht="12.75">
      <c r="A17" s="559" t="s">
        <v>559</v>
      </c>
      <c r="B17" s="560">
        <v>42000</v>
      </c>
    </row>
    <row r="18" spans="1:2" ht="12.75">
      <c r="A18" s="559" t="s">
        <v>560</v>
      </c>
      <c r="B18" s="560">
        <v>384000</v>
      </c>
    </row>
    <row r="19" spans="1:2" ht="12.75">
      <c r="A19" s="144" t="s">
        <v>535</v>
      </c>
      <c r="B19" s="459">
        <v>1200000</v>
      </c>
    </row>
    <row r="21" spans="1:2" ht="12.75">
      <c r="A21" s="144"/>
      <c r="B21" s="459"/>
    </row>
    <row r="22" spans="1:2" ht="12.75">
      <c r="A22" s="144"/>
      <c r="B22" s="459"/>
    </row>
    <row r="23" spans="1:2" ht="12.75">
      <c r="A23" s="144"/>
      <c r="B23" s="459"/>
    </row>
    <row r="24" spans="1:2" ht="12.75">
      <c r="A24" s="144"/>
      <c r="B24" s="459"/>
    </row>
    <row r="25" spans="1:2" ht="12.75">
      <c r="A25" s="144"/>
      <c r="B25" s="459"/>
    </row>
    <row r="26" spans="1:2" ht="12.75">
      <c r="A26" s="144"/>
      <c r="B26" s="459"/>
    </row>
    <row r="27" spans="1:2" ht="12.75">
      <c r="A27" s="144"/>
      <c r="B27" s="459"/>
    </row>
    <row r="28" spans="1:2" ht="13.5" thickBot="1">
      <c r="A28" s="145"/>
      <c r="B28" s="459"/>
    </row>
    <row r="29" spans="1:2" s="57" customFormat="1" ht="19.5" customHeight="1" thickBot="1">
      <c r="A29" s="40" t="s">
        <v>56</v>
      </c>
      <c r="B29" s="56">
        <f>SUM(B5:B25)</f>
        <v>29625551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32" t="s">
        <v>597</v>
      </c>
      <c r="B1" s="632"/>
      <c r="C1" s="632"/>
      <c r="D1" s="632"/>
    </row>
    <row r="2" spans="1:4" ht="17.25" customHeight="1">
      <c r="A2" s="425"/>
      <c r="B2" s="425"/>
      <c r="C2" s="425"/>
      <c r="D2" s="425"/>
    </row>
    <row r="3" spans="1:4" ht="13.5" thickBot="1">
      <c r="A3" s="247"/>
      <c r="B3" s="247"/>
      <c r="C3" s="629" t="s">
        <v>58</v>
      </c>
      <c r="D3" s="629"/>
    </row>
    <row r="4" spans="1:4" ht="42.75" customHeight="1" thickBot="1">
      <c r="A4" s="429" t="s">
        <v>78</v>
      </c>
      <c r="B4" s="430" t="s">
        <v>135</v>
      </c>
      <c r="C4" s="430" t="s">
        <v>136</v>
      </c>
      <c r="D4" s="431" t="s">
        <v>17</v>
      </c>
    </row>
    <row r="5" spans="1:4" ht="15.75" customHeight="1">
      <c r="A5" s="248" t="s">
        <v>21</v>
      </c>
      <c r="B5" s="32" t="s">
        <v>537</v>
      </c>
      <c r="C5" s="32" t="s">
        <v>538</v>
      </c>
      <c r="D5" s="33">
        <v>850</v>
      </c>
    </row>
    <row r="6" spans="1:4" ht="15.75" customHeight="1">
      <c r="A6" s="249" t="s">
        <v>22</v>
      </c>
      <c r="B6" s="34" t="s">
        <v>543</v>
      </c>
      <c r="C6" s="34" t="s">
        <v>538</v>
      </c>
      <c r="D6" s="35">
        <v>200</v>
      </c>
    </row>
    <row r="7" spans="1:4" ht="15.75" customHeight="1">
      <c r="A7" s="249" t="s">
        <v>23</v>
      </c>
      <c r="B7" s="34"/>
      <c r="C7" s="34"/>
      <c r="D7" s="35"/>
    </row>
    <row r="8" spans="1:4" ht="15.75" customHeight="1">
      <c r="A8" s="249" t="s">
        <v>24</v>
      </c>
      <c r="B8" s="34"/>
      <c r="C8" s="34"/>
      <c r="D8" s="35"/>
    </row>
    <row r="9" spans="1:4" ht="15.75" customHeight="1">
      <c r="A9" s="249" t="s">
        <v>25</v>
      </c>
      <c r="B9" s="34"/>
      <c r="C9" s="34"/>
      <c r="D9" s="35"/>
    </row>
    <row r="10" spans="1:4" ht="15.75" customHeight="1">
      <c r="A10" s="249" t="s">
        <v>26</v>
      </c>
      <c r="B10" s="34"/>
      <c r="C10" s="34"/>
      <c r="D10" s="35"/>
    </row>
    <row r="11" spans="1:4" ht="15.75" customHeight="1">
      <c r="A11" s="249" t="s">
        <v>27</v>
      </c>
      <c r="B11" s="34"/>
      <c r="C11" s="34"/>
      <c r="D11" s="35"/>
    </row>
    <row r="12" spans="1:4" ht="15.75" customHeight="1">
      <c r="A12" s="249" t="s">
        <v>28</v>
      </c>
      <c r="B12" s="34"/>
      <c r="C12" s="34"/>
      <c r="D12" s="35"/>
    </row>
    <row r="13" spans="1:4" ht="15.75" customHeight="1">
      <c r="A13" s="249" t="s">
        <v>29</v>
      </c>
      <c r="B13" s="34"/>
      <c r="C13" s="34"/>
      <c r="D13" s="35"/>
    </row>
    <row r="14" spans="1:4" ht="15.75" customHeight="1">
      <c r="A14" s="249" t="s">
        <v>30</v>
      </c>
      <c r="B14" s="34"/>
      <c r="C14" s="34"/>
      <c r="D14" s="35"/>
    </row>
    <row r="15" spans="1:4" ht="15.75" customHeight="1">
      <c r="A15" s="249" t="s">
        <v>31</v>
      </c>
      <c r="B15" s="34"/>
      <c r="C15" s="34"/>
      <c r="D15" s="35"/>
    </row>
    <row r="16" spans="1:4" ht="15.75" customHeight="1">
      <c r="A16" s="249" t="s">
        <v>32</v>
      </c>
      <c r="B16" s="34"/>
      <c r="C16" s="34"/>
      <c r="D16" s="35"/>
    </row>
    <row r="17" spans="1:4" ht="15.75" customHeight="1">
      <c r="A17" s="249" t="s">
        <v>33</v>
      </c>
      <c r="B17" s="34"/>
      <c r="C17" s="34"/>
      <c r="D17" s="35"/>
    </row>
    <row r="18" spans="1:4" ht="15.75" customHeight="1">
      <c r="A18" s="249" t="s">
        <v>34</v>
      </c>
      <c r="B18" s="34"/>
      <c r="C18" s="34"/>
      <c r="D18" s="35"/>
    </row>
    <row r="19" spans="1:4" ht="15.75" customHeight="1">
      <c r="A19" s="249" t="s">
        <v>35</v>
      </c>
      <c r="B19" s="34"/>
      <c r="C19" s="34"/>
      <c r="D19" s="35"/>
    </row>
    <row r="20" spans="1:4" ht="15.75" customHeight="1">
      <c r="A20" s="249" t="s">
        <v>36</v>
      </c>
      <c r="B20" s="34"/>
      <c r="C20" s="34"/>
      <c r="D20" s="35"/>
    </row>
    <row r="21" spans="1:4" ht="15.75" customHeight="1">
      <c r="A21" s="249" t="s">
        <v>37</v>
      </c>
      <c r="B21" s="34"/>
      <c r="C21" s="34"/>
      <c r="D21" s="35"/>
    </row>
    <row r="22" spans="1:4" ht="15.75" customHeight="1">
      <c r="A22" s="249" t="s">
        <v>38</v>
      </c>
      <c r="B22" s="34"/>
      <c r="C22" s="34"/>
      <c r="D22" s="35"/>
    </row>
    <row r="23" spans="1:4" ht="15.75" customHeight="1">
      <c r="A23" s="249" t="s">
        <v>39</v>
      </c>
      <c r="B23" s="34"/>
      <c r="C23" s="34"/>
      <c r="D23" s="35"/>
    </row>
    <row r="24" spans="1:4" ht="15.75" customHeight="1">
      <c r="A24" s="249" t="s">
        <v>40</v>
      </c>
      <c r="B24" s="34"/>
      <c r="C24" s="34"/>
      <c r="D24" s="35"/>
    </row>
    <row r="25" spans="1:4" ht="15.75" customHeight="1">
      <c r="A25" s="249" t="s">
        <v>41</v>
      </c>
      <c r="B25" s="34"/>
      <c r="C25" s="34"/>
      <c r="D25" s="35"/>
    </row>
    <row r="26" spans="1:4" ht="15.75" customHeight="1">
      <c r="A26" s="249" t="s">
        <v>42</v>
      </c>
      <c r="B26" s="34"/>
      <c r="C26" s="34"/>
      <c r="D26" s="35"/>
    </row>
    <row r="27" spans="1:4" ht="15.75" customHeight="1">
      <c r="A27" s="249" t="s">
        <v>43</v>
      </c>
      <c r="B27" s="34"/>
      <c r="C27" s="34"/>
      <c r="D27" s="35"/>
    </row>
    <row r="28" spans="1:4" ht="15.75" customHeight="1">
      <c r="A28" s="249" t="s">
        <v>44</v>
      </c>
      <c r="B28" s="34"/>
      <c r="C28" s="34"/>
      <c r="D28" s="35"/>
    </row>
    <row r="29" spans="1:4" ht="15.75" customHeight="1">
      <c r="A29" s="249" t="s">
        <v>45</v>
      </c>
      <c r="B29" s="34"/>
      <c r="C29" s="34"/>
      <c r="D29" s="35"/>
    </row>
    <row r="30" spans="1:4" ht="15.75" customHeight="1">
      <c r="A30" s="249" t="s">
        <v>46</v>
      </c>
      <c r="B30" s="34"/>
      <c r="C30" s="34"/>
      <c r="D30" s="35"/>
    </row>
    <row r="31" spans="1:4" ht="15.75" customHeight="1">
      <c r="A31" s="249" t="s">
        <v>47</v>
      </c>
      <c r="B31" s="34"/>
      <c r="C31" s="34"/>
      <c r="D31" s="35"/>
    </row>
    <row r="32" spans="1:4" ht="15.75" customHeight="1">
      <c r="A32" s="249" t="s">
        <v>48</v>
      </c>
      <c r="B32" s="34"/>
      <c r="C32" s="34"/>
      <c r="D32" s="35"/>
    </row>
    <row r="33" spans="1:4" ht="15.75" customHeight="1">
      <c r="A33" s="249" t="s">
        <v>49</v>
      </c>
      <c r="B33" s="34"/>
      <c r="C33" s="34"/>
      <c r="D33" s="35"/>
    </row>
    <row r="34" spans="1:4" ht="15.75" customHeight="1">
      <c r="A34" s="249" t="s">
        <v>137</v>
      </c>
      <c r="B34" s="34"/>
      <c r="C34" s="34"/>
      <c r="D34" s="106"/>
    </row>
    <row r="35" spans="1:4" ht="15.75" customHeight="1">
      <c r="A35" s="249" t="s">
        <v>138</v>
      </c>
      <c r="B35" s="34"/>
      <c r="C35" s="34"/>
      <c r="D35" s="106"/>
    </row>
    <row r="36" spans="1:4" ht="15.75" customHeight="1">
      <c r="A36" s="249" t="s">
        <v>139</v>
      </c>
      <c r="B36" s="34"/>
      <c r="C36" s="34"/>
      <c r="D36" s="106"/>
    </row>
    <row r="37" spans="1:4" ht="15.75" customHeight="1" thickBot="1">
      <c r="A37" s="250" t="s">
        <v>140</v>
      </c>
      <c r="B37" s="36"/>
      <c r="C37" s="36"/>
      <c r="D37" s="107"/>
    </row>
    <row r="38" spans="1:4" ht="15.75" customHeight="1" thickBot="1">
      <c r="A38" s="630" t="s">
        <v>56</v>
      </c>
      <c r="B38" s="631"/>
      <c r="C38" s="251"/>
      <c r="D38" s="252">
        <f>SUM(D5:D37)</f>
        <v>1050</v>
      </c>
    </row>
    <row r="39" ht="12.75">
      <c r="A39" t="s">
        <v>215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E11" sqref="E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1">
      <selection activeCell="C33" sqref="C33:C84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61" t="s">
        <v>548</v>
      </c>
      <c r="B1" s="561"/>
      <c r="C1" s="561"/>
    </row>
    <row r="2" spans="1:3" ht="15.75" customHeight="1" thickBot="1">
      <c r="A2" s="562" t="s">
        <v>164</v>
      </c>
      <c r="B2" s="562"/>
      <c r="C2" s="350" t="s">
        <v>571</v>
      </c>
    </row>
    <row r="3" spans="1:3" ht="37.5" customHeight="1" thickBot="1">
      <c r="A3" s="23" t="s">
        <v>78</v>
      </c>
      <c r="B3" s="24" t="s">
        <v>20</v>
      </c>
      <c r="C3" s="45" t="s">
        <v>568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274</v>
      </c>
      <c r="C5" s="340"/>
    </row>
    <row r="6" spans="1:3" s="469" customFormat="1" ht="12" customHeight="1">
      <c r="A6" s="15" t="s">
        <v>109</v>
      </c>
      <c r="B6" s="470" t="s">
        <v>275</v>
      </c>
      <c r="C6" s="343"/>
    </row>
    <row r="7" spans="1:3" s="469" customFormat="1" ht="12" customHeight="1">
      <c r="A7" s="14" t="s">
        <v>110</v>
      </c>
      <c r="B7" s="471" t="s">
        <v>276</v>
      </c>
      <c r="C7" s="342"/>
    </row>
    <row r="8" spans="1:3" s="469" customFormat="1" ht="12" customHeight="1">
      <c r="A8" s="14" t="s">
        <v>111</v>
      </c>
      <c r="B8" s="471" t="s">
        <v>277</v>
      </c>
      <c r="C8" s="342"/>
    </row>
    <row r="9" spans="1:3" s="469" customFormat="1" ht="12" customHeight="1">
      <c r="A9" s="14" t="s">
        <v>112</v>
      </c>
      <c r="B9" s="471" t="s">
        <v>278</v>
      </c>
      <c r="C9" s="342"/>
    </row>
    <row r="10" spans="1:3" s="469" customFormat="1" ht="12" customHeight="1">
      <c r="A10" s="14" t="s">
        <v>160</v>
      </c>
      <c r="B10" s="471" t="s">
        <v>279</v>
      </c>
      <c r="C10" s="342"/>
    </row>
    <row r="11" spans="1:3" s="469" customFormat="1" ht="12" customHeight="1" thickBot="1">
      <c r="A11" s="16" t="s">
        <v>113</v>
      </c>
      <c r="B11" s="472" t="s">
        <v>280</v>
      </c>
      <c r="C11" s="342"/>
    </row>
    <row r="12" spans="1:3" s="469" customFormat="1" ht="12" customHeight="1" thickBot="1">
      <c r="A12" s="20" t="s">
        <v>22</v>
      </c>
      <c r="B12" s="335" t="s">
        <v>281</v>
      </c>
      <c r="C12" s="340"/>
    </row>
    <row r="13" spans="1:3" s="469" customFormat="1" ht="12" customHeight="1">
      <c r="A13" s="15" t="s">
        <v>115</v>
      </c>
      <c r="B13" s="470" t="s">
        <v>282</v>
      </c>
      <c r="C13" s="343"/>
    </row>
    <row r="14" spans="1:3" s="469" customFormat="1" ht="12" customHeight="1">
      <c r="A14" s="14" t="s">
        <v>116</v>
      </c>
      <c r="B14" s="471" t="s">
        <v>283</v>
      </c>
      <c r="C14" s="342"/>
    </row>
    <row r="15" spans="1:3" s="469" customFormat="1" ht="12" customHeight="1">
      <c r="A15" s="14" t="s">
        <v>117</v>
      </c>
      <c r="B15" s="471" t="s">
        <v>515</v>
      </c>
      <c r="C15" s="342"/>
    </row>
    <row r="16" spans="1:3" s="469" customFormat="1" ht="12" customHeight="1">
      <c r="A16" s="14" t="s">
        <v>118</v>
      </c>
      <c r="B16" s="471" t="s">
        <v>516</v>
      </c>
      <c r="C16" s="342"/>
    </row>
    <row r="17" spans="1:3" s="469" customFormat="1" ht="12" customHeight="1">
      <c r="A17" s="14" t="s">
        <v>119</v>
      </c>
      <c r="B17" s="471" t="s">
        <v>284</v>
      </c>
      <c r="C17" s="342"/>
    </row>
    <row r="18" spans="1:3" s="469" customFormat="1" ht="12" customHeight="1" thickBot="1">
      <c r="A18" s="16" t="s">
        <v>128</v>
      </c>
      <c r="B18" s="472" t="s">
        <v>285</v>
      </c>
      <c r="C18" s="344"/>
    </row>
    <row r="19" spans="1:3" s="469" customFormat="1" ht="12" customHeight="1" thickBot="1">
      <c r="A19" s="20" t="s">
        <v>23</v>
      </c>
      <c r="B19" s="21" t="s">
        <v>286</v>
      </c>
      <c r="C19" s="340"/>
    </row>
    <row r="20" spans="1:3" s="469" customFormat="1" ht="12" customHeight="1">
      <c r="A20" s="15" t="s">
        <v>98</v>
      </c>
      <c r="B20" s="470" t="s">
        <v>287</v>
      </c>
      <c r="C20" s="343"/>
    </row>
    <row r="21" spans="1:3" s="469" customFormat="1" ht="12" customHeight="1">
      <c r="A21" s="14" t="s">
        <v>99</v>
      </c>
      <c r="B21" s="471" t="s">
        <v>288</v>
      </c>
      <c r="C21" s="342"/>
    </row>
    <row r="22" spans="1:3" s="469" customFormat="1" ht="12" customHeight="1">
      <c r="A22" s="14" t="s">
        <v>100</v>
      </c>
      <c r="B22" s="471" t="s">
        <v>517</v>
      </c>
      <c r="C22" s="342"/>
    </row>
    <row r="23" spans="1:3" s="469" customFormat="1" ht="12" customHeight="1">
      <c r="A23" s="14" t="s">
        <v>101</v>
      </c>
      <c r="B23" s="471" t="s">
        <v>518</v>
      </c>
      <c r="C23" s="342"/>
    </row>
    <row r="24" spans="1:3" s="469" customFormat="1" ht="12" customHeight="1">
      <c r="A24" s="14" t="s">
        <v>182</v>
      </c>
      <c r="B24" s="471" t="s">
        <v>289</v>
      </c>
      <c r="C24" s="342"/>
    </row>
    <row r="25" spans="1:3" s="469" customFormat="1" ht="12" customHeight="1" thickBot="1">
      <c r="A25" s="16" t="s">
        <v>183</v>
      </c>
      <c r="B25" s="472" t="s">
        <v>290</v>
      </c>
      <c r="C25" s="344"/>
    </row>
    <row r="26" spans="1:3" s="469" customFormat="1" ht="12" customHeight="1" thickBot="1">
      <c r="A26" s="20" t="s">
        <v>184</v>
      </c>
      <c r="B26" s="21" t="s">
        <v>291</v>
      </c>
      <c r="C26" s="346"/>
    </row>
    <row r="27" spans="1:3" s="469" customFormat="1" ht="12" customHeight="1">
      <c r="A27" s="15" t="s">
        <v>292</v>
      </c>
      <c r="B27" s="470" t="s">
        <v>298</v>
      </c>
      <c r="C27" s="465"/>
    </row>
    <row r="28" spans="1:3" s="469" customFormat="1" ht="12" customHeight="1">
      <c r="A28" s="14" t="s">
        <v>293</v>
      </c>
      <c r="B28" s="471" t="s">
        <v>299</v>
      </c>
      <c r="C28" s="342"/>
    </row>
    <row r="29" spans="1:3" s="469" customFormat="1" ht="12" customHeight="1">
      <c r="A29" s="14" t="s">
        <v>294</v>
      </c>
      <c r="B29" s="471" t="s">
        <v>300</v>
      </c>
      <c r="C29" s="342"/>
    </row>
    <row r="30" spans="1:3" s="469" customFormat="1" ht="12" customHeight="1">
      <c r="A30" s="14" t="s">
        <v>295</v>
      </c>
      <c r="B30" s="471" t="s">
        <v>301</v>
      </c>
      <c r="C30" s="342"/>
    </row>
    <row r="31" spans="1:3" s="469" customFormat="1" ht="12" customHeight="1">
      <c r="A31" s="14" t="s">
        <v>296</v>
      </c>
      <c r="B31" s="471" t="s">
        <v>302</v>
      </c>
      <c r="C31" s="342"/>
    </row>
    <row r="32" spans="1:3" s="469" customFormat="1" ht="12" customHeight="1" thickBot="1">
      <c r="A32" s="16" t="s">
        <v>297</v>
      </c>
      <c r="B32" s="472" t="s">
        <v>303</v>
      </c>
      <c r="C32" s="344"/>
    </row>
    <row r="33" spans="1:3" s="469" customFormat="1" ht="12" customHeight="1" thickBot="1">
      <c r="A33" s="20" t="s">
        <v>25</v>
      </c>
      <c r="B33" s="21" t="s">
        <v>304</v>
      </c>
      <c r="C33" s="340">
        <f>SUM(C34:C42)</f>
        <v>92000</v>
      </c>
    </row>
    <row r="34" spans="1:3" s="469" customFormat="1" ht="12" customHeight="1">
      <c r="A34" s="15" t="s">
        <v>102</v>
      </c>
      <c r="B34" s="470" t="s">
        <v>307</v>
      </c>
      <c r="C34" s="343"/>
    </row>
    <row r="35" spans="1:3" s="469" customFormat="1" ht="12" customHeight="1">
      <c r="A35" s="14" t="s">
        <v>103</v>
      </c>
      <c r="B35" s="471" t="s">
        <v>308</v>
      </c>
      <c r="C35" s="342"/>
    </row>
    <row r="36" spans="1:3" s="469" customFormat="1" ht="12" customHeight="1">
      <c r="A36" s="14" t="s">
        <v>104</v>
      </c>
      <c r="B36" s="471" t="s">
        <v>309</v>
      </c>
      <c r="C36" s="342"/>
    </row>
    <row r="37" spans="1:3" s="469" customFormat="1" ht="12" customHeight="1">
      <c r="A37" s="14" t="s">
        <v>186</v>
      </c>
      <c r="B37" s="471" t="s">
        <v>310</v>
      </c>
      <c r="C37" s="342"/>
    </row>
    <row r="38" spans="1:3" s="469" customFormat="1" ht="12" customHeight="1">
      <c r="A38" s="14" t="s">
        <v>187</v>
      </c>
      <c r="B38" s="471" t="s">
        <v>311</v>
      </c>
      <c r="C38" s="342">
        <v>72000</v>
      </c>
    </row>
    <row r="39" spans="1:3" s="469" customFormat="1" ht="12" customHeight="1">
      <c r="A39" s="14" t="s">
        <v>188</v>
      </c>
      <c r="B39" s="471" t="s">
        <v>312</v>
      </c>
      <c r="C39" s="342">
        <v>19000</v>
      </c>
    </row>
    <row r="40" spans="1:3" s="469" customFormat="1" ht="12" customHeight="1">
      <c r="A40" s="14" t="s">
        <v>189</v>
      </c>
      <c r="B40" s="471" t="s">
        <v>313</v>
      </c>
      <c r="C40" s="342"/>
    </row>
    <row r="41" spans="1:3" s="469" customFormat="1" ht="12" customHeight="1">
      <c r="A41" s="14" t="s">
        <v>190</v>
      </c>
      <c r="B41" s="471" t="s">
        <v>314</v>
      </c>
      <c r="C41" s="342">
        <v>1000</v>
      </c>
    </row>
    <row r="42" spans="1:3" s="469" customFormat="1" ht="12" customHeight="1">
      <c r="A42" s="14" t="s">
        <v>305</v>
      </c>
      <c r="B42" s="471" t="s">
        <v>315</v>
      </c>
      <c r="C42" s="345"/>
    </row>
    <row r="43" spans="1:3" s="469" customFormat="1" ht="12" customHeight="1" thickBot="1">
      <c r="A43" s="16" t="s">
        <v>306</v>
      </c>
      <c r="B43" s="472" t="s">
        <v>316</v>
      </c>
      <c r="C43" s="456"/>
    </row>
    <row r="44" spans="1:3" s="469" customFormat="1" ht="12" customHeight="1" thickBot="1">
      <c r="A44" s="20" t="s">
        <v>26</v>
      </c>
      <c r="B44" s="21" t="s">
        <v>317</v>
      </c>
      <c r="C44" s="340"/>
    </row>
    <row r="45" spans="1:3" s="469" customFormat="1" ht="12" customHeight="1">
      <c r="A45" s="15" t="s">
        <v>105</v>
      </c>
      <c r="B45" s="470" t="s">
        <v>321</v>
      </c>
      <c r="C45" s="518"/>
    </row>
    <row r="46" spans="1:3" s="469" customFormat="1" ht="12" customHeight="1">
      <c r="A46" s="14" t="s">
        <v>106</v>
      </c>
      <c r="B46" s="471" t="s">
        <v>322</v>
      </c>
      <c r="C46" s="345"/>
    </row>
    <row r="47" spans="1:3" s="469" customFormat="1" ht="12" customHeight="1">
      <c r="A47" s="14" t="s">
        <v>318</v>
      </c>
      <c r="B47" s="471" t="s">
        <v>323</v>
      </c>
      <c r="C47" s="345"/>
    </row>
    <row r="48" spans="1:3" s="469" customFormat="1" ht="12" customHeight="1">
      <c r="A48" s="14" t="s">
        <v>319</v>
      </c>
      <c r="B48" s="471" t="s">
        <v>324</v>
      </c>
      <c r="C48" s="345"/>
    </row>
    <row r="49" spans="1:3" s="469" customFormat="1" ht="12" customHeight="1" thickBot="1">
      <c r="A49" s="16" t="s">
        <v>320</v>
      </c>
      <c r="B49" s="472" t="s">
        <v>325</v>
      </c>
      <c r="C49" s="456"/>
    </row>
    <row r="50" spans="1:3" s="469" customFormat="1" ht="12" customHeight="1" thickBot="1">
      <c r="A50" s="20" t="s">
        <v>191</v>
      </c>
      <c r="B50" s="21" t="s">
        <v>326</v>
      </c>
      <c r="C50" s="340"/>
    </row>
    <row r="51" spans="1:3" s="469" customFormat="1" ht="12" customHeight="1">
      <c r="A51" s="15" t="s">
        <v>107</v>
      </c>
      <c r="B51" s="470" t="s">
        <v>327</v>
      </c>
      <c r="C51" s="343"/>
    </row>
    <row r="52" spans="1:3" s="469" customFormat="1" ht="12" customHeight="1">
      <c r="A52" s="14" t="s">
        <v>108</v>
      </c>
      <c r="B52" s="471" t="s">
        <v>328</v>
      </c>
      <c r="C52" s="342"/>
    </row>
    <row r="53" spans="1:3" s="469" customFormat="1" ht="12" customHeight="1">
      <c r="A53" s="14" t="s">
        <v>331</v>
      </c>
      <c r="B53" s="471" t="s">
        <v>329</v>
      </c>
      <c r="C53" s="342"/>
    </row>
    <row r="54" spans="1:3" s="469" customFormat="1" ht="12" customHeight="1" thickBot="1">
      <c r="A54" s="16" t="s">
        <v>332</v>
      </c>
      <c r="B54" s="472" t="s">
        <v>330</v>
      </c>
      <c r="C54" s="344"/>
    </row>
    <row r="55" spans="1:3" s="469" customFormat="1" ht="12" customHeight="1" thickBot="1">
      <c r="A55" s="20" t="s">
        <v>28</v>
      </c>
      <c r="B55" s="335" t="s">
        <v>333</v>
      </c>
      <c r="C55" s="340"/>
    </row>
    <row r="56" spans="1:3" s="469" customFormat="1" ht="12" customHeight="1">
      <c r="A56" s="15" t="s">
        <v>192</v>
      </c>
      <c r="B56" s="470" t="s">
        <v>335</v>
      </c>
      <c r="C56" s="345"/>
    </row>
    <row r="57" spans="1:3" s="469" customFormat="1" ht="12" customHeight="1">
      <c r="A57" s="14" t="s">
        <v>193</v>
      </c>
      <c r="B57" s="471" t="s">
        <v>520</v>
      </c>
      <c r="C57" s="345"/>
    </row>
    <row r="58" spans="1:3" s="469" customFormat="1" ht="12" customHeight="1">
      <c r="A58" s="14" t="s">
        <v>246</v>
      </c>
      <c r="B58" s="471" t="s">
        <v>336</v>
      </c>
      <c r="C58" s="345"/>
    </row>
    <row r="59" spans="1:3" s="469" customFormat="1" ht="12" customHeight="1" thickBot="1">
      <c r="A59" s="16" t="s">
        <v>334</v>
      </c>
      <c r="B59" s="472" t="s">
        <v>337</v>
      </c>
      <c r="C59" s="345"/>
    </row>
    <row r="60" spans="1:3" s="469" customFormat="1" ht="12" customHeight="1" thickBot="1">
      <c r="A60" s="20" t="s">
        <v>29</v>
      </c>
      <c r="B60" s="21" t="s">
        <v>338</v>
      </c>
      <c r="C60" s="346">
        <f>C33</f>
        <v>92000</v>
      </c>
    </row>
    <row r="61" spans="1:3" s="469" customFormat="1" ht="12" customHeight="1" thickBot="1">
      <c r="A61" s="473" t="s">
        <v>339</v>
      </c>
      <c r="B61" s="335" t="s">
        <v>340</v>
      </c>
      <c r="C61" s="340"/>
    </row>
    <row r="62" spans="1:3" s="469" customFormat="1" ht="12" customHeight="1">
      <c r="A62" s="15" t="s">
        <v>373</v>
      </c>
      <c r="B62" s="470" t="s">
        <v>341</v>
      </c>
      <c r="C62" s="345"/>
    </row>
    <row r="63" spans="1:3" s="469" customFormat="1" ht="12" customHeight="1">
      <c r="A63" s="14" t="s">
        <v>382</v>
      </c>
      <c r="B63" s="471" t="s">
        <v>342</v>
      </c>
      <c r="C63" s="345"/>
    </row>
    <row r="64" spans="1:3" s="469" customFormat="1" ht="12" customHeight="1" thickBot="1">
      <c r="A64" s="16" t="s">
        <v>383</v>
      </c>
      <c r="B64" s="474" t="s">
        <v>343</v>
      </c>
      <c r="C64" s="345"/>
    </row>
    <row r="65" spans="1:3" s="469" customFormat="1" ht="12" customHeight="1" thickBot="1">
      <c r="A65" s="473" t="s">
        <v>344</v>
      </c>
      <c r="B65" s="335" t="s">
        <v>345</v>
      </c>
      <c r="C65" s="340"/>
    </row>
    <row r="66" spans="1:3" s="469" customFormat="1" ht="12" customHeight="1">
      <c r="A66" s="15" t="s">
        <v>161</v>
      </c>
      <c r="B66" s="470" t="s">
        <v>346</v>
      </c>
      <c r="C66" s="345"/>
    </row>
    <row r="67" spans="1:3" s="469" customFormat="1" ht="12" customHeight="1">
      <c r="A67" s="14" t="s">
        <v>162</v>
      </c>
      <c r="B67" s="471" t="s">
        <v>347</v>
      </c>
      <c r="C67" s="345"/>
    </row>
    <row r="68" spans="1:3" s="469" customFormat="1" ht="12" customHeight="1">
      <c r="A68" s="14" t="s">
        <v>374</v>
      </c>
      <c r="B68" s="471" t="s">
        <v>348</v>
      </c>
      <c r="C68" s="345"/>
    </row>
    <row r="69" spans="1:3" s="469" customFormat="1" ht="12" customHeight="1" thickBot="1">
      <c r="A69" s="16" t="s">
        <v>375</v>
      </c>
      <c r="B69" s="472" t="s">
        <v>349</v>
      </c>
      <c r="C69" s="345"/>
    </row>
    <row r="70" spans="1:3" s="469" customFormat="1" ht="12" customHeight="1" thickBot="1">
      <c r="A70" s="473" t="s">
        <v>350</v>
      </c>
      <c r="B70" s="335" t="s">
        <v>351</v>
      </c>
      <c r="C70" s="340">
        <f>SUM(C71:C72)</f>
        <v>308000</v>
      </c>
    </row>
    <row r="71" spans="1:3" s="469" customFormat="1" ht="12" customHeight="1">
      <c r="A71" s="15" t="s">
        <v>376</v>
      </c>
      <c r="B71" s="470" t="s">
        <v>352</v>
      </c>
      <c r="C71" s="345">
        <v>308000</v>
      </c>
    </row>
    <row r="72" spans="1:3" s="469" customFormat="1" ht="12" customHeight="1" thickBot="1">
      <c r="A72" s="16" t="s">
        <v>377</v>
      </c>
      <c r="B72" s="170" t="s">
        <v>499</v>
      </c>
      <c r="C72" s="345"/>
    </row>
    <row r="73" spans="1:3" s="469" customFormat="1" ht="12" customHeight="1" thickBot="1">
      <c r="A73" s="473" t="s">
        <v>354</v>
      </c>
      <c r="B73" s="335" t="s">
        <v>355</v>
      </c>
      <c r="C73" s="340">
        <f>SUM(C74:C76)</f>
        <v>13731000</v>
      </c>
    </row>
    <row r="74" spans="1:3" s="469" customFormat="1" ht="12" customHeight="1">
      <c r="A74" s="15" t="s">
        <v>378</v>
      </c>
      <c r="B74" s="470" t="s">
        <v>356</v>
      </c>
      <c r="C74" s="345"/>
    </row>
    <row r="75" spans="1:3" s="469" customFormat="1" ht="12" customHeight="1">
      <c r="A75" s="14" t="s">
        <v>379</v>
      </c>
      <c r="B75" s="471" t="s">
        <v>357</v>
      </c>
      <c r="C75" s="345"/>
    </row>
    <row r="76" spans="1:3" s="469" customFormat="1" ht="12" customHeight="1" thickBot="1">
      <c r="A76" s="16" t="s">
        <v>380</v>
      </c>
      <c r="B76" s="472" t="s">
        <v>563</v>
      </c>
      <c r="C76" s="345">
        <v>13731000</v>
      </c>
    </row>
    <row r="77" spans="1:3" s="469" customFormat="1" ht="12" customHeight="1" thickBot="1">
      <c r="A77" s="473" t="s">
        <v>359</v>
      </c>
      <c r="B77" s="335" t="s">
        <v>381</v>
      </c>
      <c r="C77" s="340">
        <f>SUM(C78:C81)</f>
        <v>0</v>
      </c>
    </row>
    <row r="78" spans="1:3" s="469" customFormat="1" ht="12" customHeight="1">
      <c r="A78" s="475" t="s">
        <v>360</v>
      </c>
      <c r="B78" s="470" t="s">
        <v>361</v>
      </c>
      <c r="C78" s="345"/>
    </row>
    <row r="79" spans="1:3" s="469" customFormat="1" ht="12" customHeight="1">
      <c r="A79" s="476" t="s">
        <v>362</v>
      </c>
      <c r="B79" s="471" t="s">
        <v>363</v>
      </c>
      <c r="C79" s="345"/>
    </row>
    <row r="80" spans="1:3" s="469" customFormat="1" ht="12" customHeight="1">
      <c r="A80" s="476" t="s">
        <v>364</v>
      </c>
      <c r="B80" s="471" t="s">
        <v>365</v>
      </c>
      <c r="C80" s="345"/>
    </row>
    <row r="81" spans="1:3" s="469" customFormat="1" ht="12" customHeight="1" thickBot="1">
      <c r="A81" s="477" t="s">
        <v>366</v>
      </c>
      <c r="B81" s="472" t="s">
        <v>367</v>
      </c>
      <c r="C81" s="345"/>
    </row>
    <row r="82" spans="1:3" s="469" customFormat="1" ht="13.5" customHeight="1" thickBot="1">
      <c r="A82" s="473" t="s">
        <v>368</v>
      </c>
      <c r="B82" s="335" t="s">
        <v>369</v>
      </c>
      <c r="C82" s="519"/>
    </row>
    <row r="83" spans="1:3" s="469" customFormat="1" ht="15.75" customHeight="1" thickBot="1">
      <c r="A83" s="473" t="s">
        <v>370</v>
      </c>
      <c r="B83" s="478" t="s">
        <v>371</v>
      </c>
      <c r="C83" s="346">
        <f>C73:D73+C70</f>
        <v>14039000</v>
      </c>
    </row>
    <row r="84" spans="1:3" s="469" customFormat="1" ht="16.5" customHeight="1" thickBot="1">
      <c r="A84" s="479" t="s">
        <v>384</v>
      </c>
      <c r="B84" s="480" t="s">
        <v>372</v>
      </c>
      <c r="C84" s="346">
        <f>+C60+C83</f>
        <v>14131000</v>
      </c>
    </row>
    <row r="85" spans="1:3" s="469" customFormat="1" ht="83.25" customHeight="1">
      <c r="A85" s="5"/>
      <c r="B85" s="6"/>
      <c r="C85" s="347"/>
    </row>
    <row r="86" spans="1:3" ht="16.5" customHeight="1">
      <c r="A86" s="561" t="s">
        <v>50</v>
      </c>
      <c r="B86" s="561"/>
      <c r="C86" s="561"/>
    </row>
    <row r="87" spans="1:3" s="481" customFormat="1" ht="16.5" customHeight="1" thickBot="1">
      <c r="A87" s="563" t="s">
        <v>165</v>
      </c>
      <c r="B87" s="563"/>
      <c r="C87" s="168" t="s">
        <v>571</v>
      </c>
    </row>
    <row r="88" spans="1:3" ht="37.5" customHeight="1" thickBot="1">
      <c r="A88" s="23" t="s">
        <v>78</v>
      </c>
      <c r="B88" s="24" t="s">
        <v>51</v>
      </c>
      <c r="C88" s="45" t="s">
        <v>568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39">
        <f>SUM(C91:C96)</f>
        <v>14131000</v>
      </c>
    </row>
    <row r="91" spans="1:3" ht="12" customHeight="1">
      <c r="A91" s="17" t="s">
        <v>109</v>
      </c>
      <c r="B91" s="10" t="s">
        <v>52</v>
      </c>
      <c r="C91" s="341">
        <v>9337000</v>
      </c>
    </row>
    <row r="92" spans="1:3" ht="12" customHeight="1">
      <c r="A92" s="14" t="s">
        <v>110</v>
      </c>
      <c r="B92" s="8" t="s">
        <v>194</v>
      </c>
      <c r="C92" s="342">
        <v>2514000</v>
      </c>
    </row>
    <row r="93" spans="1:3" ht="12" customHeight="1">
      <c r="A93" s="14" t="s">
        <v>111</v>
      </c>
      <c r="B93" s="8" t="s">
        <v>151</v>
      </c>
      <c r="C93" s="344">
        <v>2280000</v>
      </c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388</v>
      </c>
      <c r="C96" s="344"/>
    </row>
    <row r="97" spans="1:3" ht="12" customHeight="1">
      <c r="A97" s="14" t="s">
        <v>114</v>
      </c>
      <c r="B97" s="171" t="s">
        <v>389</v>
      </c>
      <c r="C97" s="344"/>
    </row>
    <row r="98" spans="1:3" ht="12" customHeight="1">
      <c r="A98" s="14" t="s">
        <v>124</v>
      </c>
      <c r="B98" s="172" t="s">
        <v>390</v>
      </c>
      <c r="C98" s="344"/>
    </row>
    <row r="99" spans="1:3" ht="12" customHeight="1">
      <c r="A99" s="14" t="s">
        <v>125</v>
      </c>
      <c r="B99" s="172" t="s">
        <v>391</v>
      </c>
      <c r="C99" s="344"/>
    </row>
    <row r="100" spans="1:3" ht="12" customHeight="1">
      <c r="A100" s="14" t="s">
        <v>126</v>
      </c>
      <c r="B100" s="171" t="s">
        <v>392</v>
      </c>
      <c r="C100" s="344"/>
    </row>
    <row r="101" spans="1:3" ht="12" customHeight="1">
      <c r="A101" s="14" t="s">
        <v>127</v>
      </c>
      <c r="B101" s="171" t="s">
        <v>393</v>
      </c>
      <c r="C101" s="344"/>
    </row>
    <row r="102" spans="1:3" ht="12" customHeight="1">
      <c r="A102" s="14" t="s">
        <v>129</v>
      </c>
      <c r="B102" s="172" t="s">
        <v>394</v>
      </c>
      <c r="C102" s="344"/>
    </row>
    <row r="103" spans="1:3" ht="12" customHeight="1">
      <c r="A103" s="13" t="s">
        <v>197</v>
      </c>
      <c r="B103" s="173" t="s">
        <v>395</v>
      </c>
      <c r="C103" s="344"/>
    </row>
    <row r="104" spans="1:3" ht="12" customHeight="1">
      <c r="A104" s="14" t="s">
        <v>385</v>
      </c>
      <c r="B104" s="173" t="s">
        <v>396</v>
      </c>
      <c r="C104" s="344"/>
    </row>
    <row r="105" spans="1:3" ht="12" customHeight="1" thickBot="1">
      <c r="A105" s="18" t="s">
        <v>386</v>
      </c>
      <c r="B105" s="174" t="s">
        <v>397</v>
      </c>
      <c r="C105" s="348"/>
    </row>
    <row r="106" spans="1:3" ht="12" customHeight="1" thickBot="1">
      <c r="A106" s="20" t="s">
        <v>22</v>
      </c>
      <c r="B106" s="30" t="s">
        <v>398</v>
      </c>
      <c r="C106" s="340"/>
    </row>
    <row r="107" spans="1:3" ht="12" customHeight="1">
      <c r="A107" s="15" t="s">
        <v>115</v>
      </c>
      <c r="B107" s="8" t="s">
        <v>244</v>
      </c>
      <c r="C107" s="343"/>
    </row>
    <row r="108" spans="1:3" ht="12" customHeight="1">
      <c r="A108" s="15" t="s">
        <v>116</v>
      </c>
      <c r="B108" s="12" t="s">
        <v>402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403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521</v>
      </c>
      <c r="C112" s="311"/>
    </row>
    <row r="113" spans="1:3" ht="12" customHeight="1">
      <c r="A113" s="15" t="s">
        <v>130</v>
      </c>
      <c r="B113" s="466" t="s">
        <v>408</v>
      </c>
      <c r="C113" s="311"/>
    </row>
    <row r="114" spans="1:3" ht="15.75">
      <c r="A114" s="15" t="s">
        <v>199</v>
      </c>
      <c r="B114" s="172" t="s">
        <v>391</v>
      </c>
      <c r="C114" s="311"/>
    </row>
    <row r="115" spans="1:3" ht="12" customHeight="1">
      <c r="A115" s="15" t="s">
        <v>200</v>
      </c>
      <c r="B115" s="172" t="s">
        <v>407</v>
      </c>
      <c r="C115" s="311"/>
    </row>
    <row r="116" spans="1:3" ht="12" customHeight="1">
      <c r="A116" s="15" t="s">
        <v>201</v>
      </c>
      <c r="B116" s="172" t="s">
        <v>406</v>
      </c>
      <c r="C116" s="311"/>
    </row>
    <row r="117" spans="1:3" ht="12" customHeight="1">
      <c r="A117" s="15" t="s">
        <v>399</v>
      </c>
      <c r="B117" s="172" t="s">
        <v>394</v>
      </c>
      <c r="C117" s="311"/>
    </row>
    <row r="118" spans="1:3" ht="12" customHeight="1">
      <c r="A118" s="15" t="s">
        <v>400</v>
      </c>
      <c r="B118" s="172" t="s">
        <v>405</v>
      </c>
      <c r="C118" s="311"/>
    </row>
    <row r="119" spans="1:3" ht="16.5" thickBot="1">
      <c r="A119" s="13" t="s">
        <v>401</v>
      </c>
      <c r="B119" s="172" t="s">
        <v>404</v>
      </c>
      <c r="C119" s="312"/>
    </row>
    <row r="120" spans="1:3" ht="12" customHeight="1" thickBot="1">
      <c r="A120" s="20" t="s">
        <v>23</v>
      </c>
      <c r="B120" s="152" t="s">
        <v>409</v>
      </c>
      <c r="C120" s="340"/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410</v>
      </c>
      <c r="C123" s="340">
        <f>C90</f>
        <v>14131000</v>
      </c>
    </row>
    <row r="124" spans="1:3" ht="12" customHeight="1" thickBot="1">
      <c r="A124" s="20" t="s">
        <v>25</v>
      </c>
      <c r="B124" s="152" t="s">
        <v>411</v>
      </c>
      <c r="C124" s="340"/>
    </row>
    <row r="125" spans="1:3" ht="12" customHeight="1">
      <c r="A125" s="15" t="s">
        <v>102</v>
      </c>
      <c r="B125" s="9" t="s">
        <v>412</v>
      </c>
      <c r="C125" s="311"/>
    </row>
    <row r="126" spans="1:3" ht="12" customHeight="1">
      <c r="A126" s="15" t="s">
        <v>103</v>
      </c>
      <c r="B126" s="9" t="s">
        <v>413</v>
      </c>
      <c r="C126" s="311"/>
    </row>
    <row r="127" spans="1:3" ht="12" customHeight="1" thickBot="1">
      <c r="A127" s="13" t="s">
        <v>104</v>
      </c>
      <c r="B127" s="7" t="s">
        <v>414</v>
      </c>
      <c r="C127" s="311"/>
    </row>
    <row r="128" spans="1:3" ht="12" customHeight="1" thickBot="1">
      <c r="A128" s="20" t="s">
        <v>26</v>
      </c>
      <c r="B128" s="152" t="s">
        <v>473</v>
      </c>
      <c r="C128" s="340"/>
    </row>
    <row r="129" spans="1:3" ht="12" customHeight="1">
      <c r="A129" s="15" t="s">
        <v>105</v>
      </c>
      <c r="B129" s="9" t="s">
        <v>415</v>
      </c>
      <c r="C129" s="311"/>
    </row>
    <row r="130" spans="1:3" ht="12" customHeight="1">
      <c r="A130" s="15" t="s">
        <v>106</v>
      </c>
      <c r="B130" s="9" t="s">
        <v>416</v>
      </c>
      <c r="C130" s="311"/>
    </row>
    <row r="131" spans="1:3" ht="12" customHeight="1">
      <c r="A131" s="15" t="s">
        <v>318</v>
      </c>
      <c r="B131" s="9" t="s">
        <v>417</v>
      </c>
      <c r="C131" s="311"/>
    </row>
    <row r="132" spans="1:3" ht="12" customHeight="1" thickBot="1">
      <c r="A132" s="13" t="s">
        <v>319</v>
      </c>
      <c r="B132" s="7" t="s">
        <v>418</v>
      </c>
      <c r="C132" s="311"/>
    </row>
    <row r="133" spans="1:3" ht="12" customHeight="1" thickBot="1">
      <c r="A133" s="20" t="s">
        <v>27</v>
      </c>
      <c r="B133" s="152" t="s">
        <v>419</v>
      </c>
      <c r="C133" s="346"/>
    </row>
    <row r="134" spans="1:3" ht="12" customHeight="1">
      <c r="A134" s="15" t="s">
        <v>107</v>
      </c>
      <c r="B134" s="9" t="s">
        <v>420</v>
      </c>
      <c r="C134" s="311"/>
    </row>
    <row r="135" spans="1:3" ht="12" customHeight="1">
      <c r="A135" s="15" t="s">
        <v>108</v>
      </c>
      <c r="B135" s="9" t="s">
        <v>430</v>
      </c>
      <c r="C135" s="311"/>
    </row>
    <row r="136" spans="1:3" ht="12" customHeight="1">
      <c r="A136" s="15" t="s">
        <v>331</v>
      </c>
      <c r="B136" s="9" t="s">
        <v>421</v>
      </c>
      <c r="C136" s="311"/>
    </row>
    <row r="137" spans="1:3" ht="12" customHeight="1" thickBot="1">
      <c r="A137" s="13" t="s">
        <v>332</v>
      </c>
      <c r="B137" s="7" t="s">
        <v>422</v>
      </c>
      <c r="C137" s="311"/>
    </row>
    <row r="138" spans="1:3" ht="12" customHeight="1" thickBot="1">
      <c r="A138" s="20" t="s">
        <v>28</v>
      </c>
      <c r="B138" s="152" t="s">
        <v>423</v>
      </c>
      <c r="C138" s="349"/>
    </row>
    <row r="139" spans="1:3" ht="12" customHeight="1">
      <c r="A139" s="15" t="s">
        <v>192</v>
      </c>
      <c r="B139" s="9" t="s">
        <v>424</v>
      </c>
      <c r="C139" s="311"/>
    </row>
    <row r="140" spans="1:3" ht="12" customHeight="1">
      <c r="A140" s="15" t="s">
        <v>193</v>
      </c>
      <c r="B140" s="9" t="s">
        <v>425</v>
      </c>
      <c r="C140" s="311"/>
    </row>
    <row r="141" spans="1:3" ht="12" customHeight="1">
      <c r="A141" s="15" t="s">
        <v>246</v>
      </c>
      <c r="B141" s="9" t="s">
        <v>426</v>
      </c>
      <c r="C141" s="311"/>
    </row>
    <row r="142" spans="1:3" ht="12" customHeight="1" thickBot="1">
      <c r="A142" s="15" t="s">
        <v>334</v>
      </c>
      <c r="B142" s="9" t="s">
        <v>427</v>
      </c>
      <c r="C142" s="311"/>
    </row>
    <row r="143" spans="1:9" ht="15" customHeight="1" thickBot="1">
      <c r="A143" s="20" t="s">
        <v>29</v>
      </c>
      <c r="B143" s="152" t="s">
        <v>428</v>
      </c>
      <c r="C143" s="482"/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429</v>
      </c>
      <c r="C144" s="482">
        <f>C90</f>
        <v>14131000</v>
      </c>
    </row>
    <row r="145" ht="7.5" customHeight="1"/>
    <row r="146" spans="1:3" ht="15.75">
      <c r="A146" s="564" t="s">
        <v>431</v>
      </c>
      <c r="B146" s="564"/>
      <c r="C146" s="564"/>
    </row>
    <row r="147" spans="1:3" ht="15" customHeight="1" thickBot="1">
      <c r="A147" s="562" t="s">
        <v>166</v>
      </c>
      <c r="B147" s="562"/>
      <c r="C147" s="350" t="s">
        <v>245</v>
      </c>
    </row>
    <row r="148" spans="1:4" ht="13.5" customHeight="1" thickBot="1">
      <c r="A148" s="20">
        <v>1</v>
      </c>
      <c r="B148" s="30" t="s">
        <v>432</v>
      </c>
      <c r="C148" s="340">
        <f>+C60-C123</f>
        <v>-14039000</v>
      </c>
      <c r="D148" s="485"/>
    </row>
    <row r="149" spans="1:3" ht="27.75" customHeight="1" thickBot="1">
      <c r="A149" s="20" t="s">
        <v>22</v>
      </c>
      <c r="B149" s="30" t="s">
        <v>433</v>
      </c>
      <c r="C149" s="340">
        <f>+C83-C143</f>
        <v>14039000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Karancsberényi Margaréta Óvoda
2016. ÉVI KÖLTSÉGVETÉS
KÖTELEZŐ FELADATAINAK MÉRLEGE &amp;R&amp;"Times New Roman CE,Félkövér dőlt"&amp;11 1.2. melléklet a ........./2016.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36" sqref="B36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61" t="s">
        <v>18</v>
      </c>
      <c r="B1" s="561"/>
      <c r="C1" s="561"/>
    </row>
    <row r="2" spans="1:3" ht="15.75" customHeight="1" thickBot="1">
      <c r="A2" s="562" t="s">
        <v>164</v>
      </c>
      <c r="B2" s="562"/>
      <c r="C2" s="350" t="s">
        <v>245</v>
      </c>
    </row>
    <row r="3" spans="1:3" ht="37.5" customHeight="1" thickBot="1">
      <c r="A3" s="23" t="s">
        <v>78</v>
      </c>
      <c r="B3" s="24" t="s">
        <v>20</v>
      </c>
      <c r="C3" s="45" t="s">
        <v>539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274</v>
      </c>
      <c r="C5" s="340">
        <f>+C6+C7+C8+C9+C10+C11</f>
        <v>0</v>
      </c>
    </row>
    <row r="6" spans="1:3" s="469" customFormat="1" ht="12" customHeight="1">
      <c r="A6" s="15" t="s">
        <v>109</v>
      </c>
      <c r="B6" s="470" t="s">
        <v>275</v>
      </c>
      <c r="C6" s="343"/>
    </row>
    <row r="7" spans="1:3" s="469" customFormat="1" ht="12" customHeight="1">
      <c r="A7" s="14" t="s">
        <v>110</v>
      </c>
      <c r="B7" s="471" t="s">
        <v>276</v>
      </c>
      <c r="C7" s="342"/>
    </row>
    <row r="8" spans="1:3" s="469" customFormat="1" ht="12" customHeight="1">
      <c r="A8" s="14" t="s">
        <v>111</v>
      </c>
      <c r="B8" s="471" t="s">
        <v>277</v>
      </c>
      <c r="C8" s="342"/>
    </row>
    <row r="9" spans="1:3" s="469" customFormat="1" ht="12" customHeight="1">
      <c r="A9" s="14" t="s">
        <v>112</v>
      </c>
      <c r="B9" s="471" t="s">
        <v>278</v>
      </c>
      <c r="C9" s="342"/>
    </row>
    <row r="10" spans="1:3" s="469" customFormat="1" ht="12" customHeight="1">
      <c r="A10" s="14" t="s">
        <v>160</v>
      </c>
      <c r="B10" s="471" t="s">
        <v>279</v>
      </c>
      <c r="C10" s="342"/>
    </row>
    <row r="11" spans="1:3" s="469" customFormat="1" ht="12" customHeight="1" thickBot="1">
      <c r="A11" s="16" t="s">
        <v>113</v>
      </c>
      <c r="B11" s="472" t="s">
        <v>280</v>
      </c>
      <c r="C11" s="342"/>
    </row>
    <row r="12" spans="1:3" s="469" customFormat="1" ht="12" customHeight="1" thickBot="1">
      <c r="A12" s="20" t="s">
        <v>22</v>
      </c>
      <c r="B12" s="335" t="s">
        <v>281</v>
      </c>
      <c r="C12" s="340">
        <f>+C13+C14+C15+C16+C17</f>
        <v>0</v>
      </c>
    </row>
    <row r="13" spans="1:3" s="469" customFormat="1" ht="12" customHeight="1">
      <c r="A13" s="15" t="s">
        <v>115</v>
      </c>
      <c r="B13" s="470" t="s">
        <v>282</v>
      </c>
      <c r="C13" s="343"/>
    </row>
    <row r="14" spans="1:3" s="469" customFormat="1" ht="12" customHeight="1">
      <c r="A14" s="14" t="s">
        <v>116</v>
      </c>
      <c r="B14" s="471" t="s">
        <v>283</v>
      </c>
      <c r="C14" s="342"/>
    </row>
    <row r="15" spans="1:3" s="469" customFormat="1" ht="12" customHeight="1">
      <c r="A15" s="14" t="s">
        <v>117</v>
      </c>
      <c r="B15" s="471" t="s">
        <v>515</v>
      </c>
      <c r="C15" s="342"/>
    </row>
    <row r="16" spans="1:3" s="469" customFormat="1" ht="12" customHeight="1">
      <c r="A16" s="14" t="s">
        <v>118</v>
      </c>
      <c r="B16" s="471" t="s">
        <v>516</v>
      </c>
      <c r="C16" s="342"/>
    </row>
    <row r="17" spans="1:3" s="469" customFormat="1" ht="12" customHeight="1">
      <c r="A17" s="14" t="s">
        <v>119</v>
      </c>
      <c r="B17" s="471" t="s">
        <v>284</v>
      </c>
      <c r="C17" s="342"/>
    </row>
    <row r="18" spans="1:3" s="469" customFormat="1" ht="12" customHeight="1" thickBot="1">
      <c r="A18" s="16" t="s">
        <v>128</v>
      </c>
      <c r="B18" s="472" t="s">
        <v>285</v>
      </c>
      <c r="C18" s="344"/>
    </row>
    <row r="19" spans="1:3" s="469" customFormat="1" ht="12" customHeight="1" thickBot="1">
      <c r="A19" s="20" t="s">
        <v>23</v>
      </c>
      <c r="B19" s="21" t="s">
        <v>286</v>
      </c>
      <c r="C19" s="340">
        <f>+C20+C21+C22+C23+C24</f>
        <v>0</v>
      </c>
    </row>
    <row r="20" spans="1:3" s="469" customFormat="1" ht="12" customHeight="1">
      <c r="A20" s="15" t="s">
        <v>98</v>
      </c>
      <c r="B20" s="470" t="s">
        <v>287</v>
      </c>
      <c r="C20" s="343"/>
    </row>
    <row r="21" spans="1:3" s="469" customFormat="1" ht="12" customHeight="1">
      <c r="A21" s="14" t="s">
        <v>99</v>
      </c>
      <c r="B21" s="471" t="s">
        <v>288</v>
      </c>
      <c r="C21" s="342"/>
    </row>
    <row r="22" spans="1:3" s="469" customFormat="1" ht="12" customHeight="1">
      <c r="A22" s="14" t="s">
        <v>100</v>
      </c>
      <c r="B22" s="471" t="s">
        <v>517</v>
      </c>
      <c r="C22" s="342"/>
    </row>
    <row r="23" spans="1:3" s="469" customFormat="1" ht="12" customHeight="1">
      <c r="A23" s="14" t="s">
        <v>101</v>
      </c>
      <c r="B23" s="471" t="s">
        <v>518</v>
      </c>
      <c r="C23" s="342"/>
    </row>
    <row r="24" spans="1:3" s="469" customFormat="1" ht="12" customHeight="1">
      <c r="A24" s="14" t="s">
        <v>182</v>
      </c>
      <c r="B24" s="471" t="s">
        <v>289</v>
      </c>
      <c r="C24" s="342"/>
    </row>
    <row r="25" spans="1:3" s="469" customFormat="1" ht="12" customHeight="1" thickBot="1">
      <c r="A25" s="16" t="s">
        <v>183</v>
      </c>
      <c r="B25" s="472" t="s">
        <v>290</v>
      </c>
      <c r="C25" s="344"/>
    </row>
    <row r="26" spans="1:3" s="469" customFormat="1" ht="12" customHeight="1" thickBot="1">
      <c r="A26" s="20" t="s">
        <v>184</v>
      </c>
      <c r="B26" s="21" t="s">
        <v>291</v>
      </c>
      <c r="C26" s="346">
        <f>+C27+C30+C31+C32</f>
        <v>0</v>
      </c>
    </row>
    <row r="27" spans="1:3" s="469" customFormat="1" ht="12" customHeight="1">
      <c r="A27" s="15" t="s">
        <v>292</v>
      </c>
      <c r="B27" s="470" t="s">
        <v>298</v>
      </c>
      <c r="C27" s="465">
        <f>+C28+C29</f>
        <v>0</v>
      </c>
    </row>
    <row r="28" spans="1:3" s="469" customFormat="1" ht="12" customHeight="1">
      <c r="A28" s="14" t="s">
        <v>293</v>
      </c>
      <c r="B28" s="471" t="s">
        <v>299</v>
      </c>
      <c r="C28" s="342"/>
    </row>
    <row r="29" spans="1:3" s="469" customFormat="1" ht="12" customHeight="1">
      <c r="A29" s="14" t="s">
        <v>294</v>
      </c>
      <c r="B29" s="471" t="s">
        <v>300</v>
      </c>
      <c r="C29" s="342"/>
    </row>
    <row r="30" spans="1:3" s="469" customFormat="1" ht="12" customHeight="1">
      <c r="A30" s="14" t="s">
        <v>295</v>
      </c>
      <c r="B30" s="471" t="s">
        <v>301</v>
      </c>
      <c r="C30" s="342"/>
    </row>
    <row r="31" spans="1:3" s="469" customFormat="1" ht="12" customHeight="1">
      <c r="A31" s="14" t="s">
        <v>296</v>
      </c>
      <c r="B31" s="471" t="s">
        <v>302</v>
      </c>
      <c r="C31" s="342"/>
    </row>
    <row r="32" spans="1:3" s="469" customFormat="1" ht="12" customHeight="1" thickBot="1">
      <c r="A32" s="16" t="s">
        <v>297</v>
      </c>
      <c r="B32" s="472" t="s">
        <v>303</v>
      </c>
      <c r="C32" s="344"/>
    </row>
    <row r="33" spans="1:3" s="469" customFormat="1" ht="12" customHeight="1" thickBot="1">
      <c r="A33" s="20" t="s">
        <v>25</v>
      </c>
      <c r="B33" s="21" t="s">
        <v>304</v>
      </c>
      <c r="C33" s="340">
        <f>SUM(C34:C43)</f>
        <v>0</v>
      </c>
    </row>
    <row r="34" spans="1:3" s="469" customFormat="1" ht="12" customHeight="1">
      <c r="A34" s="15" t="s">
        <v>102</v>
      </c>
      <c r="B34" s="470" t="s">
        <v>307</v>
      </c>
      <c r="C34" s="343"/>
    </row>
    <row r="35" spans="1:3" s="469" customFormat="1" ht="12" customHeight="1">
      <c r="A35" s="14" t="s">
        <v>103</v>
      </c>
      <c r="B35" s="471" t="s">
        <v>308</v>
      </c>
      <c r="C35" s="342"/>
    </row>
    <row r="36" spans="1:3" s="469" customFormat="1" ht="12" customHeight="1">
      <c r="A36" s="14" t="s">
        <v>104</v>
      </c>
      <c r="B36" s="471" t="s">
        <v>309</v>
      </c>
      <c r="C36" s="342"/>
    </row>
    <row r="37" spans="1:3" s="469" customFormat="1" ht="12" customHeight="1">
      <c r="A37" s="14" t="s">
        <v>186</v>
      </c>
      <c r="B37" s="471" t="s">
        <v>310</v>
      </c>
      <c r="C37" s="342"/>
    </row>
    <row r="38" spans="1:3" s="469" customFormat="1" ht="12" customHeight="1">
      <c r="A38" s="14" t="s">
        <v>187</v>
      </c>
      <c r="B38" s="471" t="s">
        <v>311</v>
      </c>
      <c r="C38" s="342"/>
    </row>
    <row r="39" spans="1:3" s="469" customFormat="1" ht="12" customHeight="1">
      <c r="A39" s="14" t="s">
        <v>188</v>
      </c>
      <c r="B39" s="471" t="s">
        <v>312</v>
      </c>
      <c r="C39" s="342"/>
    </row>
    <row r="40" spans="1:3" s="469" customFormat="1" ht="12" customHeight="1">
      <c r="A40" s="14" t="s">
        <v>189</v>
      </c>
      <c r="B40" s="471" t="s">
        <v>313</v>
      </c>
      <c r="C40" s="342"/>
    </row>
    <row r="41" spans="1:3" s="469" customFormat="1" ht="12" customHeight="1">
      <c r="A41" s="14" t="s">
        <v>190</v>
      </c>
      <c r="B41" s="471" t="s">
        <v>314</v>
      </c>
      <c r="C41" s="342"/>
    </row>
    <row r="42" spans="1:3" s="469" customFormat="1" ht="12" customHeight="1">
      <c r="A42" s="14" t="s">
        <v>305</v>
      </c>
      <c r="B42" s="471" t="s">
        <v>315</v>
      </c>
      <c r="C42" s="345"/>
    </row>
    <row r="43" spans="1:3" s="469" customFormat="1" ht="12" customHeight="1" thickBot="1">
      <c r="A43" s="16" t="s">
        <v>306</v>
      </c>
      <c r="B43" s="472" t="s">
        <v>316</v>
      </c>
      <c r="C43" s="456"/>
    </row>
    <row r="44" spans="1:3" s="469" customFormat="1" ht="12" customHeight="1" thickBot="1">
      <c r="A44" s="20" t="s">
        <v>26</v>
      </c>
      <c r="B44" s="21" t="s">
        <v>317</v>
      </c>
      <c r="C44" s="340">
        <f>SUM(C45:C49)</f>
        <v>0</v>
      </c>
    </row>
    <row r="45" spans="1:3" s="469" customFormat="1" ht="12" customHeight="1">
      <c r="A45" s="15" t="s">
        <v>105</v>
      </c>
      <c r="B45" s="470" t="s">
        <v>321</v>
      </c>
      <c r="C45" s="518"/>
    </row>
    <row r="46" spans="1:3" s="469" customFormat="1" ht="12" customHeight="1">
      <c r="A46" s="14" t="s">
        <v>106</v>
      </c>
      <c r="B46" s="471" t="s">
        <v>322</v>
      </c>
      <c r="C46" s="345"/>
    </row>
    <row r="47" spans="1:3" s="469" customFormat="1" ht="12" customHeight="1">
      <c r="A47" s="14" t="s">
        <v>318</v>
      </c>
      <c r="B47" s="471" t="s">
        <v>323</v>
      </c>
      <c r="C47" s="345"/>
    </row>
    <row r="48" spans="1:3" s="469" customFormat="1" ht="12" customHeight="1">
      <c r="A48" s="14" t="s">
        <v>319</v>
      </c>
      <c r="B48" s="471" t="s">
        <v>324</v>
      </c>
      <c r="C48" s="345"/>
    </row>
    <row r="49" spans="1:3" s="469" customFormat="1" ht="12" customHeight="1" thickBot="1">
      <c r="A49" s="16" t="s">
        <v>320</v>
      </c>
      <c r="B49" s="472" t="s">
        <v>325</v>
      </c>
      <c r="C49" s="456"/>
    </row>
    <row r="50" spans="1:3" s="469" customFormat="1" ht="12" customHeight="1" thickBot="1">
      <c r="A50" s="20" t="s">
        <v>191</v>
      </c>
      <c r="B50" s="21" t="s">
        <v>326</v>
      </c>
      <c r="C50" s="340">
        <f>SUM(C51:C53)</f>
        <v>0</v>
      </c>
    </row>
    <row r="51" spans="1:3" s="469" customFormat="1" ht="12" customHeight="1">
      <c r="A51" s="15" t="s">
        <v>107</v>
      </c>
      <c r="B51" s="470" t="s">
        <v>327</v>
      </c>
      <c r="C51" s="343"/>
    </row>
    <row r="52" spans="1:3" s="469" customFormat="1" ht="12" customHeight="1">
      <c r="A52" s="14" t="s">
        <v>108</v>
      </c>
      <c r="B52" s="471" t="s">
        <v>519</v>
      </c>
      <c r="C52" s="342"/>
    </row>
    <row r="53" spans="1:3" s="469" customFormat="1" ht="12" customHeight="1">
      <c r="A53" s="14" t="s">
        <v>331</v>
      </c>
      <c r="B53" s="471" t="s">
        <v>329</v>
      </c>
      <c r="C53" s="342"/>
    </row>
    <row r="54" spans="1:3" s="469" customFormat="1" ht="12" customHeight="1" thickBot="1">
      <c r="A54" s="16" t="s">
        <v>332</v>
      </c>
      <c r="B54" s="472" t="s">
        <v>330</v>
      </c>
      <c r="C54" s="344"/>
    </row>
    <row r="55" spans="1:3" s="469" customFormat="1" ht="12" customHeight="1" thickBot="1">
      <c r="A55" s="20" t="s">
        <v>28</v>
      </c>
      <c r="B55" s="335" t="s">
        <v>333</v>
      </c>
      <c r="C55" s="340">
        <f>SUM(C56:C58)</f>
        <v>0</v>
      </c>
    </row>
    <row r="56" spans="1:3" s="469" customFormat="1" ht="12" customHeight="1">
      <c r="A56" s="15" t="s">
        <v>192</v>
      </c>
      <c r="B56" s="470" t="s">
        <v>335</v>
      </c>
      <c r="C56" s="345"/>
    </row>
    <row r="57" spans="1:3" s="469" customFormat="1" ht="12" customHeight="1">
      <c r="A57" s="14" t="s">
        <v>193</v>
      </c>
      <c r="B57" s="471" t="s">
        <v>520</v>
      </c>
      <c r="C57" s="345"/>
    </row>
    <row r="58" spans="1:3" s="469" customFormat="1" ht="12" customHeight="1">
      <c r="A58" s="14" t="s">
        <v>246</v>
      </c>
      <c r="B58" s="471" t="s">
        <v>336</v>
      </c>
      <c r="C58" s="345"/>
    </row>
    <row r="59" spans="1:3" s="469" customFormat="1" ht="12" customHeight="1" thickBot="1">
      <c r="A59" s="16" t="s">
        <v>334</v>
      </c>
      <c r="B59" s="472" t="s">
        <v>337</v>
      </c>
      <c r="C59" s="345"/>
    </row>
    <row r="60" spans="1:3" s="469" customFormat="1" ht="12" customHeight="1" thickBot="1">
      <c r="A60" s="20" t="s">
        <v>29</v>
      </c>
      <c r="B60" s="21" t="s">
        <v>338</v>
      </c>
      <c r="C60" s="346">
        <f>+C5+C12+C19+C26+C33+C44+C50+C55</f>
        <v>0</v>
      </c>
    </row>
    <row r="61" spans="1:3" s="469" customFormat="1" ht="12" customHeight="1" thickBot="1">
      <c r="A61" s="473" t="s">
        <v>339</v>
      </c>
      <c r="B61" s="335" t="s">
        <v>340</v>
      </c>
      <c r="C61" s="340">
        <f>SUM(C62:C64)</f>
        <v>0</v>
      </c>
    </row>
    <row r="62" spans="1:3" s="469" customFormat="1" ht="12" customHeight="1">
      <c r="A62" s="15" t="s">
        <v>373</v>
      </c>
      <c r="B62" s="470" t="s">
        <v>341</v>
      </c>
      <c r="C62" s="345"/>
    </row>
    <row r="63" spans="1:3" s="469" customFormat="1" ht="12" customHeight="1">
      <c r="A63" s="14" t="s">
        <v>382</v>
      </c>
      <c r="B63" s="471" t="s">
        <v>342</v>
      </c>
      <c r="C63" s="345"/>
    </row>
    <row r="64" spans="1:3" s="469" customFormat="1" ht="12" customHeight="1" thickBot="1">
      <c r="A64" s="16" t="s">
        <v>383</v>
      </c>
      <c r="B64" s="474" t="s">
        <v>343</v>
      </c>
      <c r="C64" s="345"/>
    </row>
    <row r="65" spans="1:3" s="469" customFormat="1" ht="12" customHeight="1" thickBot="1">
      <c r="A65" s="473" t="s">
        <v>344</v>
      </c>
      <c r="B65" s="335" t="s">
        <v>345</v>
      </c>
      <c r="C65" s="340">
        <f>SUM(C66:C69)</f>
        <v>0</v>
      </c>
    </row>
    <row r="66" spans="1:3" s="469" customFormat="1" ht="12" customHeight="1">
      <c r="A66" s="15" t="s">
        <v>161</v>
      </c>
      <c r="B66" s="470" t="s">
        <v>346</v>
      </c>
      <c r="C66" s="345"/>
    </row>
    <row r="67" spans="1:3" s="469" customFormat="1" ht="12" customHeight="1">
      <c r="A67" s="14" t="s">
        <v>162</v>
      </c>
      <c r="B67" s="471" t="s">
        <v>347</v>
      </c>
      <c r="C67" s="345"/>
    </row>
    <row r="68" spans="1:3" s="469" customFormat="1" ht="12" customHeight="1">
      <c r="A68" s="14" t="s">
        <v>374</v>
      </c>
      <c r="B68" s="471" t="s">
        <v>348</v>
      </c>
      <c r="C68" s="345"/>
    </row>
    <row r="69" spans="1:3" s="469" customFormat="1" ht="12" customHeight="1" thickBot="1">
      <c r="A69" s="16" t="s">
        <v>375</v>
      </c>
      <c r="B69" s="472" t="s">
        <v>349</v>
      </c>
      <c r="C69" s="345"/>
    </row>
    <row r="70" spans="1:3" s="469" customFormat="1" ht="12" customHeight="1" thickBot="1">
      <c r="A70" s="473" t="s">
        <v>350</v>
      </c>
      <c r="B70" s="335" t="s">
        <v>351</v>
      </c>
      <c r="C70" s="340">
        <f>SUM(C71:C72)</f>
        <v>0</v>
      </c>
    </row>
    <row r="71" spans="1:3" s="469" customFormat="1" ht="12" customHeight="1">
      <c r="A71" s="15" t="s">
        <v>376</v>
      </c>
      <c r="B71" s="470" t="s">
        <v>352</v>
      </c>
      <c r="C71" s="345"/>
    </row>
    <row r="72" spans="1:3" s="469" customFormat="1" ht="12" customHeight="1" thickBot="1">
      <c r="A72" s="16" t="s">
        <v>377</v>
      </c>
      <c r="B72" s="472" t="s">
        <v>353</v>
      </c>
      <c r="C72" s="345"/>
    </row>
    <row r="73" spans="1:3" s="469" customFormat="1" ht="12" customHeight="1" thickBot="1">
      <c r="A73" s="473" t="s">
        <v>354</v>
      </c>
      <c r="B73" s="335" t="s">
        <v>355</v>
      </c>
      <c r="C73" s="340">
        <f>SUM(C74:C76)</f>
        <v>0</v>
      </c>
    </row>
    <row r="74" spans="1:3" s="469" customFormat="1" ht="12" customHeight="1">
      <c r="A74" s="15" t="s">
        <v>378</v>
      </c>
      <c r="B74" s="470" t="s">
        <v>356</v>
      </c>
      <c r="C74" s="345"/>
    </row>
    <row r="75" spans="1:3" s="469" customFormat="1" ht="12" customHeight="1">
      <c r="A75" s="14" t="s">
        <v>379</v>
      </c>
      <c r="B75" s="471" t="s">
        <v>357</v>
      </c>
      <c r="C75" s="345"/>
    </row>
    <row r="76" spans="1:3" s="469" customFormat="1" ht="12" customHeight="1" thickBot="1">
      <c r="A76" s="16" t="s">
        <v>380</v>
      </c>
      <c r="B76" s="472" t="s">
        <v>358</v>
      </c>
      <c r="C76" s="345"/>
    </row>
    <row r="77" spans="1:3" s="469" customFormat="1" ht="12" customHeight="1" thickBot="1">
      <c r="A77" s="473" t="s">
        <v>359</v>
      </c>
      <c r="B77" s="335" t="s">
        <v>381</v>
      </c>
      <c r="C77" s="340">
        <f>SUM(C78:C81)</f>
        <v>0</v>
      </c>
    </row>
    <row r="78" spans="1:3" s="469" customFormat="1" ht="12" customHeight="1">
      <c r="A78" s="475" t="s">
        <v>360</v>
      </c>
      <c r="B78" s="470" t="s">
        <v>361</v>
      </c>
      <c r="C78" s="345"/>
    </row>
    <row r="79" spans="1:3" s="469" customFormat="1" ht="12" customHeight="1">
      <c r="A79" s="476" t="s">
        <v>362</v>
      </c>
      <c r="B79" s="471" t="s">
        <v>363</v>
      </c>
      <c r="C79" s="345"/>
    </row>
    <row r="80" spans="1:3" s="469" customFormat="1" ht="12" customHeight="1">
      <c r="A80" s="476" t="s">
        <v>364</v>
      </c>
      <c r="B80" s="471" t="s">
        <v>365</v>
      </c>
      <c r="C80" s="345"/>
    </row>
    <row r="81" spans="1:3" s="469" customFormat="1" ht="12" customHeight="1" thickBot="1">
      <c r="A81" s="477" t="s">
        <v>366</v>
      </c>
      <c r="B81" s="472" t="s">
        <v>367</v>
      </c>
      <c r="C81" s="345"/>
    </row>
    <row r="82" spans="1:3" s="469" customFormat="1" ht="13.5" customHeight="1" thickBot="1">
      <c r="A82" s="473" t="s">
        <v>368</v>
      </c>
      <c r="B82" s="335" t="s">
        <v>369</v>
      </c>
      <c r="C82" s="519"/>
    </row>
    <row r="83" spans="1:3" s="469" customFormat="1" ht="15.75" customHeight="1" thickBot="1">
      <c r="A83" s="473" t="s">
        <v>370</v>
      </c>
      <c r="B83" s="478" t="s">
        <v>371</v>
      </c>
      <c r="C83" s="346">
        <f>+C61+C65+C70+C73+C77+C82</f>
        <v>0</v>
      </c>
    </row>
    <row r="84" spans="1:3" s="469" customFormat="1" ht="16.5" customHeight="1" thickBot="1">
      <c r="A84" s="479" t="s">
        <v>384</v>
      </c>
      <c r="B84" s="480" t="s">
        <v>372</v>
      </c>
      <c r="C84" s="346">
        <f>+C60+C83</f>
        <v>0</v>
      </c>
    </row>
    <row r="85" spans="1:3" s="469" customFormat="1" ht="83.25" customHeight="1">
      <c r="A85" s="5"/>
      <c r="B85" s="6"/>
      <c r="C85" s="347"/>
    </row>
    <row r="86" spans="1:3" ht="16.5" customHeight="1">
      <c r="A86" s="561" t="s">
        <v>50</v>
      </c>
      <c r="B86" s="561"/>
      <c r="C86" s="561"/>
    </row>
    <row r="87" spans="1:3" s="481" customFormat="1" ht="16.5" customHeight="1" thickBot="1">
      <c r="A87" s="563" t="s">
        <v>165</v>
      </c>
      <c r="B87" s="563"/>
      <c r="C87" s="168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539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194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388</v>
      </c>
      <c r="C96" s="344"/>
    </row>
    <row r="97" spans="1:3" ht="12" customHeight="1">
      <c r="A97" s="14" t="s">
        <v>114</v>
      </c>
      <c r="B97" s="171" t="s">
        <v>389</v>
      </c>
      <c r="C97" s="344"/>
    </row>
    <row r="98" spans="1:3" ht="12" customHeight="1">
      <c r="A98" s="14" t="s">
        <v>124</v>
      </c>
      <c r="B98" s="172" t="s">
        <v>390</v>
      </c>
      <c r="C98" s="344"/>
    </row>
    <row r="99" spans="1:3" ht="12" customHeight="1">
      <c r="A99" s="14" t="s">
        <v>125</v>
      </c>
      <c r="B99" s="172" t="s">
        <v>391</v>
      </c>
      <c r="C99" s="344"/>
    </row>
    <row r="100" spans="1:3" ht="12" customHeight="1">
      <c r="A100" s="14" t="s">
        <v>126</v>
      </c>
      <c r="B100" s="171" t="s">
        <v>392</v>
      </c>
      <c r="C100" s="344"/>
    </row>
    <row r="101" spans="1:3" ht="12" customHeight="1">
      <c r="A101" s="14" t="s">
        <v>127</v>
      </c>
      <c r="B101" s="171" t="s">
        <v>393</v>
      </c>
      <c r="C101" s="344"/>
    </row>
    <row r="102" spans="1:3" ht="12" customHeight="1">
      <c r="A102" s="14" t="s">
        <v>129</v>
      </c>
      <c r="B102" s="172" t="s">
        <v>394</v>
      </c>
      <c r="C102" s="344"/>
    </row>
    <row r="103" spans="1:3" ht="12" customHeight="1">
      <c r="A103" s="13" t="s">
        <v>197</v>
      </c>
      <c r="B103" s="173" t="s">
        <v>395</v>
      </c>
      <c r="C103" s="344"/>
    </row>
    <row r="104" spans="1:3" ht="12" customHeight="1">
      <c r="A104" s="14" t="s">
        <v>385</v>
      </c>
      <c r="B104" s="173" t="s">
        <v>396</v>
      </c>
      <c r="C104" s="344"/>
    </row>
    <row r="105" spans="1:3" ht="12" customHeight="1" thickBot="1">
      <c r="A105" s="18" t="s">
        <v>386</v>
      </c>
      <c r="B105" s="174" t="s">
        <v>397</v>
      </c>
      <c r="C105" s="348"/>
    </row>
    <row r="106" spans="1:3" ht="12" customHeight="1" thickBot="1">
      <c r="A106" s="20" t="s">
        <v>22</v>
      </c>
      <c r="B106" s="30" t="s">
        <v>398</v>
      </c>
      <c r="C106" s="340">
        <f>+C107+C109+C111</f>
        <v>0</v>
      </c>
    </row>
    <row r="107" spans="1:3" ht="12" customHeight="1">
      <c r="A107" s="15" t="s">
        <v>115</v>
      </c>
      <c r="B107" s="8" t="s">
        <v>244</v>
      </c>
      <c r="C107" s="343"/>
    </row>
    <row r="108" spans="1:3" ht="12" customHeight="1">
      <c r="A108" s="15" t="s">
        <v>116</v>
      </c>
      <c r="B108" s="12" t="s">
        <v>402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403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521</v>
      </c>
      <c r="C112" s="311"/>
    </row>
    <row r="113" spans="1:3" ht="12" customHeight="1">
      <c r="A113" s="15" t="s">
        <v>130</v>
      </c>
      <c r="B113" s="466" t="s">
        <v>408</v>
      </c>
      <c r="C113" s="311"/>
    </row>
    <row r="114" spans="1:3" ht="15.75">
      <c r="A114" s="15" t="s">
        <v>199</v>
      </c>
      <c r="B114" s="172" t="s">
        <v>391</v>
      </c>
      <c r="C114" s="311"/>
    </row>
    <row r="115" spans="1:3" ht="12" customHeight="1">
      <c r="A115" s="15" t="s">
        <v>200</v>
      </c>
      <c r="B115" s="172" t="s">
        <v>407</v>
      </c>
      <c r="C115" s="311"/>
    </row>
    <row r="116" spans="1:3" ht="12" customHeight="1">
      <c r="A116" s="15" t="s">
        <v>201</v>
      </c>
      <c r="B116" s="172" t="s">
        <v>406</v>
      </c>
      <c r="C116" s="311"/>
    </row>
    <row r="117" spans="1:3" ht="12" customHeight="1">
      <c r="A117" s="15" t="s">
        <v>399</v>
      </c>
      <c r="B117" s="172" t="s">
        <v>394</v>
      </c>
      <c r="C117" s="311"/>
    </row>
    <row r="118" spans="1:3" ht="12" customHeight="1">
      <c r="A118" s="15" t="s">
        <v>400</v>
      </c>
      <c r="B118" s="172" t="s">
        <v>405</v>
      </c>
      <c r="C118" s="311"/>
    </row>
    <row r="119" spans="1:3" ht="16.5" thickBot="1">
      <c r="A119" s="13" t="s">
        <v>401</v>
      </c>
      <c r="B119" s="172" t="s">
        <v>404</v>
      </c>
      <c r="C119" s="312"/>
    </row>
    <row r="120" spans="1:3" ht="12" customHeight="1" thickBot="1">
      <c r="A120" s="20" t="s">
        <v>23</v>
      </c>
      <c r="B120" s="152" t="s">
        <v>409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410</v>
      </c>
      <c r="C123" s="340">
        <f>+C90+C106+C120</f>
        <v>0</v>
      </c>
    </row>
    <row r="124" spans="1:3" ht="12" customHeight="1" thickBot="1">
      <c r="A124" s="20" t="s">
        <v>25</v>
      </c>
      <c r="B124" s="152" t="s">
        <v>411</v>
      </c>
      <c r="C124" s="340">
        <f>+C125+C126+C127</f>
        <v>0</v>
      </c>
    </row>
    <row r="125" spans="1:3" ht="12" customHeight="1">
      <c r="A125" s="15" t="s">
        <v>102</v>
      </c>
      <c r="B125" s="9" t="s">
        <v>412</v>
      </c>
      <c r="C125" s="311"/>
    </row>
    <row r="126" spans="1:3" ht="12" customHeight="1">
      <c r="A126" s="15" t="s">
        <v>103</v>
      </c>
      <c r="B126" s="9" t="s">
        <v>413</v>
      </c>
      <c r="C126" s="311"/>
    </row>
    <row r="127" spans="1:3" ht="12" customHeight="1" thickBot="1">
      <c r="A127" s="13" t="s">
        <v>104</v>
      </c>
      <c r="B127" s="7" t="s">
        <v>414</v>
      </c>
      <c r="C127" s="311"/>
    </row>
    <row r="128" spans="1:3" ht="12" customHeight="1" thickBot="1">
      <c r="A128" s="20" t="s">
        <v>26</v>
      </c>
      <c r="B128" s="152" t="s">
        <v>473</v>
      </c>
      <c r="C128" s="340">
        <f>+C129+C130+C131+C132</f>
        <v>0</v>
      </c>
    </row>
    <row r="129" spans="1:3" ht="12" customHeight="1">
      <c r="A129" s="15" t="s">
        <v>105</v>
      </c>
      <c r="B129" s="9" t="s">
        <v>415</v>
      </c>
      <c r="C129" s="311"/>
    </row>
    <row r="130" spans="1:3" ht="12" customHeight="1">
      <c r="A130" s="15" t="s">
        <v>106</v>
      </c>
      <c r="B130" s="9" t="s">
        <v>416</v>
      </c>
      <c r="C130" s="311"/>
    </row>
    <row r="131" spans="1:3" ht="12" customHeight="1">
      <c r="A131" s="15" t="s">
        <v>318</v>
      </c>
      <c r="B131" s="9" t="s">
        <v>417</v>
      </c>
      <c r="C131" s="311"/>
    </row>
    <row r="132" spans="1:3" ht="12" customHeight="1" thickBot="1">
      <c r="A132" s="13" t="s">
        <v>319</v>
      </c>
      <c r="B132" s="7" t="s">
        <v>418</v>
      </c>
      <c r="C132" s="311"/>
    </row>
    <row r="133" spans="1:3" ht="12" customHeight="1" thickBot="1">
      <c r="A133" s="20" t="s">
        <v>27</v>
      </c>
      <c r="B133" s="152" t="s">
        <v>419</v>
      </c>
      <c r="C133" s="346">
        <f>+C134+C135+C136+C137</f>
        <v>0</v>
      </c>
    </row>
    <row r="134" spans="1:3" ht="12" customHeight="1">
      <c r="A134" s="15" t="s">
        <v>107</v>
      </c>
      <c r="B134" s="9" t="s">
        <v>420</v>
      </c>
      <c r="C134" s="311"/>
    </row>
    <row r="135" spans="1:3" ht="12" customHeight="1">
      <c r="A135" s="15" t="s">
        <v>108</v>
      </c>
      <c r="B135" s="9" t="s">
        <v>430</v>
      </c>
      <c r="C135" s="311"/>
    </row>
    <row r="136" spans="1:3" ht="12" customHeight="1">
      <c r="A136" s="15" t="s">
        <v>331</v>
      </c>
      <c r="B136" s="9" t="s">
        <v>421</v>
      </c>
      <c r="C136" s="311"/>
    </row>
    <row r="137" spans="1:3" ht="12" customHeight="1" thickBot="1">
      <c r="A137" s="13" t="s">
        <v>332</v>
      </c>
      <c r="B137" s="7" t="s">
        <v>422</v>
      </c>
      <c r="C137" s="311"/>
    </row>
    <row r="138" spans="1:3" ht="12" customHeight="1" thickBot="1">
      <c r="A138" s="20" t="s">
        <v>28</v>
      </c>
      <c r="B138" s="152" t="s">
        <v>423</v>
      </c>
      <c r="C138" s="349">
        <f>+C139+C140+C141+C142</f>
        <v>0</v>
      </c>
    </row>
    <row r="139" spans="1:3" ht="12" customHeight="1">
      <c r="A139" s="15" t="s">
        <v>192</v>
      </c>
      <c r="B139" s="9" t="s">
        <v>424</v>
      </c>
      <c r="C139" s="311"/>
    </row>
    <row r="140" spans="1:3" ht="12" customHeight="1">
      <c r="A140" s="15" t="s">
        <v>193</v>
      </c>
      <c r="B140" s="9" t="s">
        <v>425</v>
      </c>
      <c r="C140" s="311"/>
    </row>
    <row r="141" spans="1:3" ht="12" customHeight="1">
      <c r="A141" s="15" t="s">
        <v>246</v>
      </c>
      <c r="B141" s="9" t="s">
        <v>426</v>
      </c>
      <c r="C141" s="311"/>
    </row>
    <row r="142" spans="1:3" ht="12" customHeight="1" thickBot="1">
      <c r="A142" s="15" t="s">
        <v>334</v>
      </c>
      <c r="B142" s="9" t="s">
        <v>427</v>
      </c>
      <c r="C142" s="311"/>
    </row>
    <row r="143" spans="1:9" ht="15" customHeight="1" thickBot="1">
      <c r="A143" s="20" t="s">
        <v>29</v>
      </c>
      <c r="B143" s="152" t="s">
        <v>428</v>
      </c>
      <c r="C143" s="482">
        <f>+C124+C128+C133+C138</f>
        <v>0</v>
      </c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429</v>
      </c>
      <c r="C144" s="482">
        <f>+C123+C143</f>
        <v>0</v>
      </c>
    </row>
    <row r="145" ht="7.5" customHeight="1"/>
    <row r="146" spans="1:3" ht="15.75">
      <c r="A146" s="564" t="s">
        <v>431</v>
      </c>
      <c r="B146" s="564"/>
      <c r="C146" s="564"/>
    </row>
    <row r="147" spans="1:3" ht="15" customHeight="1" thickBot="1">
      <c r="A147" s="562" t="s">
        <v>166</v>
      </c>
      <c r="B147" s="562"/>
      <c r="C147" s="350" t="s">
        <v>245</v>
      </c>
    </row>
    <row r="148" spans="1:4" ht="13.5" customHeight="1" thickBot="1">
      <c r="A148" s="20">
        <v>1</v>
      </c>
      <c r="B148" s="30" t="s">
        <v>432</v>
      </c>
      <c r="C148" s="340">
        <f>+C60-C123</f>
        <v>0</v>
      </c>
      <c r="D148" s="485"/>
    </row>
    <row r="149" spans="1:3" ht="27.75" customHeight="1" thickBot="1">
      <c r="A149" s="20" t="s">
        <v>22</v>
      </c>
      <c r="B149" s="30" t="s">
        <v>433</v>
      </c>
      <c r="C149" s="340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..............................Önkormányzat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3">
      <selection activeCell="C89" sqref="C89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7" customWidth="1"/>
    <col min="5" max="16384" width="9.375" style="467" customWidth="1"/>
  </cols>
  <sheetData>
    <row r="1" spans="1:3" ht="15.75" customHeight="1">
      <c r="A1" s="561" t="s">
        <v>18</v>
      </c>
      <c r="B1" s="561"/>
      <c r="C1" s="561"/>
    </row>
    <row r="2" spans="1:3" ht="15.75" customHeight="1" thickBot="1">
      <c r="A2" s="562" t="s">
        <v>164</v>
      </c>
      <c r="B2" s="562"/>
      <c r="C2" s="350" t="s">
        <v>245</v>
      </c>
    </row>
    <row r="3" spans="1:3" ht="37.5" customHeight="1" thickBot="1">
      <c r="A3" s="23" t="s">
        <v>78</v>
      </c>
      <c r="B3" s="24" t="s">
        <v>20</v>
      </c>
      <c r="C3" s="45" t="s">
        <v>539</v>
      </c>
    </row>
    <row r="4" spans="1:3" s="468" customFormat="1" ht="12" customHeight="1" thickBot="1">
      <c r="A4" s="462">
        <v>1</v>
      </c>
      <c r="B4" s="463">
        <v>2</v>
      </c>
      <c r="C4" s="464">
        <v>3</v>
      </c>
    </row>
    <row r="5" spans="1:3" s="469" customFormat="1" ht="12" customHeight="1" thickBot="1">
      <c r="A5" s="20" t="s">
        <v>21</v>
      </c>
      <c r="B5" s="21" t="s">
        <v>274</v>
      </c>
      <c r="C5" s="340">
        <f>+C6+C7+C8+C9+C10+C11</f>
        <v>0</v>
      </c>
    </row>
    <row r="6" spans="1:3" s="469" customFormat="1" ht="12" customHeight="1">
      <c r="A6" s="15" t="s">
        <v>109</v>
      </c>
      <c r="B6" s="470" t="s">
        <v>275</v>
      </c>
      <c r="C6" s="343"/>
    </row>
    <row r="7" spans="1:3" s="469" customFormat="1" ht="12" customHeight="1">
      <c r="A7" s="14" t="s">
        <v>110</v>
      </c>
      <c r="B7" s="471" t="s">
        <v>276</v>
      </c>
      <c r="C7" s="342"/>
    </row>
    <row r="8" spans="1:3" s="469" customFormat="1" ht="12" customHeight="1">
      <c r="A8" s="14" t="s">
        <v>111</v>
      </c>
      <c r="B8" s="471" t="s">
        <v>277</v>
      </c>
      <c r="C8" s="342"/>
    </row>
    <row r="9" spans="1:3" s="469" customFormat="1" ht="12" customHeight="1">
      <c r="A9" s="14" t="s">
        <v>112</v>
      </c>
      <c r="B9" s="471" t="s">
        <v>278</v>
      </c>
      <c r="C9" s="342"/>
    </row>
    <row r="10" spans="1:3" s="469" customFormat="1" ht="12" customHeight="1">
      <c r="A10" s="14" t="s">
        <v>160</v>
      </c>
      <c r="B10" s="471" t="s">
        <v>279</v>
      </c>
      <c r="C10" s="342"/>
    </row>
    <row r="11" spans="1:3" s="469" customFormat="1" ht="12" customHeight="1" thickBot="1">
      <c r="A11" s="16" t="s">
        <v>113</v>
      </c>
      <c r="B11" s="472" t="s">
        <v>280</v>
      </c>
      <c r="C11" s="342"/>
    </row>
    <row r="12" spans="1:3" s="469" customFormat="1" ht="12" customHeight="1" thickBot="1">
      <c r="A12" s="20" t="s">
        <v>22</v>
      </c>
      <c r="B12" s="335" t="s">
        <v>281</v>
      </c>
      <c r="C12" s="340">
        <f>+C13+C14+C15+C16+C17</f>
        <v>0</v>
      </c>
    </row>
    <row r="13" spans="1:3" s="469" customFormat="1" ht="12" customHeight="1">
      <c r="A13" s="15" t="s">
        <v>115</v>
      </c>
      <c r="B13" s="470" t="s">
        <v>282</v>
      </c>
      <c r="C13" s="343"/>
    </row>
    <row r="14" spans="1:3" s="469" customFormat="1" ht="12" customHeight="1">
      <c r="A14" s="14" t="s">
        <v>116</v>
      </c>
      <c r="B14" s="471" t="s">
        <v>283</v>
      </c>
      <c r="C14" s="342"/>
    </row>
    <row r="15" spans="1:3" s="469" customFormat="1" ht="12" customHeight="1">
      <c r="A15" s="14" t="s">
        <v>117</v>
      </c>
      <c r="B15" s="471" t="s">
        <v>515</v>
      </c>
      <c r="C15" s="342"/>
    </row>
    <row r="16" spans="1:3" s="469" customFormat="1" ht="12" customHeight="1">
      <c r="A16" s="14" t="s">
        <v>118</v>
      </c>
      <c r="B16" s="471" t="s">
        <v>516</v>
      </c>
      <c r="C16" s="342"/>
    </row>
    <row r="17" spans="1:3" s="469" customFormat="1" ht="12" customHeight="1">
      <c r="A17" s="14" t="s">
        <v>119</v>
      </c>
      <c r="B17" s="471" t="s">
        <v>284</v>
      </c>
      <c r="C17" s="342"/>
    </row>
    <row r="18" spans="1:3" s="469" customFormat="1" ht="12" customHeight="1" thickBot="1">
      <c r="A18" s="16" t="s">
        <v>128</v>
      </c>
      <c r="B18" s="472" t="s">
        <v>285</v>
      </c>
      <c r="C18" s="344"/>
    </row>
    <row r="19" spans="1:3" s="469" customFormat="1" ht="12" customHeight="1" thickBot="1">
      <c r="A19" s="20" t="s">
        <v>23</v>
      </c>
      <c r="B19" s="21" t="s">
        <v>286</v>
      </c>
      <c r="C19" s="340">
        <f>+C20+C21+C22+C23+C24</f>
        <v>0</v>
      </c>
    </row>
    <row r="20" spans="1:3" s="469" customFormat="1" ht="12" customHeight="1">
      <c r="A20" s="15" t="s">
        <v>98</v>
      </c>
      <c r="B20" s="470" t="s">
        <v>287</v>
      </c>
      <c r="C20" s="343"/>
    </row>
    <row r="21" spans="1:3" s="469" customFormat="1" ht="12" customHeight="1">
      <c r="A21" s="14" t="s">
        <v>99</v>
      </c>
      <c r="B21" s="471" t="s">
        <v>288</v>
      </c>
      <c r="C21" s="342"/>
    </row>
    <row r="22" spans="1:3" s="469" customFormat="1" ht="12" customHeight="1">
      <c r="A22" s="14" t="s">
        <v>100</v>
      </c>
      <c r="B22" s="471" t="s">
        <v>517</v>
      </c>
      <c r="C22" s="342"/>
    </row>
    <row r="23" spans="1:3" s="469" customFormat="1" ht="12" customHeight="1">
      <c r="A23" s="14" t="s">
        <v>101</v>
      </c>
      <c r="B23" s="471" t="s">
        <v>518</v>
      </c>
      <c r="C23" s="342"/>
    </row>
    <row r="24" spans="1:3" s="469" customFormat="1" ht="12" customHeight="1">
      <c r="A24" s="14" t="s">
        <v>182</v>
      </c>
      <c r="B24" s="471" t="s">
        <v>289</v>
      </c>
      <c r="C24" s="342"/>
    </row>
    <row r="25" spans="1:3" s="469" customFormat="1" ht="12" customHeight="1" thickBot="1">
      <c r="A25" s="16" t="s">
        <v>183</v>
      </c>
      <c r="B25" s="472" t="s">
        <v>290</v>
      </c>
      <c r="C25" s="344"/>
    </row>
    <row r="26" spans="1:3" s="469" customFormat="1" ht="12" customHeight="1" thickBot="1">
      <c r="A26" s="20" t="s">
        <v>184</v>
      </c>
      <c r="B26" s="21" t="s">
        <v>291</v>
      </c>
      <c r="C26" s="346">
        <f>+C27+C30+C31+C32</f>
        <v>0</v>
      </c>
    </row>
    <row r="27" spans="1:3" s="469" customFormat="1" ht="12" customHeight="1">
      <c r="A27" s="15" t="s">
        <v>292</v>
      </c>
      <c r="B27" s="470" t="s">
        <v>298</v>
      </c>
      <c r="C27" s="465">
        <f>+C28+C29</f>
        <v>0</v>
      </c>
    </row>
    <row r="28" spans="1:3" s="469" customFormat="1" ht="12" customHeight="1">
      <c r="A28" s="14" t="s">
        <v>293</v>
      </c>
      <c r="B28" s="471" t="s">
        <v>299</v>
      </c>
      <c r="C28" s="342"/>
    </row>
    <row r="29" spans="1:3" s="469" customFormat="1" ht="12" customHeight="1">
      <c r="A29" s="14" t="s">
        <v>294</v>
      </c>
      <c r="B29" s="471" t="s">
        <v>300</v>
      </c>
      <c r="C29" s="342"/>
    </row>
    <row r="30" spans="1:3" s="469" customFormat="1" ht="12" customHeight="1">
      <c r="A30" s="14" t="s">
        <v>295</v>
      </c>
      <c r="B30" s="471" t="s">
        <v>301</v>
      </c>
      <c r="C30" s="342"/>
    </row>
    <row r="31" spans="1:3" s="469" customFormat="1" ht="12" customHeight="1">
      <c r="A31" s="14" t="s">
        <v>296</v>
      </c>
      <c r="B31" s="471" t="s">
        <v>302</v>
      </c>
      <c r="C31" s="342"/>
    </row>
    <row r="32" spans="1:3" s="469" customFormat="1" ht="12" customHeight="1" thickBot="1">
      <c r="A32" s="16" t="s">
        <v>297</v>
      </c>
      <c r="B32" s="472" t="s">
        <v>303</v>
      </c>
      <c r="C32" s="344"/>
    </row>
    <row r="33" spans="1:3" s="469" customFormat="1" ht="12" customHeight="1" thickBot="1">
      <c r="A33" s="20" t="s">
        <v>25</v>
      </c>
      <c r="B33" s="21" t="s">
        <v>304</v>
      </c>
      <c r="C33" s="340">
        <f>SUM(C34:C43)</f>
        <v>0</v>
      </c>
    </row>
    <row r="34" spans="1:3" s="469" customFormat="1" ht="12" customHeight="1">
      <c r="A34" s="15" t="s">
        <v>102</v>
      </c>
      <c r="B34" s="470" t="s">
        <v>307</v>
      </c>
      <c r="C34" s="343"/>
    </row>
    <row r="35" spans="1:3" s="469" customFormat="1" ht="12" customHeight="1">
      <c r="A35" s="14" t="s">
        <v>103</v>
      </c>
      <c r="B35" s="471" t="s">
        <v>308</v>
      </c>
      <c r="C35" s="342"/>
    </row>
    <row r="36" spans="1:3" s="469" customFormat="1" ht="12" customHeight="1">
      <c r="A36" s="14" t="s">
        <v>104</v>
      </c>
      <c r="B36" s="471" t="s">
        <v>309</v>
      </c>
      <c r="C36" s="342"/>
    </row>
    <row r="37" spans="1:3" s="469" customFormat="1" ht="12" customHeight="1">
      <c r="A37" s="14" t="s">
        <v>186</v>
      </c>
      <c r="B37" s="471" t="s">
        <v>310</v>
      </c>
      <c r="C37" s="342"/>
    </row>
    <row r="38" spans="1:3" s="469" customFormat="1" ht="12" customHeight="1">
      <c r="A38" s="14" t="s">
        <v>187</v>
      </c>
      <c r="B38" s="471" t="s">
        <v>311</v>
      </c>
      <c r="C38" s="342"/>
    </row>
    <row r="39" spans="1:3" s="469" customFormat="1" ht="12" customHeight="1">
      <c r="A39" s="14" t="s">
        <v>188</v>
      </c>
      <c r="B39" s="471" t="s">
        <v>312</v>
      </c>
      <c r="C39" s="342"/>
    </row>
    <row r="40" spans="1:3" s="469" customFormat="1" ht="12" customHeight="1">
      <c r="A40" s="14" t="s">
        <v>189</v>
      </c>
      <c r="B40" s="471" t="s">
        <v>313</v>
      </c>
      <c r="C40" s="342"/>
    </row>
    <row r="41" spans="1:3" s="469" customFormat="1" ht="12" customHeight="1">
      <c r="A41" s="14" t="s">
        <v>190</v>
      </c>
      <c r="B41" s="471" t="s">
        <v>314</v>
      </c>
      <c r="C41" s="342"/>
    </row>
    <row r="42" spans="1:3" s="469" customFormat="1" ht="12" customHeight="1">
      <c r="A42" s="14" t="s">
        <v>305</v>
      </c>
      <c r="B42" s="471" t="s">
        <v>315</v>
      </c>
      <c r="C42" s="345"/>
    </row>
    <row r="43" spans="1:3" s="469" customFormat="1" ht="12" customHeight="1" thickBot="1">
      <c r="A43" s="16" t="s">
        <v>306</v>
      </c>
      <c r="B43" s="472" t="s">
        <v>316</v>
      </c>
      <c r="C43" s="456"/>
    </row>
    <row r="44" spans="1:3" s="469" customFormat="1" ht="12" customHeight="1" thickBot="1">
      <c r="A44" s="20" t="s">
        <v>26</v>
      </c>
      <c r="B44" s="21" t="s">
        <v>317</v>
      </c>
      <c r="C44" s="340">
        <f>SUM(C45:C49)</f>
        <v>0</v>
      </c>
    </row>
    <row r="45" spans="1:3" s="469" customFormat="1" ht="12" customHeight="1">
      <c r="A45" s="15" t="s">
        <v>105</v>
      </c>
      <c r="B45" s="470" t="s">
        <v>321</v>
      </c>
      <c r="C45" s="518"/>
    </row>
    <row r="46" spans="1:3" s="469" customFormat="1" ht="12" customHeight="1">
      <c r="A46" s="14" t="s">
        <v>106</v>
      </c>
      <c r="B46" s="471" t="s">
        <v>322</v>
      </c>
      <c r="C46" s="345"/>
    </row>
    <row r="47" spans="1:3" s="469" customFormat="1" ht="12" customHeight="1">
      <c r="A47" s="14" t="s">
        <v>318</v>
      </c>
      <c r="B47" s="471" t="s">
        <v>323</v>
      </c>
      <c r="C47" s="345"/>
    </row>
    <row r="48" spans="1:3" s="469" customFormat="1" ht="12" customHeight="1">
      <c r="A48" s="14" t="s">
        <v>319</v>
      </c>
      <c r="B48" s="471" t="s">
        <v>324</v>
      </c>
      <c r="C48" s="345"/>
    </row>
    <row r="49" spans="1:3" s="469" customFormat="1" ht="12" customHeight="1" thickBot="1">
      <c r="A49" s="16" t="s">
        <v>320</v>
      </c>
      <c r="B49" s="472" t="s">
        <v>325</v>
      </c>
      <c r="C49" s="456"/>
    </row>
    <row r="50" spans="1:3" s="469" customFormat="1" ht="12" customHeight="1" thickBot="1">
      <c r="A50" s="20" t="s">
        <v>191</v>
      </c>
      <c r="B50" s="21" t="s">
        <v>326</v>
      </c>
      <c r="C50" s="340">
        <f>SUM(C51:C53)</f>
        <v>0</v>
      </c>
    </row>
    <row r="51" spans="1:3" s="469" customFormat="1" ht="12" customHeight="1">
      <c r="A51" s="15" t="s">
        <v>107</v>
      </c>
      <c r="B51" s="470" t="s">
        <v>327</v>
      </c>
      <c r="C51" s="343"/>
    </row>
    <row r="52" spans="1:3" s="469" customFormat="1" ht="12" customHeight="1">
      <c r="A52" s="14" t="s">
        <v>108</v>
      </c>
      <c r="B52" s="471" t="s">
        <v>519</v>
      </c>
      <c r="C52" s="342"/>
    </row>
    <row r="53" spans="1:3" s="469" customFormat="1" ht="12" customHeight="1">
      <c r="A53" s="14" t="s">
        <v>331</v>
      </c>
      <c r="B53" s="471" t="s">
        <v>329</v>
      </c>
      <c r="C53" s="342"/>
    </row>
    <row r="54" spans="1:3" s="469" customFormat="1" ht="12" customHeight="1" thickBot="1">
      <c r="A54" s="16" t="s">
        <v>332</v>
      </c>
      <c r="B54" s="472" t="s">
        <v>330</v>
      </c>
      <c r="C54" s="344"/>
    </row>
    <row r="55" spans="1:3" s="469" customFormat="1" ht="12" customHeight="1" thickBot="1">
      <c r="A55" s="20" t="s">
        <v>28</v>
      </c>
      <c r="B55" s="335" t="s">
        <v>333</v>
      </c>
      <c r="C55" s="340">
        <f>SUM(C56:C58)</f>
        <v>0</v>
      </c>
    </row>
    <row r="56" spans="1:3" s="469" customFormat="1" ht="12" customHeight="1">
      <c r="A56" s="15" t="s">
        <v>192</v>
      </c>
      <c r="B56" s="470" t="s">
        <v>335</v>
      </c>
      <c r="C56" s="345"/>
    </row>
    <row r="57" spans="1:3" s="469" customFormat="1" ht="12" customHeight="1">
      <c r="A57" s="14" t="s">
        <v>193</v>
      </c>
      <c r="B57" s="471" t="s">
        <v>520</v>
      </c>
      <c r="C57" s="345"/>
    </row>
    <row r="58" spans="1:3" s="469" customFormat="1" ht="12" customHeight="1">
      <c r="A58" s="14" t="s">
        <v>246</v>
      </c>
      <c r="B58" s="471" t="s">
        <v>336</v>
      </c>
      <c r="C58" s="345"/>
    </row>
    <row r="59" spans="1:3" s="469" customFormat="1" ht="12" customHeight="1" thickBot="1">
      <c r="A59" s="16" t="s">
        <v>334</v>
      </c>
      <c r="B59" s="472" t="s">
        <v>337</v>
      </c>
      <c r="C59" s="345"/>
    </row>
    <row r="60" spans="1:3" s="469" customFormat="1" ht="12" customHeight="1" thickBot="1">
      <c r="A60" s="20" t="s">
        <v>29</v>
      </c>
      <c r="B60" s="21" t="s">
        <v>338</v>
      </c>
      <c r="C60" s="346">
        <f>+C5+C12+C19+C26+C33+C44+C50+C55</f>
        <v>0</v>
      </c>
    </row>
    <row r="61" spans="1:3" s="469" customFormat="1" ht="12" customHeight="1" thickBot="1">
      <c r="A61" s="473" t="s">
        <v>339</v>
      </c>
      <c r="B61" s="335" t="s">
        <v>340</v>
      </c>
      <c r="C61" s="340">
        <f>SUM(C62:C64)</f>
        <v>0</v>
      </c>
    </row>
    <row r="62" spans="1:3" s="469" customFormat="1" ht="12" customHeight="1">
      <c r="A62" s="15" t="s">
        <v>373</v>
      </c>
      <c r="B62" s="470" t="s">
        <v>341</v>
      </c>
      <c r="C62" s="345"/>
    </row>
    <row r="63" spans="1:3" s="469" customFormat="1" ht="12" customHeight="1">
      <c r="A63" s="14" t="s">
        <v>382</v>
      </c>
      <c r="B63" s="471" t="s">
        <v>342</v>
      </c>
      <c r="C63" s="345"/>
    </row>
    <row r="64" spans="1:3" s="469" customFormat="1" ht="12" customHeight="1" thickBot="1">
      <c r="A64" s="16" t="s">
        <v>383</v>
      </c>
      <c r="B64" s="474" t="s">
        <v>343</v>
      </c>
      <c r="C64" s="345"/>
    </row>
    <row r="65" spans="1:3" s="469" customFormat="1" ht="12" customHeight="1" thickBot="1">
      <c r="A65" s="473" t="s">
        <v>344</v>
      </c>
      <c r="B65" s="335" t="s">
        <v>345</v>
      </c>
      <c r="C65" s="340">
        <f>SUM(C66:C69)</f>
        <v>0</v>
      </c>
    </row>
    <row r="66" spans="1:3" s="469" customFormat="1" ht="12" customHeight="1">
      <c r="A66" s="15" t="s">
        <v>161</v>
      </c>
      <c r="B66" s="470" t="s">
        <v>346</v>
      </c>
      <c r="C66" s="345"/>
    </row>
    <row r="67" spans="1:3" s="469" customFormat="1" ht="12" customHeight="1">
      <c r="A67" s="14" t="s">
        <v>162</v>
      </c>
      <c r="B67" s="471" t="s">
        <v>347</v>
      </c>
      <c r="C67" s="345"/>
    </row>
    <row r="68" spans="1:3" s="469" customFormat="1" ht="12" customHeight="1">
      <c r="A68" s="14" t="s">
        <v>374</v>
      </c>
      <c r="B68" s="471" t="s">
        <v>348</v>
      </c>
      <c r="C68" s="345"/>
    </row>
    <row r="69" spans="1:3" s="469" customFormat="1" ht="12" customHeight="1" thickBot="1">
      <c r="A69" s="16" t="s">
        <v>375</v>
      </c>
      <c r="B69" s="472" t="s">
        <v>349</v>
      </c>
      <c r="C69" s="345"/>
    </row>
    <row r="70" spans="1:3" s="469" customFormat="1" ht="12" customHeight="1" thickBot="1">
      <c r="A70" s="473" t="s">
        <v>350</v>
      </c>
      <c r="B70" s="335" t="s">
        <v>351</v>
      </c>
      <c r="C70" s="340">
        <f>SUM(C71:C72)</f>
        <v>0</v>
      </c>
    </row>
    <row r="71" spans="1:3" s="469" customFormat="1" ht="12" customHeight="1">
      <c r="A71" s="15" t="s">
        <v>376</v>
      </c>
      <c r="B71" s="470" t="s">
        <v>352</v>
      </c>
      <c r="C71" s="345"/>
    </row>
    <row r="72" spans="1:3" s="469" customFormat="1" ht="12" customHeight="1" thickBot="1">
      <c r="A72" s="16" t="s">
        <v>377</v>
      </c>
      <c r="B72" s="472" t="s">
        <v>353</v>
      </c>
      <c r="C72" s="345"/>
    </row>
    <row r="73" spans="1:3" s="469" customFormat="1" ht="12" customHeight="1" thickBot="1">
      <c r="A73" s="473" t="s">
        <v>354</v>
      </c>
      <c r="B73" s="335" t="s">
        <v>355</v>
      </c>
      <c r="C73" s="340">
        <f>SUM(C74:C76)</f>
        <v>0</v>
      </c>
    </row>
    <row r="74" spans="1:3" s="469" customFormat="1" ht="12" customHeight="1">
      <c r="A74" s="15" t="s">
        <v>378</v>
      </c>
      <c r="B74" s="470" t="s">
        <v>356</v>
      </c>
      <c r="C74" s="345"/>
    </row>
    <row r="75" spans="1:3" s="469" customFormat="1" ht="12" customHeight="1">
      <c r="A75" s="14" t="s">
        <v>379</v>
      </c>
      <c r="B75" s="471" t="s">
        <v>357</v>
      </c>
      <c r="C75" s="345"/>
    </row>
    <row r="76" spans="1:3" s="469" customFormat="1" ht="12" customHeight="1" thickBot="1">
      <c r="A76" s="16" t="s">
        <v>380</v>
      </c>
      <c r="B76" s="472" t="s">
        <v>358</v>
      </c>
      <c r="C76" s="345"/>
    </row>
    <row r="77" spans="1:3" s="469" customFormat="1" ht="12" customHeight="1" thickBot="1">
      <c r="A77" s="473" t="s">
        <v>359</v>
      </c>
      <c r="B77" s="335" t="s">
        <v>381</v>
      </c>
      <c r="C77" s="340">
        <f>SUM(C78:C81)</f>
        <v>0</v>
      </c>
    </row>
    <row r="78" spans="1:3" s="469" customFormat="1" ht="12" customHeight="1">
      <c r="A78" s="475" t="s">
        <v>360</v>
      </c>
      <c r="B78" s="470" t="s">
        <v>361</v>
      </c>
      <c r="C78" s="345"/>
    </row>
    <row r="79" spans="1:3" s="469" customFormat="1" ht="12" customHeight="1">
      <c r="A79" s="476" t="s">
        <v>362</v>
      </c>
      <c r="B79" s="471" t="s">
        <v>363</v>
      </c>
      <c r="C79" s="345"/>
    </row>
    <row r="80" spans="1:3" s="469" customFormat="1" ht="12" customHeight="1">
      <c r="A80" s="476" t="s">
        <v>364</v>
      </c>
      <c r="B80" s="471" t="s">
        <v>365</v>
      </c>
      <c r="C80" s="345"/>
    </row>
    <row r="81" spans="1:3" s="469" customFormat="1" ht="12" customHeight="1" thickBot="1">
      <c r="A81" s="477" t="s">
        <v>366</v>
      </c>
      <c r="B81" s="472" t="s">
        <v>367</v>
      </c>
      <c r="C81" s="345"/>
    </row>
    <row r="82" spans="1:3" s="469" customFormat="1" ht="13.5" customHeight="1" thickBot="1">
      <c r="A82" s="473" t="s">
        <v>368</v>
      </c>
      <c r="B82" s="335" t="s">
        <v>369</v>
      </c>
      <c r="C82" s="519"/>
    </row>
    <row r="83" spans="1:3" s="469" customFormat="1" ht="15.75" customHeight="1" thickBot="1">
      <c r="A83" s="473" t="s">
        <v>370</v>
      </c>
      <c r="B83" s="478" t="s">
        <v>371</v>
      </c>
      <c r="C83" s="346">
        <f>+C61+C65+C70+C73+C77+C82</f>
        <v>0</v>
      </c>
    </row>
    <row r="84" spans="1:3" s="469" customFormat="1" ht="16.5" customHeight="1" thickBot="1">
      <c r="A84" s="479" t="s">
        <v>384</v>
      </c>
      <c r="B84" s="480" t="s">
        <v>372</v>
      </c>
      <c r="C84" s="346">
        <f>+C60+C83</f>
        <v>0</v>
      </c>
    </row>
    <row r="85" spans="1:3" s="469" customFormat="1" ht="83.25" customHeight="1">
      <c r="A85" s="5"/>
      <c r="B85" s="6"/>
      <c r="C85" s="347"/>
    </row>
    <row r="86" spans="1:3" ht="16.5" customHeight="1">
      <c r="A86" s="561" t="s">
        <v>50</v>
      </c>
      <c r="B86" s="561"/>
      <c r="C86" s="561"/>
    </row>
    <row r="87" spans="1:3" s="481" customFormat="1" ht="16.5" customHeight="1" thickBot="1">
      <c r="A87" s="563" t="s">
        <v>165</v>
      </c>
      <c r="B87" s="563"/>
      <c r="C87" s="168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539</v>
      </c>
    </row>
    <row r="89" spans="1:3" s="468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39">
        <f>SUM(C91:C95)</f>
        <v>0</v>
      </c>
    </row>
    <row r="91" spans="1:3" ht="12" customHeight="1">
      <c r="A91" s="17" t="s">
        <v>109</v>
      </c>
      <c r="B91" s="10" t="s">
        <v>52</v>
      </c>
      <c r="C91" s="341"/>
    </row>
    <row r="92" spans="1:3" ht="12" customHeight="1">
      <c r="A92" s="14" t="s">
        <v>110</v>
      </c>
      <c r="B92" s="8" t="s">
        <v>194</v>
      </c>
      <c r="C92" s="342"/>
    </row>
    <row r="93" spans="1:3" ht="12" customHeight="1">
      <c r="A93" s="14" t="s">
        <v>111</v>
      </c>
      <c r="B93" s="8" t="s">
        <v>151</v>
      </c>
      <c r="C93" s="344"/>
    </row>
    <row r="94" spans="1:3" ht="12" customHeight="1">
      <c r="A94" s="14" t="s">
        <v>112</v>
      </c>
      <c r="B94" s="11" t="s">
        <v>195</v>
      </c>
      <c r="C94" s="344"/>
    </row>
    <row r="95" spans="1:3" ht="12" customHeight="1">
      <c r="A95" s="14" t="s">
        <v>123</v>
      </c>
      <c r="B95" s="19" t="s">
        <v>196</v>
      </c>
      <c r="C95" s="344"/>
    </row>
    <row r="96" spans="1:3" ht="12" customHeight="1">
      <c r="A96" s="14" t="s">
        <v>113</v>
      </c>
      <c r="B96" s="8" t="s">
        <v>388</v>
      </c>
      <c r="C96" s="344"/>
    </row>
    <row r="97" spans="1:3" ht="12" customHeight="1">
      <c r="A97" s="14" t="s">
        <v>114</v>
      </c>
      <c r="B97" s="171" t="s">
        <v>389</v>
      </c>
      <c r="C97" s="344"/>
    </row>
    <row r="98" spans="1:3" ht="12" customHeight="1">
      <c r="A98" s="14" t="s">
        <v>124</v>
      </c>
      <c r="B98" s="172" t="s">
        <v>390</v>
      </c>
      <c r="C98" s="344"/>
    </row>
    <row r="99" spans="1:3" ht="12" customHeight="1">
      <c r="A99" s="14" t="s">
        <v>125</v>
      </c>
      <c r="B99" s="172" t="s">
        <v>391</v>
      </c>
      <c r="C99" s="344"/>
    </row>
    <row r="100" spans="1:3" ht="12" customHeight="1">
      <c r="A100" s="14" t="s">
        <v>126</v>
      </c>
      <c r="B100" s="171" t="s">
        <v>392</v>
      </c>
      <c r="C100" s="344"/>
    </row>
    <row r="101" spans="1:3" ht="12" customHeight="1">
      <c r="A101" s="14" t="s">
        <v>127</v>
      </c>
      <c r="B101" s="171" t="s">
        <v>393</v>
      </c>
      <c r="C101" s="344"/>
    </row>
    <row r="102" spans="1:3" ht="12" customHeight="1">
      <c r="A102" s="14" t="s">
        <v>129</v>
      </c>
      <c r="B102" s="172" t="s">
        <v>394</v>
      </c>
      <c r="C102" s="344"/>
    </row>
    <row r="103" spans="1:3" ht="12" customHeight="1">
      <c r="A103" s="13" t="s">
        <v>197</v>
      </c>
      <c r="B103" s="173" t="s">
        <v>395</v>
      </c>
      <c r="C103" s="344"/>
    </row>
    <row r="104" spans="1:3" ht="12" customHeight="1">
      <c r="A104" s="14" t="s">
        <v>385</v>
      </c>
      <c r="B104" s="173" t="s">
        <v>396</v>
      </c>
      <c r="C104" s="344"/>
    </row>
    <row r="105" spans="1:3" ht="12" customHeight="1" thickBot="1">
      <c r="A105" s="18" t="s">
        <v>386</v>
      </c>
      <c r="B105" s="174" t="s">
        <v>397</v>
      </c>
      <c r="C105" s="348"/>
    </row>
    <row r="106" spans="1:3" ht="12" customHeight="1" thickBot="1">
      <c r="A106" s="20" t="s">
        <v>22</v>
      </c>
      <c r="B106" s="30" t="s">
        <v>398</v>
      </c>
      <c r="C106" s="340">
        <f>+C107+C109+C111</f>
        <v>0</v>
      </c>
    </row>
    <row r="107" spans="1:3" ht="12" customHeight="1">
      <c r="A107" s="15" t="s">
        <v>115</v>
      </c>
      <c r="B107" s="8" t="s">
        <v>244</v>
      </c>
      <c r="C107" s="343"/>
    </row>
    <row r="108" spans="1:3" ht="12" customHeight="1">
      <c r="A108" s="15" t="s">
        <v>116</v>
      </c>
      <c r="B108" s="12" t="s">
        <v>402</v>
      </c>
      <c r="C108" s="343"/>
    </row>
    <row r="109" spans="1:3" ht="12" customHeight="1">
      <c r="A109" s="15" t="s">
        <v>117</v>
      </c>
      <c r="B109" s="12" t="s">
        <v>198</v>
      </c>
      <c r="C109" s="342"/>
    </row>
    <row r="110" spans="1:3" ht="12" customHeight="1">
      <c r="A110" s="15" t="s">
        <v>118</v>
      </c>
      <c r="B110" s="12" t="s">
        <v>403</v>
      </c>
      <c r="C110" s="311"/>
    </row>
    <row r="111" spans="1:3" ht="12" customHeight="1">
      <c r="A111" s="15" t="s">
        <v>119</v>
      </c>
      <c r="B111" s="337" t="s">
        <v>247</v>
      </c>
      <c r="C111" s="311"/>
    </row>
    <row r="112" spans="1:3" ht="12" customHeight="1">
      <c r="A112" s="15" t="s">
        <v>128</v>
      </c>
      <c r="B112" s="336" t="s">
        <v>521</v>
      </c>
      <c r="C112" s="311"/>
    </row>
    <row r="113" spans="1:3" ht="12" customHeight="1">
      <c r="A113" s="15" t="s">
        <v>130</v>
      </c>
      <c r="B113" s="466" t="s">
        <v>408</v>
      </c>
      <c r="C113" s="311"/>
    </row>
    <row r="114" spans="1:3" ht="15.75">
      <c r="A114" s="15" t="s">
        <v>199</v>
      </c>
      <c r="B114" s="172" t="s">
        <v>391</v>
      </c>
      <c r="C114" s="311"/>
    </row>
    <row r="115" spans="1:3" ht="12" customHeight="1">
      <c r="A115" s="15" t="s">
        <v>200</v>
      </c>
      <c r="B115" s="172" t="s">
        <v>407</v>
      </c>
      <c r="C115" s="311"/>
    </row>
    <row r="116" spans="1:3" ht="12" customHeight="1">
      <c r="A116" s="15" t="s">
        <v>201</v>
      </c>
      <c r="B116" s="172" t="s">
        <v>406</v>
      </c>
      <c r="C116" s="311"/>
    </row>
    <row r="117" spans="1:3" ht="12" customHeight="1">
      <c r="A117" s="15" t="s">
        <v>399</v>
      </c>
      <c r="B117" s="172" t="s">
        <v>394</v>
      </c>
      <c r="C117" s="311"/>
    </row>
    <row r="118" spans="1:3" ht="12" customHeight="1">
      <c r="A118" s="15" t="s">
        <v>400</v>
      </c>
      <c r="B118" s="172" t="s">
        <v>405</v>
      </c>
      <c r="C118" s="311"/>
    </row>
    <row r="119" spans="1:3" ht="16.5" thickBot="1">
      <c r="A119" s="13" t="s">
        <v>401</v>
      </c>
      <c r="B119" s="172" t="s">
        <v>404</v>
      </c>
      <c r="C119" s="312"/>
    </row>
    <row r="120" spans="1:3" ht="12" customHeight="1" thickBot="1">
      <c r="A120" s="20" t="s">
        <v>23</v>
      </c>
      <c r="B120" s="152" t="s">
        <v>409</v>
      </c>
      <c r="C120" s="340">
        <f>+C121+C122</f>
        <v>0</v>
      </c>
    </row>
    <row r="121" spans="1:3" ht="12" customHeight="1">
      <c r="A121" s="15" t="s">
        <v>98</v>
      </c>
      <c r="B121" s="9" t="s">
        <v>65</v>
      </c>
      <c r="C121" s="343"/>
    </row>
    <row r="122" spans="1:3" ht="12" customHeight="1" thickBot="1">
      <c r="A122" s="16" t="s">
        <v>99</v>
      </c>
      <c r="B122" s="12" t="s">
        <v>66</v>
      </c>
      <c r="C122" s="344"/>
    </row>
    <row r="123" spans="1:3" ht="12" customHeight="1" thickBot="1">
      <c r="A123" s="20" t="s">
        <v>24</v>
      </c>
      <c r="B123" s="152" t="s">
        <v>410</v>
      </c>
      <c r="C123" s="340">
        <f>+C90+C106+C120</f>
        <v>0</v>
      </c>
    </row>
    <row r="124" spans="1:3" ht="12" customHeight="1" thickBot="1">
      <c r="A124" s="20" t="s">
        <v>25</v>
      </c>
      <c r="B124" s="152" t="s">
        <v>411</v>
      </c>
      <c r="C124" s="340">
        <f>+C125+C126+C127</f>
        <v>0</v>
      </c>
    </row>
    <row r="125" spans="1:3" ht="12" customHeight="1">
      <c r="A125" s="15" t="s">
        <v>102</v>
      </c>
      <c r="B125" s="9" t="s">
        <v>412</v>
      </c>
      <c r="C125" s="311"/>
    </row>
    <row r="126" spans="1:3" ht="12" customHeight="1">
      <c r="A126" s="15" t="s">
        <v>103</v>
      </c>
      <c r="B126" s="9" t="s">
        <v>413</v>
      </c>
      <c r="C126" s="311"/>
    </row>
    <row r="127" spans="1:3" ht="12" customHeight="1" thickBot="1">
      <c r="A127" s="13" t="s">
        <v>104</v>
      </c>
      <c r="B127" s="7" t="s">
        <v>414</v>
      </c>
      <c r="C127" s="311"/>
    </row>
    <row r="128" spans="1:3" ht="12" customHeight="1" thickBot="1">
      <c r="A128" s="20" t="s">
        <v>26</v>
      </c>
      <c r="B128" s="152" t="s">
        <v>473</v>
      </c>
      <c r="C128" s="340">
        <f>+C129+C130+C131+C132</f>
        <v>0</v>
      </c>
    </row>
    <row r="129" spans="1:3" ht="12" customHeight="1">
      <c r="A129" s="15" t="s">
        <v>105</v>
      </c>
      <c r="B129" s="9" t="s">
        <v>415</v>
      </c>
      <c r="C129" s="311"/>
    </row>
    <row r="130" spans="1:3" ht="12" customHeight="1">
      <c r="A130" s="15" t="s">
        <v>106</v>
      </c>
      <c r="B130" s="9" t="s">
        <v>416</v>
      </c>
      <c r="C130" s="311"/>
    </row>
    <row r="131" spans="1:3" ht="12" customHeight="1">
      <c r="A131" s="15" t="s">
        <v>318</v>
      </c>
      <c r="B131" s="9" t="s">
        <v>417</v>
      </c>
      <c r="C131" s="311"/>
    </row>
    <row r="132" spans="1:3" ht="12" customHeight="1" thickBot="1">
      <c r="A132" s="13" t="s">
        <v>319</v>
      </c>
      <c r="B132" s="7" t="s">
        <v>418</v>
      </c>
      <c r="C132" s="311"/>
    </row>
    <row r="133" spans="1:3" ht="12" customHeight="1" thickBot="1">
      <c r="A133" s="20" t="s">
        <v>27</v>
      </c>
      <c r="B133" s="152" t="s">
        <v>419</v>
      </c>
      <c r="C133" s="346">
        <f>+C134+C135+C136+C137</f>
        <v>0</v>
      </c>
    </row>
    <row r="134" spans="1:3" ht="12" customHeight="1">
      <c r="A134" s="15" t="s">
        <v>107</v>
      </c>
      <c r="B134" s="9" t="s">
        <v>420</v>
      </c>
      <c r="C134" s="311"/>
    </row>
    <row r="135" spans="1:3" ht="12" customHeight="1">
      <c r="A135" s="15" t="s">
        <v>108</v>
      </c>
      <c r="B135" s="9" t="s">
        <v>430</v>
      </c>
      <c r="C135" s="311"/>
    </row>
    <row r="136" spans="1:3" ht="12" customHeight="1">
      <c r="A136" s="15" t="s">
        <v>331</v>
      </c>
      <c r="B136" s="9" t="s">
        <v>421</v>
      </c>
      <c r="C136" s="311"/>
    </row>
    <row r="137" spans="1:3" ht="12" customHeight="1" thickBot="1">
      <c r="A137" s="13" t="s">
        <v>332</v>
      </c>
      <c r="B137" s="7" t="s">
        <v>422</v>
      </c>
      <c r="C137" s="311"/>
    </row>
    <row r="138" spans="1:3" ht="12" customHeight="1" thickBot="1">
      <c r="A138" s="20" t="s">
        <v>28</v>
      </c>
      <c r="B138" s="152" t="s">
        <v>423</v>
      </c>
      <c r="C138" s="349">
        <f>+C139+C140+C141+C142</f>
        <v>0</v>
      </c>
    </row>
    <row r="139" spans="1:3" ht="12" customHeight="1">
      <c r="A139" s="15" t="s">
        <v>192</v>
      </c>
      <c r="B139" s="9" t="s">
        <v>424</v>
      </c>
      <c r="C139" s="311"/>
    </row>
    <row r="140" spans="1:3" ht="12" customHeight="1">
      <c r="A140" s="15" t="s">
        <v>193</v>
      </c>
      <c r="B140" s="9" t="s">
        <v>425</v>
      </c>
      <c r="C140" s="311"/>
    </row>
    <row r="141" spans="1:3" ht="12" customHeight="1">
      <c r="A141" s="15" t="s">
        <v>246</v>
      </c>
      <c r="B141" s="9" t="s">
        <v>426</v>
      </c>
      <c r="C141" s="311"/>
    </row>
    <row r="142" spans="1:3" ht="12" customHeight="1" thickBot="1">
      <c r="A142" s="15" t="s">
        <v>334</v>
      </c>
      <c r="B142" s="9" t="s">
        <v>427</v>
      </c>
      <c r="C142" s="311"/>
    </row>
    <row r="143" spans="1:9" ht="15" customHeight="1" thickBot="1">
      <c r="A143" s="20" t="s">
        <v>29</v>
      </c>
      <c r="B143" s="152" t="s">
        <v>428</v>
      </c>
      <c r="C143" s="482">
        <f>+C124+C128+C133+C138</f>
        <v>0</v>
      </c>
      <c r="F143" s="483"/>
      <c r="G143" s="484"/>
      <c r="H143" s="484"/>
      <c r="I143" s="484"/>
    </row>
    <row r="144" spans="1:3" s="469" customFormat="1" ht="12.75" customHeight="1" thickBot="1">
      <c r="A144" s="338" t="s">
        <v>30</v>
      </c>
      <c r="B144" s="432" t="s">
        <v>429</v>
      </c>
      <c r="C144" s="482">
        <f>+C123+C143</f>
        <v>0</v>
      </c>
    </row>
    <row r="145" ht="7.5" customHeight="1"/>
    <row r="146" spans="1:3" ht="15.75">
      <c r="A146" s="564" t="s">
        <v>431</v>
      </c>
      <c r="B146" s="564"/>
      <c r="C146" s="564"/>
    </row>
    <row r="147" spans="1:3" ht="15" customHeight="1" thickBot="1">
      <c r="A147" s="562" t="s">
        <v>166</v>
      </c>
      <c r="B147" s="562"/>
      <c r="C147" s="350" t="s">
        <v>245</v>
      </c>
    </row>
    <row r="148" spans="1:4" ht="13.5" customHeight="1" thickBot="1">
      <c r="A148" s="20">
        <v>1</v>
      </c>
      <c r="B148" s="30" t="s">
        <v>432</v>
      </c>
      <c r="C148" s="340">
        <f>+C60-C123</f>
        <v>0</v>
      </c>
      <c r="D148" s="485"/>
    </row>
    <row r="149" spans="1:3" ht="27.75" customHeight="1" thickBot="1">
      <c r="A149" s="20" t="s">
        <v>22</v>
      </c>
      <c r="B149" s="30" t="s">
        <v>433</v>
      </c>
      <c r="C149" s="340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.......................Önkormányzat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B1">
      <selection activeCell="C21" sqref="C21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2" t="s">
        <v>170</v>
      </c>
      <c r="C1" s="363"/>
      <c r="D1" s="363"/>
      <c r="E1" s="363"/>
      <c r="F1" s="567" t="s">
        <v>573</v>
      </c>
    </row>
    <row r="2" spans="5:6" ht="14.25" thickBot="1">
      <c r="E2" s="364" t="s">
        <v>572</v>
      </c>
      <c r="F2" s="567"/>
    </row>
    <row r="3" spans="1:6" ht="18" customHeight="1" thickBot="1">
      <c r="A3" s="565" t="s">
        <v>78</v>
      </c>
      <c r="B3" s="365" t="s">
        <v>61</v>
      </c>
      <c r="C3" s="366"/>
      <c r="D3" s="365" t="s">
        <v>63</v>
      </c>
      <c r="E3" s="367"/>
      <c r="F3" s="567"/>
    </row>
    <row r="4" spans="1:6" s="368" customFormat="1" ht="35.25" customHeight="1" thickBot="1">
      <c r="A4" s="566"/>
      <c r="B4" s="229" t="s">
        <v>70</v>
      </c>
      <c r="C4" s="230" t="s">
        <v>568</v>
      </c>
      <c r="D4" s="229" t="s">
        <v>70</v>
      </c>
      <c r="E4" s="59" t="s">
        <v>568</v>
      </c>
      <c r="F4" s="567"/>
    </row>
    <row r="5" spans="1:6" s="373" customFormat="1" ht="12" customHeight="1" thickBot="1">
      <c r="A5" s="369">
        <v>1</v>
      </c>
      <c r="B5" s="370">
        <v>2</v>
      </c>
      <c r="C5" s="371" t="s">
        <v>23</v>
      </c>
      <c r="D5" s="370" t="s">
        <v>24</v>
      </c>
      <c r="E5" s="372" t="s">
        <v>25</v>
      </c>
      <c r="F5" s="567"/>
    </row>
    <row r="6" spans="1:6" ht="12.75" customHeight="1">
      <c r="A6" s="374" t="s">
        <v>21</v>
      </c>
      <c r="B6" s="375" t="s">
        <v>434</v>
      </c>
      <c r="C6" s="351">
        <v>29625551</v>
      </c>
      <c r="D6" s="375" t="s">
        <v>71</v>
      </c>
      <c r="E6" s="357">
        <v>16449000</v>
      </c>
      <c r="F6" s="567"/>
    </row>
    <row r="7" spans="1:6" ht="12.75" customHeight="1">
      <c r="A7" s="376" t="s">
        <v>22</v>
      </c>
      <c r="B7" s="377" t="s">
        <v>435</v>
      </c>
      <c r="C7" s="352">
        <v>13971000</v>
      </c>
      <c r="D7" s="377" t="s">
        <v>194</v>
      </c>
      <c r="E7" s="358">
        <v>3185000</v>
      </c>
      <c r="F7" s="567"/>
    </row>
    <row r="8" spans="1:6" ht="12.75" customHeight="1">
      <c r="A8" s="376" t="s">
        <v>23</v>
      </c>
      <c r="B8" s="377" t="s">
        <v>475</v>
      </c>
      <c r="C8" s="352"/>
      <c r="D8" s="377" t="s">
        <v>250</v>
      </c>
      <c r="E8" s="358">
        <v>15017000</v>
      </c>
      <c r="F8" s="567"/>
    </row>
    <row r="9" spans="1:6" ht="12.75" customHeight="1">
      <c r="A9" s="376" t="s">
        <v>24</v>
      </c>
      <c r="B9" s="377" t="s">
        <v>185</v>
      </c>
      <c r="C9" s="352">
        <v>8540000</v>
      </c>
      <c r="D9" s="377" t="s">
        <v>195</v>
      </c>
      <c r="E9" s="358">
        <v>4945000</v>
      </c>
      <c r="F9" s="567"/>
    </row>
    <row r="10" spans="1:6" ht="12.75" customHeight="1">
      <c r="A10" s="376" t="s">
        <v>25</v>
      </c>
      <c r="B10" s="378" t="s">
        <v>436</v>
      </c>
      <c r="C10" s="352"/>
      <c r="D10" s="377" t="s">
        <v>196</v>
      </c>
      <c r="E10" s="358">
        <v>7432549</v>
      </c>
      <c r="F10" s="567"/>
    </row>
    <row r="11" spans="1:6" ht="12.75" customHeight="1">
      <c r="A11" s="376" t="s">
        <v>26</v>
      </c>
      <c r="B11" s="377" t="s">
        <v>437</v>
      </c>
      <c r="C11" s="353"/>
      <c r="D11" s="377" t="s">
        <v>53</v>
      </c>
      <c r="E11" s="358">
        <v>4000000</v>
      </c>
      <c r="F11" s="567"/>
    </row>
    <row r="12" spans="1:6" ht="12.75" customHeight="1">
      <c r="A12" s="376" t="s">
        <v>27</v>
      </c>
      <c r="B12" s="377" t="s">
        <v>316</v>
      </c>
      <c r="C12" s="352">
        <v>9291000</v>
      </c>
      <c r="D12" s="52"/>
      <c r="E12" s="358"/>
      <c r="F12" s="567"/>
    </row>
    <row r="13" spans="1:6" ht="12.75" customHeight="1">
      <c r="A13" s="376" t="s">
        <v>28</v>
      </c>
      <c r="B13" s="52"/>
      <c r="C13" s="352"/>
      <c r="D13" s="52"/>
      <c r="E13" s="358"/>
      <c r="F13" s="567"/>
    </row>
    <row r="14" spans="1:6" ht="12.75" customHeight="1">
      <c r="A14" s="376" t="s">
        <v>29</v>
      </c>
      <c r="B14" s="486"/>
      <c r="C14" s="353"/>
      <c r="D14" s="52"/>
      <c r="E14" s="358"/>
      <c r="F14" s="567"/>
    </row>
    <row r="15" spans="1:6" ht="12.75" customHeight="1">
      <c r="A15" s="376" t="s">
        <v>30</v>
      </c>
      <c r="B15" s="52"/>
      <c r="C15" s="352"/>
      <c r="D15" s="52"/>
      <c r="E15" s="358"/>
      <c r="F15" s="567"/>
    </row>
    <row r="16" spans="1:6" ht="12.75" customHeight="1">
      <c r="A16" s="376" t="s">
        <v>31</v>
      </c>
      <c r="B16" s="52"/>
      <c r="C16" s="352"/>
      <c r="D16" s="52"/>
      <c r="E16" s="358"/>
      <c r="F16" s="567"/>
    </row>
    <row r="17" spans="1:6" ht="12.75" customHeight="1" thickBot="1">
      <c r="A17" s="376" t="s">
        <v>32</v>
      </c>
      <c r="B17" s="65"/>
      <c r="C17" s="354"/>
      <c r="D17" s="52"/>
      <c r="E17" s="359"/>
      <c r="F17" s="567"/>
    </row>
    <row r="18" spans="1:6" ht="15.75" customHeight="1" thickBot="1">
      <c r="A18" s="379" t="s">
        <v>33</v>
      </c>
      <c r="B18" s="154" t="s">
        <v>476</v>
      </c>
      <c r="C18" s="355">
        <f>+C6+C7+C9+C10+C12+C13+C14+C15+C16+C17</f>
        <v>61427551</v>
      </c>
      <c r="D18" s="154" t="s">
        <v>445</v>
      </c>
      <c r="E18" s="360">
        <f>SUM(E6:E17)</f>
        <v>51028549</v>
      </c>
      <c r="F18" s="567"/>
    </row>
    <row r="19" spans="1:6" ht="12.75" customHeight="1">
      <c r="A19" s="380" t="s">
        <v>34</v>
      </c>
      <c r="B19" s="381" t="s">
        <v>440</v>
      </c>
      <c r="C19" s="550">
        <v>3331998</v>
      </c>
      <c r="D19" s="382" t="s">
        <v>202</v>
      </c>
      <c r="E19" s="361"/>
      <c r="F19" s="567"/>
    </row>
    <row r="20" spans="1:6" ht="12.75" customHeight="1">
      <c r="A20" s="383" t="s">
        <v>35</v>
      </c>
      <c r="B20" s="382" t="s">
        <v>242</v>
      </c>
      <c r="C20" s="98">
        <v>3331998</v>
      </c>
      <c r="D20" s="382" t="s">
        <v>444</v>
      </c>
      <c r="E20" s="99"/>
      <c r="F20" s="567"/>
    </row>
    <row r="21" spans="1:6" ht="12.75" customHeight="1">
      <c r="A21" s="383" t="s">
        <v>36</v>
      </c>
      <c r="B21" s="382" t="s">
        <v>243</v>
      </c>
      <c r="C21" s="98"/>
      <c r="D21" s="382" t="s">
        <v>168</v>
      </c>
      <c r="E21" s="99"/>
      <c r="F21" s="567"/>
    </row>
    <row r="22" spans="1:6" ht="12.75" customHeight="1">
      <c r="A22" s="383" t="s">
        <v>37</v>
      </c>
      <c r="B22" s="382" t="s">
        <v>248</v>
      </c>
      <c r="C22" s="98"/>
      <c r="D22" s="382" t="s">
        <v>169</v>
      </c>
      <c r="E22" s="99"/>
      <c r="F22" s="567"/>
    </row>
    <row r="23" spans="1:6" ht="12.75" customHeight="1">
      <c r="A23" s="383" t="s">
        <v>38</v>
      </c>
      <c r="B23" s="382" t="s">
        <v>249</v>
      </c>
      <c r="C23" s="98"/>
      <c r="D23" s="381" t="s">
        <v>251</v>
      </c>
      <c r="E23" s="99"/>
      <c r="F23" s="567"/>
    </row>
    <row r="24" spans="1:6" ht="12.75" customHeight="1">
      <c r="A24" s="383" t="s">
        <v>39</v>
      </c>
      <c r="B24" s="382" t="s">
        <v>441</v>
      </c>
      <c r="C24" s="384">
        <f>+C25+C26</f>
        <v>0</v>
      </c>
      <c r="D24" s="382" t="s">
        <v>203</v>
      </c>
      <c r="E24" s="99"/>
      <c r="F24" s="567"/>
    </row>
    <row r="25" spans="1:6" ht="12.75" customHeight="1">
      <c r="A25" s="380" t="s">
        <v>40</v>
      </c>
      <c r="B25" s="381" t="s">
        <v>438</v>
      </c>
      <c r="C25" s="356"/>
      <c r="D25" s="375" t="s">
        <v>204</v>
      </c>
      <c r="E25" s="361"/>
      <c r="F25" s="567"/>
    </row>
    <row r="26" spans="1:6" ht="12.75" customHeight="1" thickBot="1">
      <c r="A26" s="383" t="s">
        <v>41</v>
      </c>
      <c r="B26" s="382" t="s">
        <v>439</v>
      </c>
      <c r="C26" s="98"/>
      <c r="D26" s="7" t="s">
        <v>546</v>
      </c>
      <c r="E26" s="311">
        <v>13731000</v>
      </c>
      <c r="F26" s="567"/>
    </row>
    <row r="27" spans="1:6" ht="15.75" customHeight="1" thickBot="1">
      <c r="A27" s="379" t="s">
        <v>42</v>
      </c>
      <c r="B27" s="154" t="s">
        <v>442</v>
      </c>
      <c r="C27" s="355">
        <f>+C19+C24</f>
        <v>3331998</v>
      </c>
      <c r="D27" s="154" t="s">
        <v>446</v>
      </c>
      <c r="E27" s="360">
        <f>SUM(E19:E26)</f>
        <v>13731000</v>
      </c>
      <c r="F27" s="567"/>
    </row>
    <row r="28" spans="1:6" ht="13.5" thickBot="1">
      <c r="A28" s="379" t="s">
        <v>43</v>
      </c>
      <c r="B28" s="385" t="s">
        <v>443</v>
      </c>
      <c r="C28" s="386">
        <f>+C18+C27</f>
        <v>64759549</v>
      </c>
      <c r="D28" s="385" t="s">
        <v>447</v>
      </c>
      <c r="E28" s="386">
        <f>+E18+E27</f>
        <v>64759549</v>
      </c>
      <c r="F28" s="567"/>
    </row>
    <row r="29" spans="1:6" ht="13.5" thickBot="1">
      <c r="A29" s="379" t="s">
        <v>44</v>
      </c>
      <c r="B29" s="385" t="s">
        <v>180</v>
      </c>
      <c r="C29" s="386" t="str">
        <f>IF(C18-E18&lt;0,E18-C18,"-")</f>
        <v>-</v>
      </c>
      <c r="D29" s="385" t="s">
        <v>181</v>
      </c>
      <c r="E29" s="386">
        <f>IF(C18-E18&gt;0,C18-E18,"-")</f>
        <v>10399002</v>
      </c>
      <c r="F29" s="567"/>
    </row>
    <row r="30" spans="1:6" ht="13.5" thickBot="1">
      <c r="A30" s="379" t="s">
        <v>45</v>
      </c>
      <c r="B30" s="385" t="s">
        <v>252</v>
      </c>
      <c r="C30" s="386" t="str">
        <f>IF(C18+C19-E28&lt;0,E28-(C18+C19),"-")</f>
        <v>-</v>
      </c>
      <c r="D30" s="385" t="s">
        <v>253</v>
      </c>
      <c r="E30" s="386" t="str">
        <f>IF(C18+C19-E28&gt;0,C18+C19-E28,"-")</f>
        <v>-</v>
      </c>
      <c r="F30" s="567"/>
    </row>
    <row r="31" spans="2:4" ht="18.75">
      <c r="B31" s="568"/>
      <c r="C31" s="568"/>
      <c r="D31" s="568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19" sqref="C19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2" t="s">
        <v>171</v>
      </c>
      <c r="C1" s="363"/>
      <c r="D1" s="363"/>
      <c r="E1" s="363"/>
      <c r="F1" s="567" t="s">
        <v>575</v>
      </c>
    </row>
    <row r="2" spans="5:6" ht="14.25" thickBot="1">
      <c r="E2" s="364" t="s">
        <v>574</v>
      </c>
      <c r="F2" s="567"/>
    </row>
    <row r="3" spans="1:6" ht="13.5" thickBot="1">
      <c r="A3" s="569" t="s">
        <v>78</v>
      </c>
      <c r="B3" s="365" t="s">
        <v>61</v>
      </c>
      <c r="C3" s="366"/>
      <c r="D3" s="365" t="s">
        <v>63</v>
      </c>
      <c r="E3" s="367"/>
      <c r="F3" s="567"/>
    </row>
    <row r="4" spans="1:6" s="368" customFormat="1" ht="24.75" thickBot="1">
      <c r="A4" s="570"/>
      <c r="B4" s="229" t="s">
        <v>70</v>
      </c>
      <c r="C4" s="230" t="s">
        <v>568</v>
      </c>
      <c r="D4" s="229" t="s">
        <v>70</v>
      </c>
      <c r="E4" s="230" t="s">
        <v>568</v>
      </c>
      <c r="F4" s="567"/>
    </row>
    <row r="5" spans="1:6" s="368" customFormat="1" ht="13.5" thickBot="1">
      <c r="A5" s="369">
        <v>1</v>
      </c>
      <c r="B5" s="370">
        <v>2</v>
      </c>
      <c r="C5" s="371">
        <v>3</v>
      </c>
      <c r="D5" s="370">
        <v>4</v>
      </c>
      <c r="E5" s="372">
        <v>5</v>
      </c>
      <c r="F5" s="567"/>
    </row>
    <row r="6" spans="1:6" ht="12.75" customHeight="1">
      <c r="A6" s="374" t="s">
        <v>21</v>
      </c>
      <c r="B6" s="375" t="s">
        <v>448</v>
      </c>
      <c r="C6" s="351"/>
      <c r="D6" s="375" t="s">
        <v>244</v>
      </c>
      <c r="E6" s="357">
        <v>4717000</v>
      </c>
      <c r="F6" s="567"/>
    </row>
    <row r="7" spans="1:6" ht="12.75">
      <c r="A7" s="376" t="s">
        <v>22</v>
      </c>
      <c r="B7" s="377" t="s">
        <v>449</v>
      </c>
      <c r="C7" s="352"/>
      <c r="D7" s="377" t="s">
        <v>454</v>
      </c>
      <c r="E7" s="358"/>
      <c r="F7" s="567"/>
    </row>
    <row r="8" spans="1:6" ht="12.75" customHeight="1">
      <c r="A8" s="376" t="s">
        <v>23</v>
      </c>
      <c r="B8" s="377" t="s">
        <v>12</v>
      </c>
      <c r="C8" s="352"/>
      <c r="D8" s="377" t="s">
        <v>198</v>
      </c>
      <c r="E8" s="358">
        <v>572000</v>
      </c>
      <c r="F8" s="567"/>
    </row>
    <row r="9" spans="1:6" ht="12.75" customHeight="1">
      <c r="A9" s="376" t="s">
        <v>24</v>
      </c>
      <c r="B9" s="377" t="s">
        <v>450</v>
      </c>
      <c r="C9" s="352"/>
      <c r="D9" s="377" t="s">
        <v>455</v>
      </c>
      <c r="E9" s="358"/>
      <c r="F9" s="567"/>
    </row>
    <row r="10" spans="1:6" ht="12.75" customHeight="1">
      <c r="A10" s="376" t="s">
        <v>25</v>
      </c>
      <c r="B10" s="377" t="s">
        <v>451</v>
      </c>
      <c r="C10" s="352"/>
      <c r="D10" s="377" t="s">
        <v>247</v>
      </c>
      <c r="E10" s="358"/>
      <c r="F10" s="567"/>
    </row>
    <row r="11" spans="1:6" ht="12.75" customHeight="1">
      <c r="A11" s="376" t="s">
        <v>26</v>
      </c>
      <c r="B11" s="377" t="s">
        <v>452</v>
      </c>
      <c r="C11" s="353"/>
      <c r="D11" s="52" t="s">
        <v>53</v>
      </c>
      <c r="E11" s="358"/>
      <c r="F11" s="567"/>
    </row>
    <row r="12" spans="1:6" ht="12.75" customHeight="1">
      <c r="A12" s="376" t="s">
        <v>27</v>
      </c>
      <c r="B12" s="52"/>
      <c r="C12" s="352"/>
      <c r="D12" s="52"/>
      <c r="E12" s="358"/>
      <c r="F12" s="567"/>
    </row>
    <row r="13" spans="1:6" ht="12.75" customHeight="1">
      <c r="A13" s="376" t="s">
        <v>28</v>
      </c>
      <c r="B13" s="52"/>
      <c r="C13" s="352"/>
      <c r="D13" s="52"/>
      <c r="E13" s="358"/>
      <c r="F13" s="567"/>
    </row>
    <row r="14" spans="1:6" ht="12.75" customHeight="1">
      <c r="A14" s="376" t="s">
        <v>29</v>
      </c>
      <c r="B14" s="52"/>
      <c r="C14" s="353"/>
      <c r="D14" s="52"/>
      <c r="E14" s="358"/>
      <c r="F14" s="567"/>
    </row>
    <row r="15" spans="1:6" ht="12.75">
      <c r="A15" s="376" t="s">
        <v>30</v>
      </c>
      <c r="B15" s="52"/>
      <c r="C15" s="353"/>
      <c r="D15" s="52"/>
      <c r="E15" s="358"/>
      <c r="F15" s="567"/>
    </row>
    <row r="16" spans="1:6" ht="12.75" customHeight="1" thickBot="1">
      <c r="A16" s="446" t="s">
        <v>31</v>
      </c>
      <c r="B16" s="487"/>
      <c r="C16" s="448"/>
      <c r="D16" s="447" t="s">
        <v>53</v>
      </c>
      <c r="E16" s="408">
        <v>0</v>
      </c>
      <c r="F16" s="567"/>
    </row>
    <row r="17" spans="1:6" ht="15.75" customHeight="1" thickBot="1">
      <c r="A17" s="379" t="s">
        <v>32</v>
      </c>
      <c r="B17" s="154" t="s">
        <v>477</v>
      </c>
      <c r="C17" s="355">
        <f>SUM(C6:C16)</f>
        <v>0</v>
      </c>
      <c r="D17" s="154" t="s">
        <v>478</v>
      </c>
      <c r="E17" s="360">
        <f>SUM(E6:E16)</f>
        <v>5289000</v>
      </c>
      <c r="F17" s="567"/>
    </row>
    <row r="18" spans="1:6" ht="12.75" customHeight="1">
      <c r="A18" s="374" t="s">
        <v>33</v>
      </c>
      <c r="B18" s="389" t="s">
        <v>265</v>
      </c>
      <c r="C18" s="396">
        <v>5289000</v>
      </c>
      <c r="D18" s="382" t="s">
        <v>202</v>
      </c>
      <c r="E18" s="96"/>
      <c r="F18" s="567"/>
    </row>
    <row r="19" spans="1:6" ht="12.75" customHeight="1">
      <c r="A19" s="376" t="s">
        <v>34</v>
      </c>
      <c r="B19" s="390" t="s">
        <v>254</v>
      </c>
      <c r="C19" s="98">
        <v>5289000</v>
      </c>
      <c r="D19" s="382" t="s">
        <v>205</v>
      </c>
      <c r="E19" s="99"/>
      <c r="F19" s="567"/>
    </row>
    <row r="20" spans="1:6" ht="12.75" customHeight="1">
      <c r="A20" s="374" t="s">
        <v>35</v>
      </c>
      <c r="B20" s="390" t="s">
        <v>255</v>
      </c>
      <c r="C20" s="98"/>
      <c r="D20" s="382" t="s">
        <v>168</v>
      </c>
      <c r="E20" s="99"/>
      <c r="F20" s="567"/>
    </row>
    <row r="21" spans="1:6" ht="12.75" customHeight="1">
      <c r="A21" s="376" t="s">
        <v>36</v>
      </c>
      <c r="B21" s="390" t="s">
        <v>256</v>
      </c>
      <c r="C21" s="98"/>
      <c r="D21" s="382" t="s">
        <v>169</v>
      </c>
      <c r="E21" s="99"/>
      <c r="F21" s="567"/>
    </row>
    <row r="22" spans="1:6" ht="12.75" customHeight="1">
      <c r="A22" s="374" t="s">
        <v>37</v>
      </c>
      <c r="B22" s="390" t="s">
        <v>257</v>
      </c>
      <c r="C22" s="98"/>
      <c r="D22" s="381" t="s">
        <v>251</v>
      </c>
      <c r="E22" s="99"/>
      <c r="F22" s="567"/>
    </row>
    <row r="23" spans="1:6" ht="12.75" customHeight="1">
      <c r="A23" s="376" t="s">
        <v>38</v>
      </c>
      <c r="B23" s="391" t="s">
        <v>258</v>
      </c>
      <c r="C23" s="98"/>
      <c r="D23" s="382" t="s">
        <v>206</v>
      </c>
      <c r="E23" s="99"/>
      <c r="F23" s="567"/>
    </row>
    <row r="24" spans="1:6" ht="12.75" customHeight="1">
      <c r="A24" s="374" t="s">
        <v>39</v>
      </c>
      <c r="B24" s="392" t="s">
        <v>259</v>
      </c>
      <c r="C24" s="384"/>
      <c r="D24" s="393" t="s">
        <v>204</v>
      </c>
      <c r="E24" s="99"/>
      <c r="F24" s="567"/>
    </row>
    <row r="25" spans="1:6" ht="12.75" customHeight="1">
      <c r="A25" s="376" t="s">
        <v>40</v>
      </c>
      <c r="B25" s="391" t="s">
        <v>260</v>
      </c>
      <c r="C25" s="98"/>
      <c r="D25" s="393" t="s">
        <v>456</v>
      </c>
      <c r="E25" s="99"/>
      <c r="F25" s="567"/>
    </row>
    <row r="26" spans="1:6" ht="12.75" customHeight="1">
      <c r="A26" s="374" t="s">
        <v>41</v>
      </c>
      <c r="B26" s="391" t="s">
        <v>261</v>
      </c>
      <c r="C26" s="98"/>
      <c r="D26" s="388"/>
      <c r="E26" s="99"/>
      <c r="F26" s="567"/>
    </row>
    <row r="27" spans="1:6" ht="12.75" customHeight="1">
      <c r="A27" s="376" t="s">
        <v>42</v>
      </c>
      <c r="B27" s="390" t="s">
        <v>262</v>
      </c>
      <c r="C27" s="98"/>
      <c r="D27" s="150"/>
      <c r="E27" s="99"/>
      <c r="F27" s="567"/>
    </row>
    <row r="28" spans="1:6" ht="12.75" customHeight="1">
      <c r="A28" s="374" t="s">
        <v>43</v>
      </c>
      <c r="B28" s="394" t="s">
        <v>263</v>
      </c>
      <c r="C28" s="98"/>
      <c r="D28" s="52"/>
      <c r="E28" s="99"/>
      <c r="F28" s="567"/>
    </row>
    <row r="29" spans="1:6" ht="12.75" customHeight="1" thickBot="1">
      <c r="A29" s="376" t="s">
        <v>44</v>
      </c>
      <c r="B29" s="395" t="s">
        <v>264</v>
      </c>
      <c r="C29" s="98"/>
      <c r="D29" s="150"/>
      <c r="E29" s="99"/>
      <c r="F29" s="567"/>
    </row>
    <row r="30" spans="1:6" ht="21.75" customHeight="1" thickBot="1">
      <c r="A30" s="379" t="s">
        <v>45</v>
      </c>
      <c r="B30" s="154" t="s">
        <v>453</v>
      </c>
      <c r="C30" s="355">
        <f>+C18+C24</f>
        <v>5289000</v>
      </c>
      <c r="D30" s="154" t="s">
        <v>457</v>
      </c>
      <c r="E30" s="360">
        <f>SUM(E18:E29)</f>
        <v>0</v>
      </c>
      <c r="F30" s="567"/>
    </row>
    <row r="31" spans="1:6" ht="13.5" thickBot="1">
      <c r="A31" s="379" t="s">
        <v>46</v>
      </c>
      <c r="B31" s="385" t="s">
        <v>458</v>
      </c>
      <c r="C31" s="386">
        <f>+C17+C30</f>
        <v>5289000</v>
      </c>
      <c r="D31" s="385" t="s">
        <v>459</v>
      </c>
      <c r="E31" s="386">
        <f>+E17+E30</f>
        <v>5289000</v>
      </c>
      <c r="F31" s="567"/>
    </row>
    <row r="32" spans="1:6" ht="13.5" thickBot="1">
      <c r="A32" s="379" t="s">
        <v>47</v>
      </c>
      <c r="B32" s="385" t="s">
        <v>180</v>
      </c>
      <c r="C32" s="386">
        <f>IF(C17-E17&lt;0,E17-C17,"-")</f>
        <v>5289000</v>
      </c>
      <c r="D32" s="385" t="s">
        <v>181</v>
      </c>
      <c r="E32" s="386" t="str">
        <f>IF(C17-E17&gt;0,C17-E17,"-")</f>
        <v>-</v>
      </c>
      <c r="F32" s="567"/>
    </row>
    <row r="33" spans="1:6" ht="13.5" thickBot="1">
      <c r="A33" s="379" t="s">
        <v>48</v>
      </c>
      <c r="B33" s="385" t="s">
        <v>252</v>
      </c>
      <c r="C33" s="386" t="str">
        <f>IF(C17+C18-E31&lt;0,E31-(C17+C18),"-")</f>
        <v>-</v>
      </c>
      <c r="D33" s="385" t="s">
        <v>253</v>
      </c>
      <c r="E33" s="386" t="str">
        <f>IF(C17+C18-E31&gt;0,C17+C18-E31,"-")</f>
        <v>-</v>
      </c>
      <c r="F33" s="56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5" t="s">
        <v>163</v>
      </c>
      <c r="E1" s="158" t="s">
        <v>167</v>
      </c>
    </row>
    <row r="3" spans="1:5" ht="12.75">
      <c r="A3" s="164"/>
      <c r="B3" s="165"/>
      <c r="C3" s="164"/>
      <c r="D3" s="167"/>
      <c r="E3" s="165"/>
    </row>
    <row r="4" spans="1:5" ht="15.75">
      <c r="A4" s="108" t="s">
        <v>561</v>
      </c>
      <c r="B4" s="166"/>
      <c r="C4" s="175"/>
      <c r="D4" s="167"/>
      <c r="E4" s="165"/>
    </row>
    <row r="5" spans="1:5" ht="12.75">
      <c r="A5" s="164"/>
      <c r="B5" s="165"/>
      <c r="C5" s="164"/>
      <c r="D5" s="167"/>
      <c r="E5" s="165"/>
    </row>
    <row r="6" spans="1:5" ht="12.75">
      <c r="A6" s="164" t="s">
        <v>460</v>
      </c>
      <c r="B6" s="165">
        <f>+'1.1.sz.mell.'!C60</f>
        <v>61427551</v>
      </c>
      <c r="C6" s="164" t="s">
        <v>461</v>
      </c>
      <c r="D6" s="167">
        <f>+'2.1.sz.mell  '!C18+'2.2.sz.mell  '!C17</f>
        <v>61427551</v>
      </c>
      <c r="E6" s="165">
        <f aca="true" t="shared" si="0" ref="E6:E15">+B6-D6</f>
        <v>0</v>
      </c>
    </row>
    <row r="7" spans="1:5" ht="12.75">
      <c r="A7" s="164" t="s">
        <v>462</v>
      </c>
      <c r="B7" s="165">
        <f>+'1.1.sz.mell.'!C83</f>
        <v>8620998</v>
      </c>
      <c r="C7" s="164" t="s">
        <v>463</v>
      </c>
      <c r="D7" s="167">
        <f>+'2.1.sz.mell  '!C27+'2.2.sz.mell  '!C30</f>
        <v>8620998</v>
      </c>
      <c r="E7" s="165">
        <f t="shared" si="0"/>
        <v>0</v>
      </c>
    </row>
    <row r="8" spans="1:5" ht="12.75">
      <c r="A8" s="164" t="s">
        <v>464</v>
      </c>
      <c r="B8" s="165">
        <f>+'1.1.sz.mell.'!C84</f>
        <v>70048549</v>
      </c>
      <c r="C8" s="164" t="s">
        <v>465</v>
      </c>
      <c r="D8" s="167">
        <f>+'2.1.sz.mell  '!C28+'2.2.sz.mell  '!C31</f>
        <v>70048549</v>
      </c>
      <c r="E8" s="165">
        <f t="shared" si="0"/>
        <v>0</v>
      </c>
    </row>
    <row r="9" spans="1:5" ht="12.75">
      <c r="A9" s="164"/>
      <c r="B9" s="165"/>
      <c r="C9" s="164"/>
      <c r="D9" s="167"/>
      <c r="E9" s="165"/>
    </row>
    <row r="10" spans="1:5" ht="12.75">
      <c r="A10" s="164"/>
      <c r="B10" s="165"/>
      <c r="C10" s="164"/>
      <c r="D10" s="167"/>
      <c r="E10" s="165"/>
    </row>
    <row r="11" spans="1:5" ht="15.75">
      <c r="A11" s="108" t="s">
        <v>562</v>
      </c>
      <c r="B11" s="166"/>
      <c r="C11" s="175"/>
      <c r="D11" s="167"/>
      <c r="E11" s="165"/>
    </row>
    <row r="12" spans="1:5" ht="12.75">
      <c r="A12" s="164"/>
      <c r="B12" s="165"/>
      <c r="C12" s="164"/>
      <c r="D12" s="167"/>
      <c r="E12" s="165"/>
    </row>
    <row r="13" spans="1:5" ht="12.75">
      <c r="A13" s="164" t="s">
        <v>469</v>
      </c>
      <c r="B13" s="165">
        <f>+'1.1.sz.mell.'!C123</f>
        <v>56317549</v>
      </c>
      <c r="C13" s="164" t="s">
        <v>468</v>
      </c>
      <c r="D13" s="167">
        <f>+'2.1.sz.mell  '!E18+'2.2.sz.mell  '!E17</f>
        <v>56317549</v>
      </c>
      <c r="E13" s="165">
        <f t="shared" si="0"/>
        <v>0</v>
      </c>
    </row>
    <row r="14" spans="1:5" ht="12.75">
      <c r="A14" s="164" t="s">
        <v>272</v>
      </c>
      <c r="B14" s="165">
        <f>+'1.1.sz.mell.'!C143</f>
        <v>13731000</v>
      </c>
      <c r="C14" s="164" t="s">
        <v>467</v>
      </c>
      <c r="D14" s="167">
        <f>+'2.1.sz.mell  '!E27+'2.2.sz.mell  '!E30</f>
        <v>13731000</v>
      </c>
      <c r="E14" s="165">
        <f t="shared" si="0"/>
        <v>0</v>
      </c>
    </row>
    <row r="15" spans="1:5" ht="12.75">
      <c r="A15" s="164" t="s">
        <v>470</v>
      </c>
      <c r="B15" s="165">
        <f>+'1.1.sz.mell.'!C144</f>
        <v>70048549</v>
      </c>
      <c r="C15" s="164" t="s">
        <v>466</v>
      </c>
      <c r="D15" s="167">
        <f>+'2.1.sz.mell  '!E28+'2.2.sz.mell  '!E31</f>
        <v>70048549</v>
      </c>
      <c r="E15" s="165">
        <f t="shared" si="0"/>
        <v>0</v>
      </c>
    </row>
    <row r="16" spans="1:5" ht="12.75">
      <c r="A16" s="156"/>
      <c r="B16" s="156"/>
      <c r="C16" s="164"/>
      <c r="D16" s="167"/>
      <c r="E16" s="157"/>
    </row>
    <row r="17" spans="1:5" ht="12.75">
      <c r="A17" s="156"/>
      <c r="B17" s="156"/>
      <c r="C17" s="156"/>
      <c r="D17" s="156"/>
      <c r="E17" s="156"/>
    </row>
    <row r="18" spans="1:5" ht="12.75">
      <c r="A18" s="156"/>
      <c r="B18" s="156"/>
      <c r="C18" s="156"/>
      <c r="D18" s="156"/>
      <c r="E18" s="156"/>
    </row>
    <row r="19" spans="1:5" ht="12.75">
      <c r="A19" s="156"/>
      <c r="B19" s="156"/>
      <c r="C19" s="156"/>
      <c r="D19" s="156"/>
      <c r="E19" s="156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-</cp:lastModifiedBy>
  <cp:lastPrinted>2016-03-08T10:14:30Z</cp:lastPrinted>
  <dcterms:created xsi:type="dcterms:W3CDTF">1999-10-30T10:30:45Z</dcterms:created>
  <dcterms:modified xsi:type="dcterms:W3CDTF">2016-03-08T10:14:35Z</dcterms:modified>
  <cp:category/>
  <cp:version/>
  <cp:contentType/>
  <cp:contentStatus/>
</cp:coreProperties>
</file>