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5" windowWidth="11355" windowHeight="8445" tabRatio="773"/>
  </bookViews>
  <sheets>
    <sheet name="2. pénzmaradvány" sheetId="16" r:id="rId1"/>
    <sheet name="4.1.összevont bevételek" sheetId="33" r:id="rId2"/>
    <sheet name="5.1.összevont kiadások" sheetId="5" r:id="rId3"/>
    <sheet name="7.1. Hivatal bevételei" sheetId="38" r:id="rId4"/>
    <sheet name="7.2. Hivatal kiadásai" sheetId="37" r:id="rId5"/>
    <sheet name="7.3. Fel.-ok sz.-i bev." sheetId="46" r:id="rId6"/>
    <sheet name="7.4. Fel.-ok sz.-i kiad." sheetId="45" r:id="rId7"/>
    <sheet name="8.1. Műv. Ház bev." sheetId="36" r:id="rId8"/>
    <sheet name="8.2. Műv. Ház kiad." sheetId="35" r:id="rId9"/>
    <sheet name="8.3. Fel.-ok sz.-i bev." sheetId="48" r:id="rId10"/>
    <sheet name="8.4. Fel.-ok sz.-i kiad." sheetId="47" r:id="rId11"/>
    <sheet name="9.1. Önk. bevételei" sheetId="24" r:id="rId12"/>
    <sheet name="9.2. Önk. kiadásai" sheetId="20" r:id="rId13"/>
    <sheet name="9.3. Fel.-ok sz.-i bev." sheetId="42" r:id="rId14"/>
    <sheet name="9.4. Fel.-ok sz.-i kiad." sheetId="41" r:id="rId15"/>
    <sheet name="13. fennálló köt." sheetId="30" r:id="rId16"/>
    <sheet name="14. létszám-előirányz." sheetId="11" r:id="rId17"/>
    <sheet name="15. közfogl. létszám-előirányz." sheetId="18" r:id="rId18"/>
    <sheet name="18. többéves" sheetId="8" r:id="rId19"/>
    <sheet name="19. előirányz.felhaszn.ütemterv" sheetId="4" r:id="rId20"/>
    <sheet name="22. mérleg" sheetId="25" r:id="rId21"/>
    <sheet name="23. felhalmozás kiadás" sheetId="12" r:id="rId22"/>
    <sheet name="Munka1" sheetId="57" r:id="rId23"/>
  </sheets>
  <definedNames>
    <definedName name="_xlnm.Print_Area" localSheetId="0">'2. pénzmaradvány'!$A$1:$F$16</definedName>
    <definedName name="_xlnm.Print_Area" localSheetId="1">'4.1.összevont bevételek'!$A$1:$L$92</definedName>
    <definedName name="_xlnm.Print_Area" localSheetId="3">'7.1. Hivatal bevételei'!$A$1:$L$94</definedName>
    <definedName name="_xlnm.Print_Area" localSheetId="4">'7.2. Hivatal kiadásai'!$A$1:$O$57</definedName>
    <definedName name="_xlnm.Print_Area" localSheetId="7">'8.1. Műv. Ház bev.'!$A$1:$L$94</definedName>
    <definedName name="_xlnm.Print_Area" localSheetId="8">'8.2. Műv. Ház kiad.'!$A$1:$O$57</definedName>
    <definedName name="_xlnm.Print_Area" localSheetId="11">'9.1. Önk. bevételei'!$A$1:$L$93</definedName>
  </definedNames>
  <calcPr calcId="125725"/>
</workbook>
</file>

<file path=xl/calcChain.xml><?xml version="1.0" encoding="utf-8"?>
<calcChain xmlns="http://schemas.openxmlformats.org/spreadsheetml/2006/main">
  <c r="K53" i="25"/>
  <c r="K54"/>
  <c r="L53" l="1"/>
  <c r="L54" l="1"/>
  <c r="I25" i="11" l="1"/>
  <c r="J25"/>
  <c r="G18" i="5" l="1"/>
  <c r="F35" i="12"/>
  <c r="F21"/>
  <c r="F39"/>
  <c r="F27"/>
  <c r="F30" s="1"/>
  <c r="L18" i="25"/>
  <c r="L19"/>
  <c r="C27"/>
  <c r="C11"/>
  <c r="I22" i="4"/>
  <c r="E21"/>
  <c r="F21"/>
  <c r="G21"/>
  <c r="H21"/>
  <c r="I21"/>
  <c r="J21"/>
  <c r="K21"/>
  <c r="L21"/>
  <c r="M21"/>
  <c r="D21"/>
  <c r="C21"/>
  <c r="B21"/>
  <c r="I12"/>
  <c r="E9"/>
  <c r="F9"/>
  <c r="G9"/>
  <c r="H9"/>
  <c r="I9"/>
  <c r="J9"/>
  <c r="K9"/>
  <c r="L9"/>
  <c r="M9"/>
  <c r="B10"/>
  <c r="D9"/>
  <c r="C9"/>
  <c r="B9"/>
  <c r="E23" i="8"/>
  <c r="F23"/>
  <c r="F28" s="1"/>
  <c r="G23"/>
  <c r="G28" s="1"/>
  <c r="H23"/>
  <c r="H28" s="1"/>
  <c r="D23"/>
  <c r="I27"/>
  <c r="H15" i="20"/>
  <c r="J35" i="33" l="1"/>
  <c r="J53" i="24" l="1"/>
  <c r="J11"/>
  <c r="J36" i="33"/>
  <c r="J33" s="1"/>
  <c r="I28" i="11"/>
  <c r="J28"/>
  <c r="G17" i="18"/>
  <c r="G55" i="12"/>
  <c r="G49"/>
  <c r="G30"/>
  <c r="G57"/>
  <c r="G39"/>
  <c r="F42"/>
  <c r="G42"/>
  <c r="F55"/>
  <c r="F49"/>
  <c r="L42" i="25"/>
  <c r="M42"/>
  <c r="K42"/>
  <c r="L38"/>
  <c r="M38"/>
  <c r="L35"/>
  <c r="M35"/>
  <c r="K35"/>
  <c r="L30"/>
  <c r="L29" s="1"/>
  <c r="M30"/>
  <c r="L22"/>
  <c r="M22"/>
  <c r="M54"/>
  <c r="L10"/>
  <c r="L9" s="1"/>
  <c r="M10"/>
  <c r="M53" s="1"/>
  <c r="M52" s="1"/>
  <c r="C46"/>
  <c r="D46"/>
  <c r="B46"/>
  <c r="C22"/>
  <c r="C54" s="1"/>
  <c r="D22"/>
  <c r="D54"/>
  <c r="C10"/>
  <c r="C53" s="1"/>
  <c r="D10"/>
  <c r="D53" s="1"/>
  <c r="D41"/>
  <c r="D52" s="1"/>
  <c r="L52"/>
  <c r="M29"/>
  <c r="J72" i="24"/>
  <c r="K72"/>
  <c r="J65"/>
  <c r="K65"/>
  <c r="J42"/>
  <c r="K42"/>
  <c r="K34"/>
  <c r="J34"/>
  <c r="J24"/>
  <c r="K24"/>
  <c r="J52"/>
  <c r="J47" s="1"/>
  <c r="K53"/>
  <c r="K52"/>
  <c r="K47" s="1"/>
  <c r="J10"/>
  <c r="K11"/>
  <c r="K10" s="1"/>
  <c r="K9" s="1"/>
  <c r="G41" i="5"/>
  <c r="G40" s="1"/>
  <c r="H41"/>
  <c r="H40" s="1"/>
  <c r="F41"/>
  <c r="F40" s="1"/>
  <c r="H29"/>
  <c r="H25" s="1"/>
  <c r="G29"/>
  <c r="G25" s="1"/>
  <c r="G33"/>
  <c r="G32" s="1"/>
  <c r="G19"/>
  <c r="H19"/>
  <c r="G13"/>
  <c r="H13"/>
  <c r="H39" s="1"/>
  <c r="H45" s="1"/>
  <c r="K51" i="33"/>
  <c r="K64"/>
  <c r="J71"/>
  <c r="K71"/>
  <c r="J64"/>
  <c r="J52"/>
  <c r="J51" s="1"/>
  <c r="J46" s="1"/>
  <c r="J41"/>
  <c r="K33"/>
  <c r="J23"/>
  <c r="K23"/>
  <c r="J10"/>
  <c r="J9" s="1"/>
  <c r="K10"/>
  <c r="K9" s="1"/>
  <c r="K8" s="1"/>
  <c r="C13" i="16"/>
  <c r="B13"/>
  <c r="M12" i="48"/>
  <c r="J78" i="36"/>
  <c r="J77" s="1"/>
  <c r="K78"/>
  <c r="K77" s="1"/>
  <c r="K93" s="1"/>
  <c r="J73"/>
  <c r="K73"/>
  <c r="J35"/>
  <c r="K35"/>
  <c r="J43"/>
  <c r="K43"/>
  <c r="K12"/>
  <c r="K71" s="1"/>
  <c r="I73"/>
  <c r="N76" i="4"/>
  <c r="N77"/>
  <c r="N69"/>
  <c r="F25" i="11"/>
  <c r="F28" s="1"/>
  <c r="G25"/>
  <c r="G28" s="1"/>
  <c r="H25"/>
  <c r="H28" s="1"/>
  <c r="J73" i="38"/>
  <c r="J78"/>
  <c r="J77" s="1"/>
  <c r="K77"/>
  <c r="E55" i="12"/>
  <c r="E39"/>
  <c r="K44" i="41"/>
  <c r="L44"/>
  <c r="J44"/>
  <c r="K16" i="47"/>
  <c r="L16"/>
  <c r="J16"/>
  <c r="K45" i="42"/>
  <c r="L45"/>
  <c r="K16" i="48"/>
  <c r="L16"/>
  <c r="J16"/>
  <c r="I33" i="33"/>
  <c r="N120" i="4"/>
  <c r="N64"/>
  <c r="N13"/>
  <c r="M25" i="42"/>
  <c r="I78" i="36"/>
  <c r="I77" s="1"/>
  <c r="I43"/>
  <c r="C12" i="20"/>
  <c r="C11"/>
  <c r="J18" i="4"/>
  <c r="L18"/>
  <c r="M18"/>
  <c r="F18"/>
  <c r="E18"/>
  <c r="N11"/>
  <c r="N9"/>
  <c r="N10"/>
  <c r="N12"/>
  <c r="C77" i="20"/>
  <c r="I10" i="33"/>
  <c r="I9" s="1"/>
  <c r="E28" i="8"/>
  <c r="M14" i="48"/>
  <c r="M13"/>
  <c r="I72" i="24"/>
  <c r="I48"/>
  <c r="I53"/>
  <c r="I52" s="1"/>
  <c r="I65"/>
  <c r="I42"/>
  <c r="I24"/>
  <c r="I11"/>
  <c r="I10" s="1"/>
  <c r="I34"/>
  <c r="M12" i="47"/>
  <c r="M14"/>
  <c r="M13"/>
  <c r="M16" s="1"/>
  <c r="M15"/>
  <c r="M15" i="48"/>
  <c r="M14" i="45"/>
  <c r="J15"/>
  <c r="K15"/>
  <c r="L15"/>
  <c r="M15" s="1"/>
  <c r="M13"/>
  <c r="M12"/>
  <c r="J15" i="46"/>
  <c r="K15"/>
  <c r="L15"/>
  <c r="M14"/>
  <c r="M13"/>
  <c r="M12"/>
  <c r="J40" i="42"/>
  <c r="J45"/>
  <c r="M12"/>
  <c r="M31"/>
  <c r="M30"/>
  <c r="M32"/>
  <c r="M17"/>
  <c r="M16"/>
  <c r="M33"/>
  <c r="M43"/>
  <c r="M42"/>
  <c r="M41"/>
  <c r="M34"/>
  <c r="M36"/>
  <c r="M44"/>
  <c r="M37"/>
  <c r="M35"/>
  <c r="M39"/>
  <c r="M38"/>
  <c r="M29"/>
  <c r="M28"/>
  <c r="M27"/>
  <c r="M26"/>
  <c r="M24"/>
  <c r="M15"/>
  <c r="M14"/>
  <c r="M23"/>
  <c r="M21"/>
  <c r="M19"/>
  <c r="M11"/>
  <c r="M22"/>
  <c r="M13"/>
  <c r="M18"/>
  <c r="M13" i="41"/>
  <c r="M22"/>
  <c r="M11"/>
  <c r="M18"/>
  <c r="M21"/>
  <c r="M23"/>
  <c r="M14"/>
  <c r="M15"/>
  <c r="M24"/>
  <c r="M25"/>
  <c r="M26"/>
  <c r="M27"/>
  <c r="M28"/>
  <c r="M29"/>
  <c r="M37"/>
  <c r="M38"/>
  <c r="M34"/>
  <c r="M36"/>
  <c r="M43"/>
  <c r="M35"/>
  <c r="M39"/>
  <c r="M40"/>
  <c r="M41"/>
  <c r="M42"/>
  <c r="M19"/>
  <c r="M20"/>
  <c r="M33"/>
  <c r="M16"/>
  <c r="M32"/>
  <c r="M30"/>
  <c r="M31"/>
  <c r="M12"/>
  <c r="M17"/>
  <c r="I35" i="36"/>
  <c r="I12"/>
  <c r="I93" s="1"/>
  <c r="I78" i="38"/>
  <c r="I77" s="1"/>
  <c r="I93" s="1"/>
  <c r="I52" i="33"/>
  <c r="I51" s="1"/>
  <c r="I41"/>
  <c r="I64"/>
  <c r="D28" i="8"/>
  <c r="I26"/>
  <c r="I23" s="1"/>
  <c r="I28"/>
  <c r="E25" i="11"/>
  <c r="E28" s="1"/>
  <c r="C38" i="20"/>
  <c r="C33"/>
  <c r="C32"/>
  <c r="C39"/>
  <c r="C36"/>
  <c r="C34"/>
  <c r="C35"/>
  <c r="C37"/>
  <c r="E30" i="12"/>
  <c r="B23" i="25"/>
  <c r="B22"/>
  <c r="B10"/>
  <c r="B41" s="1"/>
  <c r="B52" s="1"/>
  <c r="B53"/>
  <c r="K10"/>
  <c r="K30"/>
  <c r="K29" s="1"/>
  <c r="F17" i="18"/>
  <c r="F55" i="35"/>
  <c r="E55"/>
  <c r="D55"/>
  <c r="C15"/>
  <c r="C13" s="1"/>
  <c r="C55" s="1"/>
  <c r="C14"/>
  <c r="F56" i="37"/>
  <c r="E56"/>
  <c r="D56"/>
  <c r="C15"/>
  <c r="C14"/>
  <c r="F33" i="5"/>
  <c r="F32"/>
  <c r="F13"/>
  <c r="F19"/>
  <c r="F29"/>
  <c r="F25"/>
  <c r="I47" i="33"/>
  <c r="I23"/>
  <c r="I71"/>
  <c r="D27" i="30"/>
  <c r="E27"/>
  <c r="F27"/>
  <c r="G27"/>
  <c r="H27"/>
  <c r="I27"/>
  <c r="J27"/>
  <c r="C27"/>
  <c r="K27"/>
  <c r="D19"/>
  <c r="D35"/>
  <c r="E19"/>
  <c r="E35"/>
  <c r="F19"/>
  <c r="F35"/>
  <c r="G19"/>
  <c r="G35"/>
  <c r="H19"/>
  <c r="H35"/>
  <c r="I19"/>
  <c r="I35"/>
  <c r="J19"/>
  <c r="J35"/>
  <c r="C19"/>
  <c r="C35"/>
  <c r="K35" s="1"/>
  <c r="K12"/>
  <c r="K13"/>
  <c r="K10"/>
  <c r="D17"/>
  <c r="D18"/>
  <c r="E17"/>
  <c r="E18"/>
  <c r="F17"/>
  <c r="F18"/>
  <c r="F36" s="1"/>
  <c r="G17"/>
  <c r="G18"/>
  <c r="G36" s="1"/>
  <c r="H17"/>
  <c r="H18"/>
  <c r="H36" s="1"/>
  <c r="I17"/>
  <c r="I18"/>
  <c r="I36" s="1"/>
  <c r="J17"/>
  <c r="J18"/>
  <c r="J36" s="1"/>
  <c r="C17"/>
  <c r="N24" i="4"/>
  <c r="B136"/>
  <c r="N136" s="1"/>
  <c r="C136"/>
  <c r="D136"/>
  <c r="D127"/>
  <c r="E136"/>
  <c r="F136"/>
  <c r="G136"/>
  <c r="H136"/>
  <c r="I136"/>
  <c r="J136"/>
  <c r="K136"/>
  <c r="L136"/>
  <c r="M136"/>
  <c r="N130"/>
  <c r="B127"/>
  <c r="E127"/>
  <c r="F127"/>
  <c r="G127"/>
  <c r="H127"/>
  <c r="I127"/>
  <c r="J127"/>
  <c r="K127"/>
  <c r="L127"/>
  <c r="M127"/>
  <c r="N117"/>
  <c r="C82"/>
  <c r="C73"/>
  <c r="B82"/>
  <c r="D82"/>
  <c r="D73"/>
  <c r="E82"/>
  <c r="F82"/>
  <c r="F73"/>
  <c r="G82"/>
  <c r="H82"/>
  <c r="H73"/>
  <c r="I82"/>
  <c r="J82"/>
  <c r="J73"/>
  <c r="K82"/>
  <c r="L82"/>
  <c r="L73"/>
  <c r="M82"/>
  <c r="E73"/>
  <c r="G73"/>
  <c r="I73"/>
  <c r="K73"/>
  <c r="M73"/>
  <c r="E42" i="12"/>
  <c r="E49"/>
  <c r="E81" i="20"/>
  <c r="F81"/>
  <c r="G81"/>
  <c r="H81"/>
  <c r="I81"/>
  <c r="J81"/>
  <c r="K81"/>
  <c r="L81"/>
  <c r="M81"/>
  <c r="N81"/>
  <c r="O81"/>
  <c r="P81"/>
  <c r="Q81"/>
  <c r="D81"/>
  <c r="C15"/>
  <c r="C16"/>
  <c r="C62"/>
  <c r="C63"/>
  <c r="C64"/>
  <c r="C65"/>
  <c r="C66"/>
  <c r="C67"/>
  <c r="C68"/>
  <c r="C69"/>
  <c r="C70"/>
  <c r="C71"/>
  <c r="C72"/>
  <c r="C73"/>
  <c r="C75"/>
  <c r="C76"/>
  <c r="C28"/>
  <c r="C21"/>
  <c r="C22"/>
  <c r="C23"/>
  <c r="C24"/>
  <c r="C25"/>
  <c r="C26"/>
  <c r="K33" i="25"/>
  <c r="K22"/>
  <c r="K9"/>
  <c r="K41" s="1"/>
  <c r="K38"/>
  <c r="C13" i="20"/>
  <c r="C14"/>
  <c r="C17"/>
  <c r="C20"/>
  <c r="C61"/>
  <c r="C26" i="4"/>
  <c r="D26"/>
  <c r="D18"/>
  <c r="E26"/>
  <c r="F26"/>
  <c r="G26"/>
  <c r="G18"/>
  <c r="H26"/>
  <c r="H18"/>
  <c r="I26"/>
  <c r="I18"/>
  <c r="J26"/>
  <c r="K26"/>
  <c r="K18"/>
  <c r="L26"/>
  <c r="M26"/>
  <c r="B26"/>
  <c r="B18"/>
  <c r="N22"/>
  <c r="N21"/>
  <c r="C18" i="30"/>
  <c r="C36" s="1"/>
  <c r="K19"/>
  <c r="B73" i="4"/>
  <c r="N73" s="1"/>
  <c r="C18"/>
  <c r="C127"/>
  <c r="N118"/>
  <c r="N127"/>
  <c r="M44" i="41"/>
  <c r="M40" i="42"/>
  <c r="C60" i="20"/>
  <c r="N82" i="4"/>
  <c r="N18"/>
  <c r="C41" i="25"/>
  <c r="C52" s="1"/>
  <c r="C9"/>
  <c r="B54"/>
  <c r="I71" i="36"/>
  <c r="D36" i="30"/>
  <c r="E36"/>
  <c r="F39" i="5"/>
  <c r="F45" s="1"/>
  <c r="B9" i="25"/>
  <c r="K17" i="30"/>
  <c r="M9" i="25"/>
  <c r="M41" s="1"/>
  <c r="K52" l="1"/>
  <c r="M15" i="46"/>
  <c r="I9" i="24"/>
  <c r="I47"/>
  <c r="I92" s="1"/>
  <c r="I8" i="33"/>
  <c r="J93" i="38"/>
  <c r="K46" i="33"/>
  <c r="K69" s="1"/>
  <c r="L41" i="25"/>
  <c r="F57" i="12"/>
  <c r="E57"/>
  <c r="I30" i="11"/>
  <c r="N26" i="4"/>
  <c r="K36" i="30"/>
  <c r="K18"/>
  <c r="M45" i="42"/>
  <c r="C31" i="20"/>
  <c r="C19"/>
  <c r="C10"/>
  <c r="M16" i="48"/>
  <c r="J12" i="36"/>
  <c r="J93" s="1"/>
  <c r="J71"/>
  <c r="C13" i="37"/>
  <c r="C56" s="1"/>
  <c r="G39" i="5"/>
  <c r="G45" s="1"/>
  <c r="K92" i="24"/>
  <c r="K70"/>
  <c r="I70"/>
  <c r="J9"/>
  <c r="J70" s="1"/>
  <c r="J92"/>
  <c r="J8" i="33"/>
  <c r="J69" s="1"/>
  <c r="I46"/>
  <c r="I69" s="1"/>
  <c r="I91"/>
  <c r="J91"/>
  <c r="C81" i="20" l="1"/>
</calcChain>
</file>

<file path=xl/sharedStrings.xml><?xml version="1.0" encoding="utf-8"?>
<sst xmlns="http://schemas.openxmlformats.org/spreadsheetml/2006/main" count="1215" uniqueCount="488">
  <si>
    <t>Visszatérítendő támogatások, kölcsönök megtérülése áh.-on belülről</t>
  </si>
  <si>
    <t>Önkormányzat működési célú költségvetési támogatása</t>
  </si>
  <si>
    <t>Önkormányzat felhalmozási célú költségvetési támogatása</t>
  </si>
  <si>
    <t>Pénzeszközátvétel államháztartáson kívülről</t>
  </si>
  <si>
    <t>Visszatérítendő támogatások, kölcsönök visszatérülése áh.-on kívülről</t>
  </si>
  <si>
    <t>Garancia- és kezességvállalásból származó megtérülés áh.-on kívülről</t>
  </si>
  <si>
    <t>KÖLTSÉGVETÉSI BEVÉTELEK ÖSSZESEN (I.+II.):</t>
  </si>
  <si>
    <t>IV. Finanszírozási célú pénzügyi műveletek bevételei</t>
  </si>
  <si>
    <t>V. Aktív pénzügyi műveletek</t>
  </si>
  <si>
    <t>BEVÉTELEK MINDÖSSZESEN (I.+II.+III.+IV.+V.):</t>
  </si>
  <si>
    <t>Hitel-, kölcsönfelvétel államháztartáson kívülről</t>
  </si>
  <si>
    <t>Belföldi értékpapírok bevételei</t>
  </si>
  <si>
    <t>Államháztartáson belüli megelőlegezések beérkezése</t>
  </si>
  <si>
    <t>Irányító szervi támogatás</t>
  </si>
  <si>
    <t>Külföldi finanszírozás bevételei</t>
  </si>
  <si>
    <t xml:space="preserve">          - társulástól</t>
  </si>
  <si>
    <t xml:space="preserve">kiadási költségvetése </t>
  </si>
  <si>
    <t>Működési célú támogatás áh.-on belülről</t>
  </si>
  <si>
    <t>Felhalmozási célú támogatás áh.-on belülről</t>
  </si>
  <si>
    <t xml:space="preserve">          - térségi fejlesztési tanácstól</t>
  </si>
  <si>
    <t xml:space="preserve">          - fejezeti kezelésű előirányzattól</t>
  </si>
  <si>
    <t>III. Előző évi előirányzat-maradvány, pénzmaradvány, valamint a vállalkozási maradvány alaptevékenység ellátására történő</t>
  </si>
  <si>
    <t>Kötelező feladatok</t>
  </si>
  <si>
    <t>Önként vállalt feladatok</t>
  </si>
  <si>
    <t>Állam-igazgatási feladatok</t>
  </si>
  <si>
    <t>Szakfeladat</t>
  </si>
  <si>
    <t>Száma</t>
  </si>
  <si>
    <t>Megnevezése</t>
  </si>
  <si>
    <t>MINDÖSSZESEN</t>
  </si>
  <si>
    <t>Balatonszárszói Közös Önkormányzati Hivatal</t>
  </si>
  <si>
    <r>
      <t xml:space="preserve">Adók </t>
    </r>
    <r>
      <rPr>
        <i/>
        <sz val="10"/>
        <rFont val="Arial"/>
        <family val="2"/>
        <charset val="238"/>
      </rPr>
      <t>(helyi adók, átengedett kp.-i adók)</t>
    </r>
  </si>
  <si>
    <t>Önkormányzatok és társulások általános végrehajtó igazgatási tevékenysége</t>
  </si>
  <si>
    <t>Turizmusfejlesztési támogatások és tevékenységek</t>
  </si>
  <si>
    <t>Múzeumi kiállítási tevékenység</t>
  </si>
  <si>
    <t>2019. évben</t>
  </si>
  <si>
    <t>2020. évben</t>
  </si>
  <si>
    <t>Balatonszárszói Közös Önk.-i Hivatal</t>
  </si>
  <si>
    <t>2016. év</t>
  </si>
  <si>
    <t>2017. év</t>
  </si>
  <si>
    <t xml:space="preserve">        E.ON Áramhálózati Zrt.-nek bírság</t>
  </si>
  <si>
    <t>Munkaadót terhelő járulékok és szoc. hozzájár. adó</t>
  </si>
  <si>
    <t>Közhatalmi bevétel</t>
  </si>
  <si>
    <t>Intézményi működési bevétel</t>
  </si>
  <si>
    <t>Működési célú átvett pénzeszköz</t>
  </si>
  <si>
    <t>Felhalmozási bevételek</t>
  </si>
  <si>
    <t>Tárgyi eszközök és immat. javak értékesítése</t>
  </si>
  <si>
    <t>Felhalmozási célú átvett pénzeszköz</t>
  </si>
  <si>
    <t>felhalmozási célú kölcsönök áht-n kívülre</t>
  </si>
  <si>
    <t>Ktv.hatály</t>
  </si>
  <si>
    <t>fő</t>
  </si>
  <si>
    <t xml:space="preserve">Nem intézményi </t>
  </si>
  <si>
    <t>Általános tartalék</t>
  </si>
  <si>
    <t>Balatonszárszó Önkormányzat többéves kihatással járó feladatainak</t>
  </si>
  <si>
    <t xml:space="preserve">e-Ft-ban </t>
  </si>
  <si>
    <t>BEVÉTELEK</t>
  </si>
  <si>
    <t>KIADÁSOK</t>
  </si>
  <si>
    <t>Összesen</t>
  </si>
  <si>
    <t>Balatonszárszó Nagyközségi Önkormányzat</t>
  </si>
  <si>
    <t>Önkormányzat összesen:</t>
  </si>
  <si>
    <t>LÉTSZÁM KERET ÖSSZESEN:</t>
  </si>
  <si>
    <t>5.</t>
  </si>
  <si>
    <t>6.</t>
  </si>
  <si>
    <t xml:space="preserve">Balatonszárszó Nagyközség Önkormányzatának és költségvetési szerveinek </t>
  </si>
  <si>
    <t>Város-, községgazdálkodási m.n.s. szolgáltatások</t>
  </si>
  <si>
    <t>3. oldal</t>
  </si>
  <si>
    <t>Működési cél</t>
  </si>
  <si>
    <t>Felhalmozási cél</t>
  </si>
  <si>
    <t>Kiadások</t>
  </si>
  <si>
    <t xml:space="preserve">Közfoglalkoztatás  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</si>
  <si>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</si>
  <si>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</si>
  <si>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</si>
  <si>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</si>
  <si>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</si>
  <si>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</si>
  <si>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</si>
  <si>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</si>
  <si>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</si>
  <si>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</si>
  <si>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</si>
  <si>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</si>
  <si>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összesen</t>
  </si>
  <si>
    <t>BEVÉTELEK ÖSSZESEN:</t>
  </si>
  <si>
    <t>KIADÁSOK ÖSSZESEN:</t>
  </si>
  <si>
    <t xml:space="preserve"> Működési bevételek</t>
  </si>
  <si>
    <t>Támogatások</t>
  </si>
  <si>
    <t xml:space="preserve"> Felhalmozási és tőke jellegű bevételek</t>
  </si>
  <si>
    <t>Támogatásértékű bevételek</t>
  </si>
  <si>
    <t>Véglegesen átvett pénzeszközök</t>
  </si>
  <si>
    <t>Támogatási kölcsönök visszatérülése</t>
  </si>
  <si>
    <t>Értékpapírok értékesítésének bevétele</t>
  </si>
  <si>
    <t>Kötvények kibocsátásának bevétele</t>
  </si>
  <si>
    <t>Hitelek</t>
  </si>
  <si>
    <t>Működési kiadások</t>
  </si>
  <si>
    <t>Felhalmozási kiadások</t>
  </si>
  <si>
    <t>Kölcsönök</t>
  </si>
  <si>
    <t>Egyéb speciális célú</t>
  </si>
  <si>
    <t>Működési tartalék</t>
  </si>
  <si>
    <t>Felhalmozási tartalék</t>
  </si>
  <si>
    <t>A költségvetési hiány belső finanszírozására</t>
  </si>
  <si>
    <t>Sajátos felhalmozási és tőkebevételek</t>
  </si>
  <si>
    <r>
      <t xml:space="preserve">Bírságok </t>
    </r>
    <r>
      <rPr>
        <i/>
        <sz val="10"/>
        <rFont val="Arial"/>
        <family val="2"/>
        <charset val="238"/>
      </rPr>
      <t>(pótlékok, bírság bev.-ek)</t>
    </r>
  </si>
  <si>
    <t>Munkaadót terhelő járulékok és szoc. hozzájár.-i adó</t>
  </si>
  <si>
    <t>Intézményi beruházások</t>
  </si>
  <si>
    <r>
      <t xml:space="preserve">Egyéb felhalmozási kiadás </t>
    </r>
    <r>
      <rPr>
        <i/>
        <sz val="10"/>
        <rFont val="Arial"/>
        <family val="2"/>
        <charset val="238"/>
      </rPr>
      <t>(kamat és árfolyamveszt.)</t>
    </r>
  </si>
  <si>
    <t>Kölcsön nyújtása</t>
  </si>
  <si>
    <t>Kölcsön törlesztése</t>
  </si>
  <si>
    <t>Működési célú kölcsönök</t>
  </si>
  <si>
    <t>Felhalmozási célú kölcsönök</t>
  </si>
  <si>
    <t>Ellátottak pénzbeli jutt.; társ., szocpol.-i és egyéb jutt.</t>
  </si>
  <si>
    <t>TARTALÉKOK</t>
  </si>
  <si>
    <t>Céltartalék</t>
  </si>
  <si>
    <t>Felhalmozási célú tartalék</t>
  </si>
  <si>
    <t>KÖLTSÉGVETÉSI KIADÁSOK ÖSSZESEN</t>
  </si>
  <si>
    <t>FINANSZÍROZÁSI CÉLÚ PÉNZÜGYI MŰVELETEK KIADÁSAI</t>
  </si>
  <si>
    <t>Működési célú műveletek kiadásai</t>
  </si>
  <si>
    <t>Felhalmozási célú műveletek kiadásai</t>
  </si>
  <si>
    <t>PASSZÍV PÉNZÜGYI MŰVELETEK</t>
  </si>
  <si>
    <t>KIADÁSOK MINDÖSSZESEN:</t>
  </si>
  <si>
    <t>Saját bevétel és adósságot keletkeztető ügyletből eredő fizetési kötelezettség a tárgyévet követő</t>
  </si>
  <si>
    <t>Helyi adók</t>
  </si>
  <si>
    <t>Fizetési kötelezettséggel csökkentett saját bevétel (09-26)</t>
  </si>
  <si>
    <t>Adott váltó</t>
  </si>
  <si>
    <t>Fizetési kötelezettség összesen (10+18)</t>
  </si>
  <si>
    <t>Pénzügyi lízing</t>
  </si>
  <si>
    <t>Halasztott fizetés</t>
  </si>
  <si>
    <t>Kezességvállalással kapcsolatos megtérülés</t>
  </si>
  <si>
    <t>Osztalékok, koncessziós díjak</t>
  </si>
  <si>
    <t>Díjak, pótlékok, bírságok</t>
  </si>
  <si>
    <t>Részvények, részesedések értékesítése</t>
  </si>
  <si>
    <t>Vállalat értékesítéséből, privatizációból származó bevételek</t>
  </si>
  <si>
    <t>Saját bevételek (01+…+07)</t>
  </si>
  <si>
    <t>Saját bevételek (08. sor) 50 %-a</t>
  </si>
  <si>
    <t>Előző év(ek)ben keletkezett tárgyévet terhelő fizetési kötelezettség (11+…+17)</t>
  </si>
  <si>
    <t>Felvett, átvállalt hitel és annak tőketartozása</t>
  </si>
  <si>
    <t>Felvett, átvállalt kölcsön és annak tőketartozása</t>
  </si>
  <si>
    <t>Hitelviszonyt megtestesítő értékpapír</t>
  </si>
  <si>
    <t>Kezességvállalásból eredő fizetési kötelezettség</t>
  </si>
  <si>
    <t>Tárgyévben keletkezett, illetve keletkező, tárgy-évet terhelő fizetési kötelezettség (19+…+25)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</si>
  <si>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</si>
  <si>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</si>
  <si>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</si>
  <si>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</si>
  <si>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</si>
  <si>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</si>
  <si>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</si>
  <si>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</si>
  <si>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</si>
  <si>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</si>
  <si>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</si>
  <si>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</si>
  <si>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</si>
  <si>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</si>
  <si>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</si>
  <si>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</si>
  <si>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</si>
  <si>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</si>
  <si>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</si>
  <si>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</si>
  <si>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</si>
  <si>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</si>
  <si>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</si>
  <si>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</si>
  <si>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</si>
  <si>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</si>
  <si>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</si>
  <si>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Tárgyi eszközök, immateriális javak, vagyoni értékű jog értékesítése, vagyonhasznosításból származó bevétel</t>
  </si>
  <si>
    <t>2015. évben</t>
  </si>
  <si>
    <t>2016. évben</t>
  </si>
  <si>
    <t>2017. évben</t>
  </si>
  <si>
    <t>2018. évben</t>
  </si>
  <si>
    <t>I. Működési bevételek</t>
  </si>
  <si>
    <t xml:space="preserve">          - elkülönített állami pénzalapból</t>
  </si>
  <si>
    <t xml:space="preserve">          - társadalombiztosítás pénzügyi alapjaiból</t>
  </si>
  <si>
    <t xml:space="preserve">          - helyi önkormányzattól</t>
  </si>
  <si>
    <t xml:space="preserve">          - nemzetiségi önkormányzattól</t>
  </si>
  <si>
    <t>Járulékok</t>
  </si>
  <si>
    <t>Díjak</t>
  </si>
  <si>
    <t>Más fizetési kötelezettségek</t>
  </si>
  <si>
    <t>Hozam- és kamatbevételek</t>
  </si>
  <si>
    <t>Általános forgalmi adó bevételek</t>
  </si>
  <si>
    <t>Alkalmazottak térítése</t>
  </si>
  <si>
    <t>Intézményi ellátási díjak</t>
  </si>
  <si>
    <t>Bérleti díj bevételek</t>
  </si>
  <si>
    <t>Nyújtott szolgáltatások ellenértéke</t>
  </si>
  <si>
    <t>Áru- és készletértékesítés</t>
  </si>
  <si>
    <t>II. Felhalmozási bevételek</t>
  </si>
  <si>
    <t>1. Felhalmozási bevétel</t>
  </si>
  <si>
    <t>Tárgyi eszközök és immateriális javak értékesítése</t>
  </si>
  <si>
    <t>3. Felhalmozási célú átvett pénzeszköz</t>
  </si>
  <si>
    <t xml:space="preserve">          - működési célú igénybevétele</t>
  </si>
  <si>
    <t xml:space="preserve">          - felhalmozási célú igénybevétele</t>
  </si>
  <si>
    <t>Működési célú pénzügyi műveletek bevételei</t>
  </si>
  <si>
    <t>Felhalmozási célú pénzügyi műveletek bevételei</t>
  </si>
  <si>
    <t>Illetékek</t>
  </si>
  <si>
    <t>Pénzügyi befektetések bevételei</t>
  </si>
  <si>
    <t>Működési célú</t>
  </si>
  <si>
    <t>Felhalmozási célú</t>
  </si>
  <si>
    <t>önállóan működő és gazdálkodó költségvetési szerv</t>
  </si>
  <si>
    <t>József Attila Művelődési Ház és Könyvtár</t>
  </si>
  <si>
    <t>önállóan működő költségvetési szerv</t>
  </si>
  <si>
    <t>Adó, illeték kiszabása, beszedése, adóellenőrzés</t>
  </si>
  <si>
    <t>Művelődési Ház és Könyvtár</t>
  </si>
  <si>
    <t>Televízió-műsor összeállítása, szolgáltatása</t>
  </si>
  <si>
    <t>Könyvtári állomány gyarapítása, nyilvántartása</t>
  </si>
  <si>
    <t xml:space="preserve">Balatonszárszó Nagyközség Önkormányzatának </t>
  </si>
  <si>
    <t xml:space="preserve">bevételi költségvetése </t>
  </si>
  <si>
    <t>Közutak, hidak, alagutak üzemeltetése, fenntartása</t>
  </si>
  <si>
    <t>Zöldterület-kezelés</t>
  </si>
  <si>
    <t>Szabadidős park, fürdő és strandszolgáltatás</t>
  </si>
  <si>
    <t>Köztemető-fenntartás és -működtetés</t>
  </si>
  <si>
    <t>Háziorvosi ügyeleti ellátás</t>
  </si>
  <si>
    <t>Egészségügyi laboratóriumi szolgáltatások</t>
  </si>
  <si>
    <t>Fizikoterápiás szolgáltatás</t>
  </si>
  <si>
    <t>Család- és nővédelmi egészségügyi gondozás</t>
  </si>
  <si>
    <t>Ifjúság-egészségügyi gondozás</t>
  </si>
  <si>
    <t>Szociális étkeztetés</t>
  </si>
  <si>
    <t>Jelzőrendszeres házi segítségnyújtás</t>
  </si>
  <si>
    <t>851011-1</t>
  </si>
  <si>
    <t>Önkormányzatok elszámolásai a költségvetési szerveikkel</t>
  </si>
  <si>
    <t>Civil szervezetek működési támogatása</t>
  </si>
  <si>
    <t>Szabadidősport- (rekreációs sport-) tevékenység és támogatása</t>
  </si>
  <si>
    <t>Nagyközségi Önkormányzat</t>
  </si>
  <si>
    <t>Nagyközségi Önkormányzat összesen:</t>
  </si>
  <si>
    <t>Intézmény</t>
  </si>
  <si>
    <t>Kjt. hatály</t>
  </si>
  <si>
    <t>2015. év</t>
  </si>
  <si>
    <t>Felhalmozási célú kamat és árfolyamveszteség</t>
  </si>
  <si>
    <t>Költségvetési hiány belső finanszíro-zására szolgáló pénzforgalom nélküli bevételek</t>
  </si>
  <si>
    <t>MŰKÖDÉSI KIADÁSOK</t>
  </si>
  <si>
    <t>Személyi jellegű kiadások</t>
  </si>
  <si>
    <t>FELHALMOZÁSI KIADÁSOK</t>
  </si>
  <si>
    <t>Felújítás</t>
  </si>
  <si>
    <t>Lakástámogatás</t>
  </si>
  <si>
    <t>Lakásépítés</t>
  </si>
  <si>
    <t>KÖLCSÖNÖK</t>
  </si>
  <si>
    <t>Önkormányzat és költségvetési szervek kiadási előirányzatai</t>
  </si>
  <si>
    <t>Kiadás Összesen:</t>
  </si>
  <si>
    <t>Ellátottak pénzbeli juttatásai</t>
  </si>
  <si>
    <t>Tartalék</t>
  </si>
  <si>
    <t>Kommunális ágazat</t>
  </si>
  <si>
    <t>Közvilágítás</t>
  </si>
  <si>
    <t>Egészségügyi ágazat</t>
  </si>
  <si>
    <t>Háziorvosi alapellátás</t>
  </si>
  <si>
    <t>Fogorvosi alapellátás</t>
  </si>
  <si>
    <t>Szociális ágazat</t>
  </si>
  <si>
    <t>Házi segítségnyújtás</t>
  </si>
  <si>
    <t>Családsegítés</t>
  </si>
  <si>
    <t>Óvodai nevelés, ellátás</t>
  </si>
  <si>
    <t>Egyebek</t>
  </si>
  <si>
    <t>Megnevezés</t>
  </si>
  <si>
    <t>KÖLTSÉGVETÉSI BEVÉTELEK</t>
  </si>
  <si>
    <t>Pénzforgalmi bevételek</t>
  </si>
  <si>
    <t>Pénzforgalmi kiadások</t>
  </si>
  <si>
    <t>Kamatkiadások</t>
  </si>
  <si>
    <t>Szociálpolitikai ellátások és egyéb juttatások</t>
  </si>
  <si>
    <t>Előző évi maradvány átadás</t>
  </si>
  <si>
    <t>Támogatásértékű működési kiadás</t>
  </si>
  <si>
    <t>Működési célú pénzeszközátadás</t>
  </si>
  <si>
    <t>Működési célú kölcsön nyújtása, visszafizetése</t>
  </si>
  <si>
    <t>Felhalmozási és tőke jellegű bevételek</t>
  </si>
  <si>
    <t>Támogatásértékű felhalmozási kiadás</t>
  </si>
  <si>
    <t>Felhalmozási célú pénzeszközátadás</t>
  </si>
  <si>
    <t>Felhalmozási célú kölcsön nyújtása, visszafizetése</t>
  </si>
  <si>
    <t>Pénzügyi befektetések kiadásai</t>
  </si>
  <si>
    <t>Pénzforgalmi nélküli kiadások</t>
  </si>
  <si>
    <t>Működési célú tartalékok</t>
  </si>
  <si>
    <t>Felhalmozási célú tartalékok</t>
  </si>
  <si>
    <t>Fejlesztési céltartalék</t>
  </si>
  <si>
    <t>KÖLTSÉGVETÉSI HIÁNY</t>
  </si>
  <si>
    <t xml:space="preserve">Működési hiány </t>
  </si>
  <si>
    <t>Felhalmozási hiány</t>
  </si>
  <si>
    <t>FINANSZÍROZÁSI CÉLÚ KIADÁSOK</t>
  </si>
  <si>
    <t>KIADÁSOK ÖSSZESEN</t>
  </si>
  <si>
    <t xml:space="preserve">A KÖLTSÉGVETÉS ÖSSZESÍTETT HIÁNYA </t>
  </si>
  <si>
    <t>A HIÁNY FINANSZÍROZÁSÁNAK MÓDJA</t>
  </si>
  <si>
    <t>Belső forrásból</t>
  </si>
  <si>
    <t>Működési célú pénzmaradvány igénybevétele</t>
  </si>
  <si>
    <t>Felhalmozási célú pénzmaradvány igénybevétele</t>
  </si>
  <si>
    <t>Külső forrásból</t>
  </si>
  <si>
    <t>Működési célú hitelfelvétel</t>
  </si>
  <si>
    <t>Felhalmozási célú hitelfelvétel</t>
  </si>
  <si>
    <t>BEVÉTELEK MINDÖSSZESEN</t>
  </si>
  <si>
    <t>KIADÁSOK MINDÖSSZESEN</t>
  </si>
  <si>
    <t>Működési célú bevételek összesen</t>
  </si>
  <si>
    <t>Működési célú kiadások összesen</t>
  </si>
  <si>
    <t>Felhalmozási célú bevételek összesen</t>
  </si>
  <si>
    <t xml:space="preserve"> Felhalmozási célú kiadások összesen</t>
  </si>
  <si>
    <t>Balatonszárszó Nagyközség Önkormányzatának</t>
  </si>
  <si>
    <t>Balatonszárszó Nagyközség Önkormányzata</t>
  </si>
  <si>
    <r>
      <t>K</t>
    </r>
    <r>
      <rPr>
        <b/>
        <sz val="12"/>
        <rFont val="Times New Roman"/>
        <family val="1"/>
        <charset val="238"/>
      </rPr>
      <t>ÖLTSÉGVETÉSI KIADÁSOK</t>
    </r>
  </si>
  <si>
    <r>
      <t xml:space="preserve">BEVÉTELEK ÖSSZESEN 
</t>
    </r>
    <r>
      <rPr>
        <b/>
        <sz val="10"/>
        <rFont val="Times New Roman"/>
        <family val="1"/>
        <charset val="238"/>
      </rPr>
      <t>(Pénzforgalom nélküli és finansz. c. bevételek nélkül)</t>
    </r>
  </si>
  <si>
    <t>Céltartalékok  működési</t>
  </si>
  <si>
    <t>Beruházási és felújítási kiadások</t>
  </si>
  <si>
    <t>Testületi hat.</t>
  </si>
  <si>
    <t>- 2. oldal -</t>
  </si>
  <si>
    <t>M.tv.könyv</t>
  </si>
  <si>
    <t>Függő, átfutó, kiegyenlítő kiadások</t>
  </si>
  <si>
    <t xml:space="preserve">    munkáltatói kölcsön</t>
  </si>
  <si>
    <t>Sor-szám</t>
  </si>
  <si>
    <t>Fejlesztési cél megnevezése</t>
  </si>
  <si>
    <t>Teljesítés</t>
  </si>
  <si>
    <t>Eredeti előirányzat</t>
  </si>
  <si>
    <t>Módosított előirányzat</t>
  </si>
  <si>
    <t>%-os teljesülés</t>
  </si>
  <si>
    <t>megnevezés</t>
  </si>
  <si>
    <t>feladat megnevezése</t>
  </si>
  <si>
    <t>13. számú melléklet</t>
  </si>
  <si>
    <t>hosszú lejáratra kapott kölcsönök</t>
  </si>
  <si>
    <t>beruházási és fejlesztési hitelek</t>
  </si>
  <si>
    <t>működési célú hosszú lejáratú hitelek</t>
  </si>
  <si>
    <t>egyéb hosszú lejáratú kötelezettségek</t>
  </si>
  <si>
    <t>Polgármesteri Hivatal</t>
  </si>
  <si>
    <t>Összesen:</t>
  </si>
  <si>
    <t xml:space="preserve">e Ft-ban </t>
  </si>
  <si>
    <t>e Ft-ban</t>
  </si>
  <si>
    <t>1.</t>
  </si>
  <si>
    <t>2.</t>
  </si>
  <si>
    <t>3.</t>
  </si>
  <si>
    <t>4.</t>
  </si>
  <si>
    <t>Balatonszárszó Nagyközség Önkormányzata irányítása alá tartozó</t>
  </si>
  <si>
    <t>önállóan működő és gazdálkodó költségvetési szerv bevételei</t>
  </si>
  <si>
    <t>önállóan működő és gazdálkodó költségvetési szerv kiadásai</t>
  </si>
  <si>
    <t>Személyi juttatások</t>
  </si>
  <si>
    <t>Dologi kiadások</t>
  </si>
  <si>
    <t>Egyéb működéi célú kiadások</t>
  </si>
  <si>
    <t>Munkaadót terhelő járulékok és SZHA</t>
  </si>
  <si>
    <t>Egyéb műk.-i célú kiadások</t>
  </si>
  <si>
    <t>Intézmé-nyi beruhá-zások</t>
  </si>
  <si>
    <t>Felújítá-sok</t>
  </si>
  <si>
    <t>Egyéb felhalm.-i kiadás</t>
  </si>
  <si>
    <t>Kölcsönök nyújtása</t>
  </si>
  <si>
    <t>Kölcsönök törlesztése</t>
  </si>
  <si>
    <t>Finanszírozási célú pénzügyi műveletek kiadásai</t>
  </si>
  <si>
    <t>Hozzájárulások</t>
  </si>
  <si>
    <t>önállóan működő költségvetési szerv bevételei</t>
  </si>
  <si>
    <t>Intézményi beruházá-sok</t>
  </si>
  <si>
    <t>önállóan működő költségvetési szerv kiadásai</t>
  </si>
  <si>
    <t xml:space="preserve">          - a központi költségvetés előirányzat-módosítási kötelezettség nél-
            kül túlteljesíthető előirányzatából</t>
  </si>
  <si>
    <t>9.2. számú melléklet</t>
  </si>
  <si>
    <t>Társadalom, szocpol.-i és egyéb juttatások</t>
  </si>
  <si>
    <t>Támoga-tás értékű kiadás</t>
  </si>
  <si>
    <t>Pénz-eszköz átadás</t>
  </si>
  <si>
    <t>Működési célú kölcsön nyújtás</t>
  </si>
  <si>
    <t>Felhalm.-i célú kölcsön nyújtás</t>
  </si>
  <si>
    <t>Kölcsön-törlesztés</t>
  </si>
  <si>
    <t>saját bevételeinek és az adósságot keletkeztető ügyleteiből eredő fizetési kötelezettségének bemutatása</t>
  </si>
  <si>
    <t>tartozások fejlesztési célú kötvénykibocsátásból</t>
  </si>
  <si>
    <t>tartozások működési célú kötvénykibocsátásból</t>
  </si>
  <si>
    <t>2. Közhatalmi bevétel</t>
  </si>
  <si>
    <t>3. Intézményi működési bevétel</t>
  </si>
  <si>
    <t>4. Működési célú átvett pénzeszköz</t>
  </si>
  <si>
    <t>1. Működési célú támogatás államháztartáson belülről</t>
  </si>
  <si>
    <t>2. Felhalmozási célú támogatás államháztartáson belülről</t>
  </si>
  <si>
    <t>Garancia- és kezességvállalásból származó megtérülés áh.-on belülről</t>
  </si>
  <si>
    <t>Előző évi költségvetési kiegészítések, visszatérülések</t>
  </si>
  <si>
    <t>018030</t>
  </si>
  <si>
    <t>Támogatási célú finanszírozási műveletek</t>
  </si>
  <si>
    <t>011130</t>
  </si>
  <si>
    <t>Önkormányzatok és önkormányzati hivatalok jogalakotó és  általános  igazgatási tevékenysége</t>
  </si>
  <si>
    <t>011220</t>
  </si>
  <si>
    <t>Adó-, vám- és jövedéki igazgatás</t>
  </si>
  <si>
    <t>083050</t>
  </si>
  <si>
    <t>Televízió-műsor  szolgáltatása és támogatása</t>
  </si>
  <si>
    <t>082042</t>
  </si>
  <si>
    <t>082092</t>
  </si>
  <si>
    <t>Közművelődés- hagyományos  közösségi kulturális értékek gondozása</t>
  </si>
  <si>
    <t>2018. év</t>
  </si>
  <si>
    <t>2021. évben</t>
  </si>
  <si>
    <t>Működési   célú támogatás államháztartáson belülről</t>
  </si>
  <si>
    <t>Közhatalmi bevételek</t>
  </si>
  <si>
    <t>Intézmény működési bevételei</t>
  </si>
  <si>
    <t>045160</t>
  </si>
  <si>
    <t>013350</t>
  </si>
  <si>
    <t>066010</t>
  </si>
  <si>
    <t>Önk. Vagyonnal való gazdálkodással kapcsolatos (6800011)</t>
  </si>
  <si>
    <t>047320</t>
  </si>
  <si>
    <t>064010</t>
  </si>
  <si>
    <t>066020</t>
  </si>
  <si>
    <t>018010</t>
  </si>
  <si>
    <t>Önkormányzatok elszámolásai  a központi költségvetéssel</t>
  </si>
  <si>
    <t>Támogatási  célú finanszírozási műveletek</t>
  </si>
  <si>
    <t>072111</t>
  </si>
  <si>
    <t>072112</t>
  </si>
  <si>
    <t>072311</t>
  </si>
  <si>
    <t>072420</t>
  </si>
  <si>
    <t>072450</t>
  </si>
  <si>
    <t>074031</t>
  </si>
  <si>
    <t>074032</t>
  </si>
  <si>
    <t>105010</t>
  </si>
  <si>
    <t>Munkanélküli aktív korúak ellátása</t>
  </si>
  <si>
    <t>Lakásfenntartással, lakhatással összefüggő ellátások</t>
  </si>
  <si>
    <t>Fogyatékossággal összefüggő pénzbeli ellátások, támogatások</t>
  </si>
  <si>
    <t>Betegséggel kapcsolatos pénzbeli ellátások, támogatások</t>
  </si>
  <si>
    <t>Betegséggel kapcsolatos pénzbeli ellátások, támogatások (közgyógyellátás)</t>
  </si>
  <si>
    <t>061030</t>
  </si>
  <si>
    <t xml:space="preserve"> Lakáshoz juttást segítő támogatások (önkormányzatok által nyújtott lakástámogatás)</t>
  </si>
  <si>
    <t>Lakáshoz juttást segítő támogatások (munkáltatók által nyújtott lakástámogatások)</t>
  </si>
  <si>
    <t>084031</t>
  </si>
  <si>
    <t>041236</t>
  </si>
  <si>
    <t>082063</t>
  </si>
  <si>
    <t>081045</t>
  </si>
  <si>
    <t>081061</t>
  </si>
  <si>
    <t>013320</t>
  </si>
  <si>
    <t xml:space="preserve">Gyermekvédelmi pénzbeli és természetbeni  ellátások (rendszeres gyermekvédelmi) </t>
  </si>
  <si>
    <t>Egyéb szociális pénzbeli ellátások, ámogatások (átmeneti segély)</t>
  </si>
  <si>
    <t>Elhunyt személyek hátramaradottainak  pénzbeli ellátása (temetési segély)</t>
  </si>
  <si>
    <t>041233</t>
  </si>
  <si>
    <t>Hosszab időtartamú közfoglalkotatatás</t>
  </si>
  <si>
    <t>Országos közfoglalakoztatási program (egyéb közfoglalkoztatás)</t>
  </si>
  <si>
    <t>Önkormányzatok és önk. hivatalok jogalkotó és ált. igazgatási tev. (841121)</t>
  </si>
  <si>
    <t>Időskorral összefüggő pénzbeli ellátások</t>
  </si>
  <si>
    <t>Fogyatékossággal összefüggő pénzbeli ellátások, támogatások ( mozgáskorlátozottak gj. szerzési tám.)</t>
  </si>
  <si>
    <t>Egyéb szociális pénzbeli ellátások, támogatások (átmeneti segély)</t>
  </si>
  <si>
    <t>Önk. vagyonnal való gazdálkodással kapcsolatos (6800011)</t>
  </si>
  <si>
    <t>Gyermekvédelmi pénzbeli és természetbeni  ellátások (rendszeres gyermekvédelmi, rendkívüli gyermekvédelmi támogatás)</t>
  </si>
  <si>
    <t>Rákóczi utca vízelvezetés</t>
  </si>
  <si>
    <t>Csukás Színház tetőfelújítása</t>
  </si>
  <si>
    <t>Csukás Színház mögötti parkban játszótér kialakítása</t>
  </si>
  <si>
    <t>Közös Hivatal tetőfelújítása</t>
  </si>
  <si>
    <t>szellemi termék vásárlása (védőnői program)</t>
  </si>
  <si>
    <t>2019. év</t>
  </si>
  <si>
    <t>E-KATA program megvásárlása</t>
  </si>
  <si>
    <t xml:space="preserve"> 2015. évi közfoglalkoztatotti létszám-előirányzata</t>
  </si>
  <si>
    <t>2015. évi előirányzat-felhasználási ütemterv</t>
  </si>
  <si>
    <t>2022. évben</t>
  </si>
  <si>
    <t>Oktatási ágazat (Társulásnak )</t>
  </si>
  <si>
    <t xml:space="preserve">Balatonszárszói József Attila Művelődési Ház </t>
  </si>
  <si>
    <t>2.oldal</t>
  </si>
  <si>
    <t>beruházási kiadás</t>
  </si>
  <si>
    <t>beruházási és felújítási célú kiadás</t>
  </si>
  <si>
    <t>Balatonszárszói Nagyközség Önkormányzat</t>
  </si>
  <si>
    <t>Kerékpár tároló</t>
  </si>
  <si>
    <t>Szabad-strandok családbarát kialakítása</t>
  </si>
  <si>
    <t>felújítási kiadásai</t>
  </si>
  <si>
    <t xml:space="preserve">József Attila Művelődési Ház </t>
  </si>
  <si>
    <t>Mindösszesen</t>
  </si>
  <si>
    <t>József Attila Művelődési Ház</t>
  </si>
  <si>
    <t>Kisértékű tárgyi eszközök</t>
  </si>
  <si>
    <t>Értékesítési és forgalmi adók</t>
  </si>
  <si>
    <t>Termékek és szolgáltatások adói</t>
  </si>
  <si>
    <t>ÁH belüli megelőlegezés visszafizetése</t>
  </si>
  <si>
    <t>Pesti Féle ház</t>
  </si>
  <si>
    <t>Balatonpart-pergola</t>
  </si>
  <si>
    <t>Orvosi rendelő</t>
  </si>
  <si>
    <t xml:space="preserve">előirányzatai éves bontásban </t>
  </si>
  <si>
    <t>41 Módosította a 8/2015. (X.06.) Ör.  13. § (7) bekezdése. Hatályos: 2015. október 7-től.</t>
  </si>
  <si>
    <t>Országos közfoglalkotatatási program</t>
  </si>
  <si>
    <t xml:space="preserve">        E.ON Áramhálózati Zrt.-nek számla tartozás</t>
  </si>
  <si>
    <t>Orvosi rendelő eszköz eszerzés</t>
  </si>
  <si>
    <t>Részesedés eszerzése</t>
  </si>
  <si>
    <t>Jármű felújítás</t>
  </si>
  <si>
    <t xml:space="preserve">szolgáló előző évek pénzmaradványa </t>
  </si>
  <si>
    <t xml:space="preserve">és költségvetési szerveinek bevételi előirányzatai </t>
  </si>
  <si>
    <t xml:space="preserve">és költségvetési szervének kiadási előirányzatai </t>
  </si>
  <si>
    <t xml:space="preserve">kötelező, önként vállalt és államigazgatási fel.-ok szerint </t>
  </si>
  <si>
    <t xml:space="preserve">önállóan működő és gazdálkodó költségvetési szerv bevételei </t>
  </si>
  <si>
    <t xml:space="preserve">önállóan működő és gazdálkodó költségvetési szerv kiadásai </t>
  </si>
  <si>
    <t xml:space="preserve">önállóan működő költségvetési szerv bevételei </t>
  </si>
  <si>
    <t xml:space="preserve">önállóan működő költségvetési szerv kiadásai </t>
  </si>
  <si>
    <r>
      <t>kötelező, önként vállalt és államigazgatási fel.-ok szerint</t>
    </r>
    <r>
      <rPr>
        <b/>
        <vertAlign val="superscript"/>
        <sz val="10"/>
        <rFont val="Arial"/>
        <family val="2"/>
        <charset val="238"/>
      </rPr>
      <t xml:space="preserve"> </t>
    </r>
  </si>
  <si>
    <t xml:space="preserve">bevételi költségvetése  </t>
  </si>
  <si>
    <t xml:space="preserve">2015. évi létszám-előirányzata </t>
  </si>
  <si>
    <t xml:space="preserve">2015. évi előirányzat-felhasználási ütemterv </t>
  </si>
  <si>
    <r>
      <t>összevont költségvetési mérlege</t>
    </r>
    <r>
      <rPr>
        <b/>
        <vertAlign val="superscript"/>
        <sz val="10"/>
        <rFont val="Arial"/>
        <family val="2"/>
        <charset val="238"/>
      </rPr>
      <t xml:space="preserve"> </t>
    </r>
  </si>
  <si>
    <t xml:space="preserve">fejlesztési előirányzatai célonként </t>
  </si>
  <si>
    <t>1. számú melléklet az   6/2016.( V.31)  önkormányzati rendelethez</t>
  </si>
  <si>
    <t xml:space="preserve"> 2. számú melléklet az   6/2016.( V.31)   önkormányzati rendelethez</t>
  </si>
  <si>
    <t>3.  számú melléklet az 6/2016.( V.31)   önkormányzati rendelethez</t>
  </si>
  <si>
    <t xml:space="preserve"> 4.1. számú melléklet az  6/2016.( V.31)  önkormányzati rendelethez</t>
  </si>
  <si>
    <t>4.2. számú melléklet az 6/2016.( V.31)  önkormányzati rendelethez</t>
  </si>
  <si>
    <t xml:space="preserve"> 4.3. számú melléklet az  6/2016.( V.31)  önkormányzati rendelethez</t>
  </si>
  <si>
    <t xml:space="preserve"> 4.4. számú melléklet az 6/2016.( V.31)  önkormányzati rendelethez</t>
  </si>
  <si>
    <t xml:space="preserve"> 5.1. számú melléklet az 6/2016.( V.31)  önkormányzati rendelethez</t>
  </si>
  <si>
    <t>5.2. számú melléklet az 6/2016.( V.31)  önkormányzati rendelethez</t>
  </si>
  <si>
    <t xml:space="preserve"> 5.3. számú melléklet az  6/2016.( V.31)   önkormányzati rendelethez</t>
  </si>
  <si>
    <t>5.4. számú melléklet az  6/2016.( V.31)   önkormányzati rendelethez</t>
  </si>
  <si>
    <t>6.1. számú melléklet az  6/2016.( V.31)  önkormányzati rendelethez</t>
  </si>
  <si>
    <t xml:space="preserve"> 6.2. számú melléklet az  6/2016.( V.31)   önkormányzati rendelethez</t>
  </si>
  <si>
    <t xml:space="preserve"> 6.3. számú melléklet  az 6/2016.( V.31)  önkormányzati rendelethez</t>
  </si>
  <si>
    <t>6.4. számú melléklet az  6/2016.( V.31)  önkormányzati rendelethez</t>
  </si>
  <si>
    <t xml:space="preserve"> 7. számú melléklet az 6/2016.( V.31)  önkormányzati rendelethez</t>
  </si>
  <si>
    <t xml:space="preserve">8. számú melléklet az 6/2016.( V.31)  önkormányzati rendelethez     </t>
  </si>
  <si>
    <t>9. számú melléklet az  6/2016.( V.31) önkormányzati rendelethez</t>
  </si>
  <si>
    <t>10. számú melléklet az  6/2016.( V.31) önkormányzati rendelethez</t>
  </si>
  <si>
    <t>11. számú melléklet az  6/2016.( V.31) önkormányzati rendelethez</t>
  </si>
  <si>
    <t>12. számú melléklet az 6/2016.( V.31)  önkormányzati rendelethez</t>
  </si>
  <si>
    <t>13. számú melléklet az  6/2016.( V.31)  önkormányzati rendelethez</t>
  </si>
</sst>
</file>

<file path=xl/styles.xml><?xml version="1.0" encoding="utf-8"?>
<styleSheet xmlns="http://schemas.openxmlformats.org/spreadsheetml/2006/main">
  <numFmts count="1">
    <numFmt numFmtId="164" formatCode="#,###,##0"/>
  </numFmts>
  <fonts count="42">
    <font>
      <sz val="10"/>
      <name val="Arial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b/>
      <sz val="14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b/>
      <sz val="13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11"/>
      <name val="Times New Roman"/>
      <family val="1"/>
      <charset val="238"/>
    </font>
    <font>
      <sz val="9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vertAlign val="superscript"/>
      <sz val="10"/>
      <name val="Arial"/>
      <family val="2"/>
      <charset val="238"/>
    </font>
    <font>
      <sz val="9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6" fillId="0" borderId="0"/>
    <xf numFmtId="0" fontId="6" fillId="0" borderId="0"/>
    <xf numFmtId="0" fontId="4" fillId="0" borderId="0" applyNumberFormat="0" applyFill="0" applyBorder="0" applyAlignment="0" applyProtection="0"/>
  </cellStyleXfs>
  <cellXfs count="43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1" xfId="0" applyFont="1" applyBorder="1"/>
    <xf numFmtId="0" fontId="3" fillId="0" borderId="0" xfId="0" applyFont="1" applyBorder="1"/>
    <xf numFmtId="0" fontId="0" fillId="0" borderId="0" xfId="0" applyBorder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5" xfId="0" applyBorder="1"/>
    <xf numFmtId="0" fontId="3" fillId="0" borderId="6" xfId="0" applyFont="1" applyBorder="1"/>
    <xf numFmtId="0" fontId="4" fillId="0" borderId="0" xfId="0" applyFont="1" applyBorder="1"/>
    <xf numFmtId="0" fontId="0" fillId="0" borderId="8" xfId="0" applyBorder="1"/>
    <xf numFmtId="0" fontId="0" fillId="0" borderId="9" xfId="0" applyBorder="1"/>
    <xf numFmtId="0" fontId="3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3" fillId="0" borderId="10" xfId="0" applyFont="1" applyBorder="1"/>
    <xf numFmtId="0" fontId="0" fillId="0" borderId="10" xfId="0" applyBorder="1"/>
    <xf numFmtId="0" fontId="3" fillId="0" borderId="10" xfId="0" applyFont="1" applyBorder="1" applyAlignment="1">
      <alignment horizontal="center"/>
    </xf>
    <xf numFmtId="0" fontId="4" fillId="0" borderId="10" xfId="0" applyFont="1" applyBorder="1"/>
    <xf numFmtId="0" fontId="0" fillId="0" borderId="0" xfId="0" applyAlignment="1">
      <alignment horizontal="left"/>
    </xf>
    <xf numFmtId="0" fontId="0" fillId="0" borderId="10" xfId="0" applyBorder="1" applyAlignment="1">
      <alignment horizontal="center"/>
    </xf>
    <xf numFmtId="0" fontId="3" fillId="0" borderId="3" xfId="0" applyFont="1" applyBorder="1"/>
    <xf numFmtId="0" fontId="3" fillId="0" borderId="2" xfId="0" applyFont="1" applyBorder="1"/>
    <xf numFmtId="0" fontId="3" fillId="0" borderId="11" xfId="0" applyFont="1" applyBorder="1"/>
    <xf numFmtId="0" fontId="0" fillId="0" borderId="11" xfId="0" applyBorder="1"/>
    <xf numFmtId="0" fontId="4" fillId="0" borderId="11" xfId="0" applyFont="1" applyBorder="1"/>
    <xf numFmtId="0" fontId="3" fillId="0" borderId="1" xfId="0" applyFont="1" applyBorder="1" applyAlignment="1">
      <alignment wrapText="1"/>
    </xf>
    <xf numFmtId="0" fontId="4" fillId="0" borderId="1" xfId="0" applyFont="1" applyBorder="1"/>
    <xf numFmtId="0" fontId="0" fillId="0" borderId="11" xfId="0" applyBorder="1" applyAlignment="1">
      <alignment horizontal="center"/>
    </xf>
    <xf numFmtId="0" fontId="4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4" fillId="0" borderId="0" xfId="0" applyFont="1" applyAlignment="1"/>
    <xf numFmtId="0" fontId="0" fillId="0" borderId="12" xfId="0" applyBorder="1"/>
    <xf numFmtId="0" fontId="0" fillId="0" borderId="2" xfId="0" applyFill="1" applyBorder="1"/>
    <xf numFmtId="0" fontId="0" fillId="0" borderId="13" xfId="0" applyBorder="1"/>
    <xf numFmtId="0" fontId="4" fillId="0" borderId="2" xfId="0" applyFont="1" applyBorder="1"/>
    <xf numFmtId="0" fontId="3" fillId="0" borderId="11" xfId="0" applyFont="1" applyBorder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3" fontId="0" fillId="0" borderId="10" xfId="0" applyNumberFormat="1" applyBorder="1"/>
    <xf numFmtId="0" fontId="2" fillId="0" borderId="10" xfId="0" applyFont="1" applyFill="1" applyBorder="1" applyAlignment="1">
      <alignment horizontal="left" wrapText="1"/>
    </xf>
    <xf numFmtId="0" fontId="2" fillId="0" borderId="10" xfId="0" applyFont="1" applyBorder="1" applyAlignment="1">
      <alignment horizontal="left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left" wrapText="1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7" xfId="0" applyFont="1" applyBorder="1"/>
    <xf numFmtId="0" fontId="0" fillId="0" borderId="11" xfId="0" applyBorder="1" applyAlignment="1">
      <alignment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3" fillId="0" borderId="0" xfId="3" applyNumberFormat="1" applyFont="1" applyFill="1" applyBorder="1" applyAlignment="1" applyProtection="1">
      <alignment horizontal="left"/>
    </xf>
    <xf numFmtId="0" fontId="3" fillId="0" borderId="1" xfId="3" applyNumberFormat="1" applyFont="1" applyFill="1" applyBorder="1" applyAlignment="1" applyProtection="1">
      <alignment horizontal="left"/>
    </xf>
    <xf numFmtId="3" fontId="0" fillId="0" borderId="1" xfId="0" applyNumberFormat="1" applyBorder="1"/>
    <xf numFmtId="3" fontId="4" fillId="0" borderId="1" xfId="0" applyNumberFormat="1" applyFont="1" applyBorder="1"/>
    <xf numFmtId="0" fontId="5" fillId="0" borderId="1" xfId="0" applyFont="1" applyBorder="1"/>
    <xf numFmtId="0" fontId="13" fillId="0" borderId="11" xfId="0" applyFont="1" applyBorder="1"/>
    <xf numFmtId="0" fontId="3" fillId="0" borderId="0" xfId="0" applyFont="1" applyBorder="1" applyAlignment="1">
      <alignment horizontal="right"/>
    </xf>
    <xf numFmtId="3" fontId="0" fillId="0" borderId="0" xfId="0" applyNumberFormat="1" applyBorder="1"/>
    <xf numFmtId="0" fontId="18" fillId="0" borderId="0" xfId="1" applyFont="1" applyFill="1" applyBorder="1" applyAlignment="1">
      <alignment horizontal="center" vertical="center" wrapText="1"/>
    </xf>
    <xf numFmtId="3" fontId="20" fillId="0" borderId="0" xfId="1" applyNumberFormat="1" applyFont="1" applyFill="1" applyBorder="1"/>
    <xf numFmtId="3" fontId="22" fillId="0" borderId="0" xfId="1" applyNumberFormat="1" applyFont="1" applyFill="1" applyBorder="1"/>
    <xf numFmtId="3" fontId="8" fillId="0" borderId="0" xfId="1" applyNumberFormat="1" applyFont="1" applyFill="1" applyBorder="1"/>
    <xf numFmtId="3" fontId="10" fillId="0" borderId="0" xfId="1" applyNumberFormat="1" applyFont="1" applyFill="1" applyBorder="1"/>
    <xf numFmtId="3" fontId="23" fillId="0" borderId="0" xfId="1" applyNumberFormat="1" applyFont="1" applyBorder="1"/>
    <xf numFmtId="3" fontId="25" fillId="0" borderId="0" xfId="1" applyNumberFormat="1" applyFont="1" applyFill="1" applyBorder="1"/>
    <xf numFmtId="3" fontId="28" fillId="0" borderId="0" xfId="1" applyNumberFormat="1" applyFont="1" applyFill="1" applyBorder="1"/>
    <xf numFmtId="3" fontId="29" fillId="0" borderId="0" xfId="1" applyNumberFormat="1" applyFont="1" applyBorder="1"/>
    <xf numFmtId="3" fontId="26" fillId="0" borderId="0" xfId="1" applyNumberFormat="1" applyFont="1" applyBorder="1"/>
    <xf numFmtId="0" fontId="30" fillId="0" borderId="0" xfId="1" applyFont="1" applyBorder="1"/>
    <xf numFmtId="3" fontId="30" fillId="0" borderId="0" xfId="1" applyNumberFormat="1" applyFont="1" applyBorder="1"/>
    <xf numFmtId="0" fontId="4" fillId="0" borderId="0" xfId="2" applyFont="1" applyFill="1" applyBorder="1" applyAlignment="1"/>
    <xf numFmtId="0" fontId="4" fillId="0" borderId="4" xfId="0" applyFont="1" applyBorder="1"/>
    <xf numFmtId="0" fontId="4" fillId="0" borderId="8" xfId="0" applyFont="1" applyBorder="1"/>
    <xf numFmtId="0" fontId="22" fillId="0" borderId="0" xfId="0" applyFont="1"/>
    <xf numFmtId="0" fontId="28" fillId="0" borderId="0" xfId="0" applyFont="1"/>
    <xf numFmtId="0" fontId="0" fillId="0" borderId="6" xfId="0" applyBorder="1"/>
    <xf numFmtId="0" fontId="15" fillId="0" borderId="0" xfId="1" applyFont="1" applyBorder="1" applyAlignment="1">
      <alignment wrapText="1"/>
    </xf>
    <xf numFmtId="0" fontId="17" fillId="0" borderId="10" xfId="1" applyFont="1" applyFill="1" applyBorder="1" applyAlignment="1">
      <alignment horizontal="center" vertical="center"/>
    </xf>
    <xf numFmtId="0" fontId="8" fillId="0" borderId="10" xfId="1" applyFont="1" applyFill="1" applyBorder="1"/>
    <xf numFmtId="0" fontId="21" fillId="0" borderId="10" xfId="1" applyFont="1" applyBorder="1"/>
    <xf numFmtId="0" fontId="17" fillId="0" borderId="10" xfId="1" applyFont="1" applyBorder="1"/>
    <xf numFmtId="0" fontId="9" fillId="0" borderId="10" xfId="2" applyFont="1" applyFill="1" applyBorder="1" applyAlignment="1"/>
    <xf numFmtId="0" fontId="9" fillId="0" borderId="10" xfId="2" applyFont="1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0" fillId="0" borderId="1" xfId="1" applyFont="1" applyFill="1" applyBorder="1"/>
    <xf numFmtId="3" fontId="20" fillId="0" borderId="2" xfId="1" applyNumberFormat="1" applyFont="1" applyFill="1" applyBorder="1"/>
    <xf numFmtId="0" fontId="21" fillId="0" borderId="1" xfId="1" applyFont="1" applyBorder="1"/>
    <xf numFmtId="3" fontId="21" fillId="0" borderId="2" xfId="1" applyNumberFormat="1" applyFont="1" applyBorder="1"/>
    <xf numFmtId="0" fontId="17" fillId="0" borderId="1" xfId="1" applyFont="1" applyBorder="1"/>
    <xf numFmtId="3" fontId="17" fillId="0" borderId="2" xfId="1" applyNumberFormat="1" applyFont="1" applyBorder="1"/>
    <xf numFmtId="0" fontId="9" fillId="0" borderId="1" xfId="2" applyFont="1" applyFill="1" applyBorder="1" applyAlignment="1"/>
    <xf numFmtId="3" fontId="23" fillId="0" borderId="2" xfId="1" applyNumberFormat="1" applyFont="1" applyBorder="1"/>
    <xf numFmtId="0" fontId="8" fillId="0" borderId="1" xfId="1" applyFont="1" applyFill="1" applyBorder="1"/>
    <xf numFmtId="3" fontId="8" fillId="0" borderId="2" xfId="1" applyNumberFormat="1" applyFont="1" applyFill="1" applyBorder="1"/>
    <xf numFmtId="0" fontId="7" fillId="0" borderId="2" xfId="0" applyFont="1" applyBorder="1"/>
    <xf numFmtId="0" fontId="31" fillId="0" borderId="2" xfId="0" applyFont="1" applyBorder="1"/>
    <xf numFmtId="0" fontId="8" fillId="0" borderId="1" xfId="1" applyFont="1" applyFill="1" applyBorder="1" applyAlignment="1">
      <alignment vertical="top"/>
    </xf>
    <xf numFmtId="0" fontId="8" fillId="0" borderId="10" xfId="1" applyFont="1" applyFill="1" applyBorder="1" applyAlignment="1">
      <alignment wrapText="1"/>
    </xf>
    <xf numFmtId="0" fontId="29" fillId="0" borderId="1" xfId="1" applyFont="1" applyBorder="1"/>
    <xf numFmtId="0" fontId="20" fillId="0" borderId="3" xfId="1" applyFont="1" applyFill="1" applyBorder="1"/>
    <xf numFmtId="3" fontId="20" fillId="0" borderId="4" xfId="1" applyNumberFormat="1" applyFont="1" applyFill="1" applyBorder="1"/>
    <xf numFmtId="0" fontId="29" fillId="0" borderId="6" xfId="1" applyFont="1" applyBorder="1"/>
    <xf numFmtId="0" fontId="10" fillId="0" borderId="6" xfId="2" applyFont="1" applyFill="1" applyBorder="1" applyAlignment="1"/>
    <xf numFmtId="0" fontId="10" fillId="0" borderId="7" xfId="2" applyFont="1" applyFill="1" applyBorder="1" applyAlignment="1"/>
    <xf numFmtId="3" fontId="26" fillId="0" borderId="8" xfId="1" applyNumberFormat="1" applyFont="1" applyBorder="1"/>
    <xf numFmtId="0" fontId="10" fillId="0" borderId="14" xfId="2" applyFont="1" applyFill="1" applyBorder="1" applyAlignment="1"/>
    <xf numFmtId="0" fontId="17" fillId="0" borderId="15" xfId="1" applyFont="1" applyBorder="1"/>
    <xf numFmtId="0" fontId="26" fillId="0" borderId="15" xfId="1" applyFont="1" applyBorder="1"/>
    <xf numFmtId="0" fontId="26" fillId="0" borderId="14" xfId="1" applyFont="1" applyBorder="1"/>
    <xf numFmtId="0" fontId="8" fillId="0" borderId="12" xfId="1" applyFont="1" applyFill="1" applyBorder="1"/>
    <xf numFmtId="0" fontId="9" fillId="0" borderId="1" xfId="2" applyFont="1" applyFill="1" applyBorder="1" applyAlignment="1">
      <alignment horizontal="left"/>
    </xf>
    <xf numFmtId="0" fontId="10" fillId="0" borderId="10" xfId="0" applyFont="1" applyBorder="1"/>
    <xf numFmtId="0" fontId="3" fillId="0" borderId="0" xfId="0" applyFont="1" applyBorder="1" applyAlignment="1">
      <alignment horizontal="center"/>
    </xf>
    <xf numFmtId="3" fontId="3" fillId="0" borderId="10" xfId="0" applyNumberFormat="1" applyFont="1" applyBorder="1"/>
    <xf numFmtId="3" fontId="4" fillId="0" borderId="10" xfId="0" applyNumberFormat="1" applyFont="1" applyBorder="1"/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horizontal="center" vertical="center"/>
    </xf>
    <xf numFmtId="3" fontId="0" fillId="0" borderId="10" xfId="0" applyNumberFormat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3" fontId="3" fillId="0" borderId="10" xfId="0" applyNumberFormat="1" applyFont="1" applyBorder="1" applyAlignment="1">
      <alignment vertical="center"/>
    </xf>
    <xf numFmtId="1" fontId="0" fillId="0" borderId="10" xfId="0" applyNumberFormat="1" applyBorder="1"/>
    <xf numFmtId="1" fontId="3" fillId="0" borderId="10" xfId="0" applyNumberFormat="1" applyFont="1" applyBorder="1"/>
    <xf numFmtId="1" fontId="3" fillId="0" borderId="10" xfId="0" applyNumberFormat="1" applyFont="1" applyBorder="1" applyAlignment="1">
      <alignment horizontal="right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164" fontId="3" fillId="0" borderId="10" xfId="0" applyNumberFormat="1" applyFont="1" applyBorder="1" applyAlignment="1">
      <alignment horizontal="right" vertical="top" wrapText="1"/>
    </xf>
    <xf numFmtId="0" fontId="0" fillId="0" borderId="11" xfId="0" applyBorder="1" applyAlignment="1">
      <alignment vertical="center"/>
    </xf>
    <xf numFmtId="0" fontId="0" fillId="0" borderId="0" xfId="0" applyBorder="1" applyAlignment="1">
      <alignment vertical="center"/>
    </xf>
    <xf numFmtId="3" fontId="4" fillId="0" borderId="10" xfId="0" applyNumberFormat="1" applyFont="1" applyBorder="1" applyAlignment="1">
      <alignment horizontal="right"/>
    </xf>
    <xf numFmtId="3" fontId="0" fillId="0" borderId="10" xfId="0" applyNumberFormat="1" applyBorder="1" applyAlignment="1"/>
    <xf numFmtId="3" fontId="0" fillId="0" borderId="0" xfId="0" applyNumberFormat="1"/>
    <xf numFmtId="3" fontId="0" fillId="0" borderId="1" xfId="0" applyNumberFormat="1" applyBorder="1" applyAlignment="1"/>
    <xf numFmtId="3" fontId="3" fillId="0" borderId="1" xfId="0" applyNumberFormat="1" applyFont="1" applyBorder="1"/>
    <xf numFmtId="0" fontId="3" fillId="0" borderId="10" xfId="0" applyFont="1" applyBorder="1" applyAlignment="1">
      <alignment horizontal="center" wrapText="1"/>
    </xf>
    <xf numFmtId="3" fontId="0" fillId="0" borderId="10" xfId="0" applyNumberFormat="1" applyFill="1" applyBorder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16" xfId="0" applyBorder="1"/>
    <xf numFmtId="0" fontId="0" fillId="0" borderId="17" xfId="0" applyBorder="1"/>
    <xf numFmtId="0" fontId="3" fillId="0" borderId="17" xfId="0" applyFont="1" applyBorder="1"/>
    <xf numFmtId="0" fontId="0" fillId="0" borderId="6" xfId="0" applyBorder="1" applyAlignment="1">
      <alignment horizontal="center"/>
    </xf>
    <xf numFmtId="0" fontId="4" fillId="0" borderId="6" xfId="0" applyFont="1" applyBorder="1" applyAlignment="1">
      <alignment horizontal="center"/>
    </xf>
    <xf numFmtId="3" fontId="0" fillId="0" borderId="10" xfId="0" applyNumberFormat="1" applyBorder="1" applyAlignment="1">
      <alignment horizontal="left"/>
    </xf>
    <xf numFmtId="3" fontId="3" fillId="0" borderId="10" xfId="0" applyNumberFormat="1" applyFont="1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3" fontId="20" fillId="0" borderId="10" xfId="1" applyNumberFormat="1" applyFont="1" applyFill="1" applyBorder="1"/>
    <xf numFmtId="3" fontId="17" fillId="0" borderId="10" xfId="1" applyNumberFormat="1" applyFont="1" applyBorder="1"/>
    <xf numFmtId="3" fontId="9" fillId="0" borderId="10" xfId="2" applyNumberFormat="1" applyFont="1" applyFill="1" applyBorder="1" applyAlignment="1"/>
    <xf numFmtId="3" fontId="9" fillId="0" borderId="10" xfId="2" applyNumberFormat="1" applyFont="1" applyFill="1" applyBorder="1" applyAlignment="1">
      <alignment horizontal="right"/>
    </xf>
    <xf numFmtId="3" fontId="10" fillId="0" borderId="14" xfId="2" applyNumberFormat="1" applyFont="1" applyFill="1" applyBorder="1" applyAlignment="1"/>
    <xf numFmtId="3" fontId="17" fillId="0" borderId="15" xfId="1" applyNumberFormat="1" applyFont="1" applyBorder="1"/>
    <xf numFmtId="3" fontId="26" fillId="0" borderId="15" xfId="1" applyNumberFormat="1" applyFont="1" applyBorder="1"/>
    <xf numFmtId="3" fontId="26" fillId="0" borderId="14" xfId="1" applyNumberFormat="1" applyFont="1" applyBorder="1"/>
    <xf numFmtId="3" fontId="8" fillId="0" borderId="12" xfId="1" applyNumberFormat="1" applyFont="1" applyFill="1" applyBorder="1"/>
    <xf numFmtId="3" fontId="29" fillId="0" borderId="10" xfId="1" applyNumberFormat="1" applyFont="1" applyBorder="1"/>
    <xf numFmtId="3" fontId="8" fillId="0" borderId="10" xfId="1" applyNumberFormat="1" applyFont="1" applyFill="1" applyBorder="1"/>
    <xf numFmtId="3" fontId="8" fillId="0" borderId="10" xfId="0" applyNumberFormat="1" applyFont="1" applyBorder="1"/>
    <xf numFmtId="3" fontId="9" fillId="0" borderId="10" xfId="0" applyNumberFormat="1" applyFont="1" applyBorder="1"/>
    <xf numFmtId="3" fontId="9" fillId="0" borderId="12" xfId="0" applyNumberFormat="1" applyFont="1" applyBorder="1"/>
    <xf numFmtId="3" fontId="9" fillId="0" borderId="15" xfId="0" applyNumberFormat="1" applyFont="1" applyBorder="1"/>
    <xf numFmtId="3" fontId="9" fillId="0" borderId="14" xfId="0" applyNumberFormat="1" applyFont="1" applyBorder="1"/>
    <xf numFmtId="3" fontId="8" fillId="0" borderId="10" xfId="1" applyNumberFormat="1" applyFont="1" applyFill="1" applyBorder="1" applyAlignment="1">
      <alignment vertical="center" wrapText="1"/>
    </xf>
    <xf numFmtId="3" fontId="8" fillId="0" borderId="10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center"/>
    </xf>
    <xf numFmtId="0" fontId="0" fillId="0" borderId="11" xfId="0" applyBorder="1" applyAlignment="1">
      <alignment horizontal="left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wrapText="1"/>
    </xf>
    <xf numFmtId="0" fontId="0" fillId="0" borderId="11" xfId="0" applyBorder="1" applyAlignment="1">
      <alignment horizontal="left"/>
    </xf>
    <xf numFmtId="3" fontId="0" fillId="0" borderId="0" xfId="0" applyNumberFormat="1" applyBorder="1" applyAlignment="1">
      <alignment vertical="center"/>
    </xf>
    <xf numFmtId="3" fontId="3" fillId="0" borderId="0" xfId="0" applyNumberFormat="1" applyFont="1" applyBorder="1"/>
    <xf numFmtId="3" fontId="4" fillId="0" borderId="0" xfId="0" applyNumberFormat="1" applyFont="1" applyBorder="1"/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horizontal="right"/>
    </xf>
    <xf numFmtId="0" fontId="4" fillId="0" borderId="2" xfId="0" applyFont="1" applyFill="1" applyBorder="1"/>
    <xf numFmtId="3" fontId="3" fillId="0" borderId="1" xfId="0" applyNumberFormat="1" applyFont="1" applyBorder="1" applyAlignment="1"/>
    <xf numFmtId="0" fontId="3" fillId="0" borderId="0" xfId="0" applyFont="1" applyBorder="1" applyAlignment="1"/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3" fillId="0" borderId="0" xfId="0" applyFont="1" applyBorder="1" applyAlignment="1">
      <alignment horizontal="right" vertical="center"/>
    </xf>
    <xf numFmtId="0" fontId="4" fillId="0" borderId="10" xfId="0" quotePrefix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wrapText="1"/>
    </xf>
    <xf numFmtId="3" fontId="4" fillId="0" borderId="10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left"/>
    </xf>
    <xf numFmtId="0" fontId="4" fillId="0" borderId="12" xfId="0" applyFont="1" applyBorder="1" applyAlignment="1">
      <alignment horizontal="center" vertical="center" wrapText="1"/>
    </xf>
    <xf numFmtId="0" fontId="0" fillId="0" borderId="15" xfId="0" applyBorder="1"/>
    <xf numFmtId="0" fontId="0" fillId="0" borderId="9" xfId="0" applyBorder="1" applyAlignment="1"/>
    <xf numFmtId="0" fontId="0" fillId="0" borderId="12" xfId="0" applyBorder="1" applyAlignment="1">
      <alignment horizontal="center" vertical="center"/>
    </xf>
    <xf numFmtId="0" fontId="0" fillId="0" borderId="5" xfId="0" applyBorder="1" applyAlignment="1"/>
    <xf numFmtId="3" fontId="12" fillId="0" borderId="10" xfId="0" applyNumberFormat="1" applyFont="1" applyBorder="1"/>
    <xf numFmtId="0" fontId="3" fillId="0" borderId="12" xfId="0" applyFont="1" applyBorder="1"/>
    <xf numFmtId="0" fontId="4" fillId="0" borderId="7" xfId="0" applyFont="1" applyBorder="1"/>
    <xf numFmtId="0" fontId="4" fillId="0" borderId="9" xfId="0" applyFont="1" applyBorder="1"/>
    <xf numFmtId="0" fontId="4" fillId="0" borderId="6" xfId="0" applyFont="1" applyBorder="1"/>
    <xf numFmtId="0" fontId="4" fillId="0" borderId="15" xfId="0" applyFont="1" applyBorder="1"/>
    <xf numFmtId="0" fontId="4" fillId="0" borderId="12" xfId="0" applyFont="1" applyBorder="1"/>
    <xf numFmtId="0" fontId="12" fillId="0" borderId="4" xfId="0" applyFont="1" applyBorder="1" applyAlignment="1"/>
    <xf numFmtId="0" fontId="12" fillId="0" borderId="5" xfId="0" applyFont="1" applyBorder="1" applyAlignment="1"/>
    <xf numFmtId="0" fontId="0" fillId="0" borderId="13" xfId="0" applyBorder="1" applyAlignment="1"/>
    <xf numFmtId="0" fontId="12" fillId="0" borderId="0" xfId="0" applyFont="1" applyBorder="1" applyAlignment="1"/>
    <xf numFmtId="3" fontId="0" fillId="0" borderId="10" xfId="0" applyNumberFormat="1" applyFill="1" applyBorder="1" applyAlignment="1"/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4" fillId="0" borderId="11" xfId="0" applyFont="1" applyBorder="1" applyAlignment="1"/>
    <xf numFmtId="3" fontId="4" fillId="0" borderId="10" xfId="0" applyNumberFormat="1" applyFont="1" applyBorder="1" applyAlignment="1"/>
    <xf numFmtId="3" fontId="3" fillId="0" borderId="0" xfId="0" applyNumberFormat="1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3" fillId="0" borderId="11" xfId="0" applyFont="1" applyBorder="1" applyAlignment="1">
      <alignment horizontal="left"/>
    </xf>
    <xf numFmtId="3" fontId="0" fillId="0" borderId="10" xfId="0" applyNumberFormat="1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0" fillId="0" borderId="0" xfId="0" applyAlignment="1">
      <alignment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wrapText="1"/>
    </xf>
    <xf numFmtId="0" fontId="24" fillId="0" borderId="10" xfId="2" applyFont="1" applyFill="1" applyBorder="1" applyAlignment="1"/>
    <xf numFmtId="3" fontId="24" fillId="0" borderId="10" xfId="2" applyNumberFormat="1" applyFont="1" applyFill="1" applyBorder="1" applyAlignment="1"/>
    <xf numFmtId="0" fontId="26" fillId="0" borderId="10" xfId="1" applyFont="1" applyBorder="1"/>
    <xf numFmtId="3" fontId="26" fillId="0" borderId="10" xfId="1" applyNumberFormat="1" applyFont="1" applyBorder="1"/>
    <xf numFmtId="0" fontId="20" fillId="0" borderId="10" xfId="1" applyFont="1" applyFill="1" applyBorder="1"/>
    <xf numFmtId="0" fontId="34" fillId="0" borderId="10" xfId="1" applyFont="1" applyBorder="1"/>
    <xf numFmtId="0" fontId="32" fillId="0" borderId="10" xfId="1" applyFont="1" applyFill="1" applyBorder="1"/>
    <xf numFmtId="0" fontId="35" fillId="0" borderId="10" xfId="1" applyFont="1" applyBorder="1"/>
    <xf numFmtId="3" fontId="36" fillId="0" borderId="10" xfId="1" applyNumberFormat="1" applyFont="1" applyBorder="1"/>
    <xf numFmtId="3" fontId="35" fillId="0" borderId="10" xfId="1" applyNumberFormat="1" applyFont="1" applyBorder="1"/>
    <xf numFmtId="3" fontId="32" fillId="0" borderId="10" xfId="1" applyNumberFormat="1" applyFont="1" applyFill="1" applyBorder="1"/>
    <xf numFmtId="0" fontId="4" fillId="0" borderId="11" xfId="0" applyFont="1" applyBorder="1" applyAlignment="1">
      <alignment vertical="center" wrapText="1"/>
    </xf>
    <xf numFmtId="0" fontId="0" fillId="0" borderId="5" xfId="0" applyFill="1" applyBorder="1" applyAlignment="1"/>
    <xf numFmtId="0" fontId="0" fillId="0" borderId="13" xfId="0" applyFill="1" applyBorder="1" applyAlignment="1"/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10" xfId="0" applyFont="1" applyBorder="1" applyAlignment="1">
      <alignment wrapText="1"/>
    </xf>
    <xf numFmtId="0" fontId="4" fillId="0" borderId="10" xfId="0" applyFont="1" applyBorder="1" applyAlignment="1"/>
    <xf numFmtId="0" fontId="0" fillId="0" borderId="10" xfId="0" quotePrefix="1" applyBorder="1" applyAlignment="1">
      <alignment horizontal="center"/>
    </xf>
    <xf numFmtId="3" fontId="0" fillId="0" borderId="1" xfId="0" quotePrefix="1" applyNumberFormat="1" applyBorder="1" applyAlignment="1">
      <alignment horizontal="center" vertical="center"/>
    </xf>
    <xf numFmtId="3" fontId="0" fillId="0" borderId="10" xfId="0" quotePrefix="1" applyNumberFormat="1" applyBorder="1" applyAlignment="1">
      <alignment horizontal="center" vertical="center"/>
    </xf>
    <xf numFmtId="3" fontId="0" fillId="0" borderId="1" xfId="0" quotePrefix="1" applyNumberForma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4" fillId="0" borderId="10" xfId="0" quotePrefix="1" applyFont="1" applyBorder="1" applyAlignment="1">
      <alignment horizontal="center"/>
    </xf>
    <xf numFmtId="0" fontId="39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wrapText="1"/>
    </xf>
    <xf numFmtId="0" fontId="4" fillId="0" borderId="2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3" fillId="0" borderId="2" xfId="0" applyFont="1" applyFill="1" applyBorder="1"/>
    <xf numFmtId="3" fontId="4" fillId="0" borderId="0" xfId="0" applyNumberFormat="1" applyFont="1" applyFill="1" applyBorder="1"/>
    <xf numFmtId="0" fontId="4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left"/>
    </xf>
    <xf numFmtId="164" fontId="4" fillId="0" borderId="10" xfId="0" applyNumberFormat="1" applyFont="1" applyBorder="1" applyAlignment="1">
      <alignment horizontal="right" vertical="top" wrapText="1"/>
    </xf>
    <xf numFmtId="0" fontId="40" fillId="0" borderId="1" xfId="0" applyFont="1" applyBorder="1"/>
    <xf numFmtId="3" fontId="4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right"/>
    </xf>
    <xf numFmtId="0" fontId="0" fillId="0" borderId="10" xfId="0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5" fillId="0" borderId="1" xfId="0" applyFont="1" applyFill="1" applyBorder="1" applyAlignment="1">
      <alignment vertical="center"/>
    </xf>
    <xf numFmtId="0" fontId="0" fillId="0" borderId="10" xfId="0" quotePrefix="1" applyFill="1" applyBorder="1" applyAlignment="1">
      <alignment horizontal="center"/>
    </xf>
    <xf numFmtId="0" fontId="4" fillId="0" borderId="10" xfId="0" quotePrefix="1" applyFont="1" applyFill="1" applyBorder="1" applyAlignment="1">
      <alignment horizontal="center"/>
    </xf>
    <xf numFmtId="0" fontId="0" fillId="0" borderId="1" xfId="0" applyFill="1" applyBorder="1" applyAlignment="1">
      <alignment vertical="center"/>
    </xf>
    <xf numFmtId="3" fontId="0" fillId="0" borderId="1" xfId="0" applyNumberFormat="1" applyFill="1" applyBorder="1" applyAlignment="1">
      <alignment horizontal="left" vertical="center"/>
    </xf>
    <xf numFmtId="0" fontId="0" fillId="0" borderId="1" xfId="0" applyFill="1" applyBorder="1"/>
    <xf numFmtId="0" fontId="4" fillId="0" borderId="0" xfId="0" quotePrefix="1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left" vertical="center"/>
    </xf>
    <xf numFmtId="0" fontId="4" fillId="0" borderId="10" xfId="0" quotePrefix="1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3" fontId="4" fillId="0" borderId="1" xfId="0" applyNumberFormat="1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3" fontId="0" fillId="0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" fontId="0" fillId="0" borderId="1" xfId="0" applyNumberFormat="1" applyFill="1" applyBorder="1"/>
    <xf numFmtId="0" fontId="4" fillId="0" borderId="10" xfId="0" applyFont="1" applyFill="1" applyBorder="1" applyAlignment="1">
      <alignment horizontal="center"/>
    </xf>
    <xf numFmtId="3" fontId="4" fillId="0" borderId="1" xfId="0" applyNumberFormat="1" applyFont="1" applyFill="1" applyBorder="1"/>
    <xf numFmtId="3" fontId="4" fillId="0" borderId="10" xfId="0" applyNumberFormat="1" applyFont="1" applyFill="1" applyBorder="1"/>
    <xf numFmtId="3" fontId="3" fillId="0" borderId="1" xfId="0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Alignment="1"/>
    <xf numFmtId="0" fontId="38" fillId="0" borderId="0" xfId="0" applyFont="1" applyAlignment="1">
      <alignment horizontal="left"/>
    </xf>
    <xf numFmtId="0" fontId="0" fillId="0" borderId="10" xfId="0" applyBorder="1" applyAlignment="1"/>
    <xf numFmtId="0" fontId="12" fillId="0" borderId="10" xfId="0" applyFont="1" applyBorder="1" applyAlignment="1"/>
    <xf numFmtId="0" fontId="3" fillId="0" borderId="10" xfId="0" applyFont="1" applyBorder="1" applyAlignment="1"/>
    <xf numFmtId="0" fontId="4" fillId="0" borderId="1" xfId="0" applyFont="1" applyBorder="1" applyAlignment="1"/>
    <xf numFmtId="0" fontId="0" fillId="0" borderId="2" xfId="0" applyBorder="1" applyAlignment="1"/>
    <xf numFmtId="0" fontId="0" fillId="0" borderId="11" xfId="0" applyBorder="1" applyAlignment="1"/>
    <xf numFmtId="0" fontId="0" fillId="0" borderId="10" xfId="0" applyBorder="1" applyAlignment="1">
      <alignment wrapText="1"/>
    </xf>
    <xf numFmtId="0" fontId="4" fillId="0" borderId="10" xfId="0" applyFont="1" applyFill="1" applyBorder="1" applyAlignment="1"/>
    <xf numFmtId="0" fontId="0" fillId="0" borderId="10" xfId="0" applyFill="1" applyBorder="1" applyAlignment="1"/>
    <xf numFmtId="0" fontId="4" fillId="0" borderId="10" xfId="0" applyFont="1" applyBorder="1" applyAlignment="1"/>
    <xf numFmtId="0" fontId="4" fillId="0" borderId="1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4" fillId="0" borderId="10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/>
    <xf numFmtId="0" fontId="4" fillId="0" borderId="11" xfId="0" applyFont="1" applyBorder="1" applyAlignment="1"/>
    <xf numFmtId="0" fontId="0" fillId="0" borderId="10" xfId="0" applyFill="1" applyBorder="1" applyAlignment="1">
      <alignment wrapText="1"/>
    </xf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" xfId="0" applyBorder="1" applyAlignment="1"/>
    <xf numFmtId="0" fontId="3" fillId="0" borderId="10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11" xfId="0" applyBorder="1" applyAlignment="1">
      <alignment vertical="center"/>
    </xf>
    <xf numFmtId="0" fontId="4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4" xfId="0" applyBorder="1" applyAlignment="1"/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11" xfId="0" applyFont="1" applyBorder="1" applyAlignment="1"/>
    <xf numFmtId="0" fontId="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0" fillId="0" borderId="2" xfId="0" applyBorder="1" applyAlignment="1">
      <alignment horizontal="center" vertical="center"/>
    </xf>
    <xf numFmtId="0" fontId="4" fillId="0" borderId="0" xfId="0" applyFont="1" applyAlignment="1"/>
    <xf numFmtId="0" fontId="3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11" xfId="0" applyBorder="1" applyAlignment="1">
      <alignment wrapText="1"/>
    </xf>
    <xf numFmtId="0" fontId="27" fillId="0" borderId="0" xfId="0" applyFont="1" applyAlignment="1">
      <alignment horizontal="center"/>
    </xf>
    <xf numFmtId="0" fontId="33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0" fillId="0" borderId="10" xfId="0" applyBorder="1" applyAlignment="1">
      <alignment vertical="center"/>
    </xf>
    <xf numFmtId="0" fontId="14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14" fillId="0" borderId="0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3" fontId="4" fillId="0" borderId="0" xfId="0" quotePrefix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3" fontId="5" fillId="0" borderId="1" xfId="0" applyNumberFormat="1" applyFont="1" applyBorder="1" applyAlignment="1">
      <alignment horizontal="left" vertical="center"/>
    </xf>
    <xf numFmtId="3" fontId="5" fillId="0" borderId="11" xfId="0" applyNumberFormat="1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1" fillId="0" borderId="2" xfId="0" applyFont="1" applyBorder="1" applyAlignment="1">
      <alignment horizontal="left" vertical="center" wrapText="1"/>
    </xf>
    <xf numFmtId="0" fontId="41" fillId="0" borderId="1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horizont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4" fillId="0" borderId="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7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1" xfId="2" applyFont="1" applyFill="1" applyBorder="1" applyAlignment="1">
      <alignment horizontal="left"/>
    </xf>
    <xf numFmtId="0" fontId="9" fillId="0" borderId="2" xfId="2" applyFont="1" applyFill="1" applyBorder="1" applyAlignment="1">
      <alignment horizontal="left"/>
    </xf>
    <xf numFmtId="0" fontId="9" fillId="0" borderId="11" xfId="2" applyFont="1" applyFill="1" applyBorder="1" applyAlignment="1">
      <alignment horizontal="left"/>
    </xf>
    <xf numFmtId="0" fontId="17" fillId="0" borderId="1" xfId="1" applyFont="1" applyFill="1" applyBorder="1" applyAlignment="1">
      <alignment horizontal="center" vertical="center"/>
    </xf>
    <xf numFmtId="0" fontId="17" fillId="0" borderId="2" xfId="1" applyFont="1" applyFill="1" applyBorder="1" applyAlignment="1">
      <alignment horizontal="center" vertical="center"/>
    </xf>
    <xf numFmtId="0" fontId="17" fillId="0" borderId="11" xfId="1" applyFont="1" applyFill="1" applyBorder="1" applyAlignment="1">
      <alignment horizontal="center" vertical="center"/>
    </xf>
    <xf numFmtId="0" fontId="15" fillId="0" borderId="1" xfId="1" applyFont="1" applyBorder="1" applyAlignment="1">
      <alignment horizontal="center" wrapText="1"/>
    </xf>
    <xf numFmtId="0" fontId="15" fillId="0" borderId="2" xfId="1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5" fillId="0" borderId="1" xfId="1" applyFont="1" applyBorder="1" applyAlignment="1">
      <alignment horizontal="center"/>
    </xf>
    <xf numFmtId="0" fontId="15" fillId="0" borderId="2" xfId="1" applyFont="1" applyBorder="1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4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2060"/>
  </sheetPr>
  <dimension ref="A2:H16"/>
  <sheetViews>
    <sheetView tabSelected="1" view="pageBreakPreview" zoomScale="60" zoomScaleNormal="100" workbookViewId="0">
      <selection activeCell="A4" sqref="A4:G4"/>
    </sheetView>
  </sheetViews>
  <sheetFormatPr defaultRowHeight="12.75"/>
  <cols>
    <col min="1" max="1" width="25" customWidth="1"/>
    <col min="2" max="4" width="10.5703125" customWidth="1"/>
  </cols>
  <sheetData>
    <row r="2" spans="1:8">
      <c r="G2" s="42"/>
    </row>
    <row r="3" spans="1:8">
      <c r="A3" s="300" t="s">
        <v>466</v>
      </c>
      <c r="B3" s="300"/>
      <c r="C3" s="300"/>
      <c r="D3" s="300"/>
      <c r="E3" s="300"/>
      <c r="F3" s="300"/>
    </row>
    <row r="4" spans="1:8">
      <c r="A4" s="300" t="s">
        <v>99</v>
      </c>
      <c r="B4" s="300"/>
      <c r="C4" s="301"/>
      <c r="D4" s="301"/>
      <c r="E4" s="301"/>
      <c r="F4" s="301"/>
      <c r="G4" s="301"/>
    </row>
    <row r="5" spans="1:8">
      <c r="A5" s="300" t="s">
        <v>452</v>
      </c>
      <c r="B5" s="300"/>
      <c r="C5" s="301"/>
      <c r="D5" s="301"/>
      <c r="E5" s="301"/>
      <c r="F5" s="301"/>
      <c r="G5" s="301"/>
    </row>
    <row r="6" spans="1:8">
      <c r="A6" s="16"/>
      <c r="B6" s="16"/>
      <c r="C6" s="16"/>
      <c r="D6" s="16"/>
      <c r="E6" s="16"/>
      <c r="F6" s="16"/>
      <c r="G6" s="16"/>
    </row>
    <row r="7" spans="1:8">
      <c r="A7" s="16"/>
      <c r="B7" s="16"/>
      <c r="C7" s="16"/>
      <c r="D7" s="16"/>
      <c r="E7" s="16"/>
      <c r="F7" s="16"/>
      <c r="G7" s="16"/>
    </row>
    <row r="8" spans="1:8" ht="25.5">
      <c r="A8" s="131" t="s">
        <v>250</v>
      </c>
      <c r="B8" s="123" t="s">
        <v>302</v>
      </c>
      <c r="C8" s="123" t="s">
        <v>303</v>
      </c>
      <c r="D8" s="124" t="s">
        <v>301</v>
      </c>
      <c r="E8" s="123" t="s">
        <v>304</v>
      </c>
      <c r="F8" s="132"/>
      <c r="G8" s="133"/>
      <c r="H8" s="133"/>
    </row>
    <row r="9" spans="1:8">
      <c r="A9" s="1" t="s">
        <v>65</v>
      </c>
      <c r="B9" s="44">
        <v>55858</v>
      </c>
      <c r="C9" s="44">
        <v>63553</v>
      </c>
      <c r="D9" s="44"/>
      <c r="E9" s="20"/>
    </row>
    <row r="10" spans="1:8">
      <c r="A10" s="1"/>
      <c r="B10" s="44"/>
      <c r="C10" s="44"/>
      <c r="D10" s="44"/>
      <c r="E10" s="20"/>
    </row>
    <row r="11" spans="1:8">
      <c r="A11" s="1" t="s">
        <v>66</v>
      </c>
      <c r="B11" s="44"/>
      <c r="C11" s="44"/>
      <c r="D11" s="44"/>
      <c r="E11" s="20"/>
    </row>
    <row r="12" spans="1:8">
      <c r="A12" s="1"/>
      <c r="B12" s="44"/>
      <c r="C12" s="44"/>
      <c r="D12" s="44"/>
      <c r="E12" s="20"/>
    </row>
    <row r="13" spans="1:8">
      <c r="A13" s="134" t="s">
        <v>313</v>
      </c>
      <c r="B13" s="121">
        <f>SUM(B9:B12)</f>
        <v>55858</v>
      </c>
      <c r="C13" s="121">
        <f>SUM(C9:C12)</f>
        <v>63553</v>
      </c>
      <c r="D13" s="121"/>
      <c r="E13" s="19"/>
    </row>
    <row r="16" spans="1:8">
      <c r="A16" s="302"/>
      <c r="B16" s="302"/>
      <c r="C16" s="302"/>
      <c r="D16" s="302"/>
      <c r="E16" s="302"/>
      <c r="F16" s="302"/>
      <c r="G16" s="302"/>
    </row>
  </sheetData>
  <mergeCells count="4">
    <mergeCell ref="A4:G4"/>
    <mergeCell ref="A5:G5"/>
    <mergeCell ref="A3:F3"/>
    <mergeCell ref="A16:G16"/>
  </mergeCells>
  <phoneticPr fontId="1" type="noConversion"/>
  <pageMargins left="0.78740157480314965" right="0.78740157480314965" top="0.39370078740157483" bottom="0.39370078740157483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2060"/>
  </sheetPr>
  <dimension ref="A1:M19"/>
  <sheetViews>
    <sheetView view="pageBreakPreview" zoomScale="60" zoomScaleNormal="100" workbookViewId="0">
      <selection activeCell="A4" sqref="A4:M4"/>
    </sheetView>
  </sheetViews>
  <sheetFormatPr defaultRowHeight="12.75"/>
  <sheetData>
    <row r="1" spans="1:13">
      <c r="J1" s="42"/>
      <c r="L1" s="339"/>
      <c r="M1" s="339"/>
    </row>
    <row r="2" spans="1:13">
      <c r="G2" s="41"/>
    </row>
    <row r="3" spans="1:13">
      <c r="A3" s="300" t="s">
        <v>475</v>
      </c>
      <c r="B3" s="300"/>
      <c r="C3" s="300"/>
      <c r="D3" s="300"/>
      <c r="E3" s="300"/>
      <c r="F3" s="300"/>
      <c r="G3" s="300"/>
      <c r="H3" s="342"/>
      <c r="I3" s="342"/>
      <c r="J3" s="342"/>
      <c r="K3" s="342"/>
      <c r="L3" s="342"/>
      <c r="M3" s="301"/>
    </row>
    <row r="4" spans="1:13">
      <c r="A4" s="300" t="s">
        <v>320</v>
      </c>
      <c r="B4" s="300"/>
      <c r="C4" s="300"/>
      <c r="D4" s="300"/>
      <c r="E4" s="300"/>
      <c r="F4" s="300"/>
      <c r="G4" s="300"/>
      <c r="H4" s="342"/>
      <c r="I4" s="342"/>
      <c r="J4" s="342"/>
      <c r="K4" s="342"/>
      <c r="L4" s="342"/>
      <c r="M4" s="301"/>
    </row>
    <row r="5" spans="1:13">
      <c r="A5" s="300" t="s">
        <v>435</v>
      </c>
      <c r="B5" s="300"/>
      <c r="C5" s="300"/>
      <c r="D5" s="300"/>
      <c r="E5" s="300"/>
      <c r="F5" s="300"/>
      <c r="G5" s="300"/>
      <c r="H5" s="342"/>
      <c r="I5" s="342"/>
      <c r="J5" s="342"/>
      <c r="K5" s="342"/>
      <c r="L5" s="342"/>
      <c r="M5" s="301"/>
    </row>
    <row r="6" spans="1:13">
      <c r="A6" s="300" t="s">
        <v>335</v>
      </c>
      <c r="B6" s="342"/>
      <c r="C6" s="342"/>
      <c r="D6" s="342"/>
      <c r="E6" s="342"/>
      <c r="F6" s="342"/>
      <c r="G6" s="342"/>
      <c r="H6" s="342"/>
      <c r="I6" s="342"/>
      <c r="J6" s="342"/>
      <c r="K6" s="342"/>
      <c r="L6" s="342"/>
      <c r="M6" s="301"/>
    </row>
    <row r="7" spans="1:13">
      <c r="A7" s="300" t="s">
        <v>455</v>
      </c>
      <c r="B7" s="300"/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1"/>
    </row>
    <row r="9" spans="1:13">
      <c r="L9" s="42"/>
      <c r="M9" s="42" t="s">
        <v>315</v>
      </c>
    </row>
    <row r="10" spans="1:13">
      <c r="A10" s="353" t="s">
        <v>25</v>
      </c>
      <c r="B10" s="354"/>
      <c r="C10" s="354"/>
      <c r="D10" s="354"/>
      <c r="E10" s="354"/>
      <c r="F10" s="354"/>
      <c r="G10" s="354"/>
      <c r="H10" s="354"/>
      <c r="I10" s="354"/>
      <c r="J10" s="355" t="s">
        <v>22</v>
      </c>
      <c r="K10" s="355" t="s">
        <v>23</v>
      </c>
      <c r="L10" s="355" t="s">
        <v>24</v>
      </c>
      <c r="M10" s="359" t="s">
        <v>56</v>
      </c>
    </row>
    <row r="11" spans="1:13" ht="25.5" customHeight="1">
      <c r="A11" s="190" t="s">
        <v>26</v>
      </c>
      <c r="B11" s="352" t="s">
        <v>27</v>
      </c>
      <c r="C11" s="350"/>
      <c r="D11" s="350"/>
      <c r="E11" s="350"/>
      <c r="F11" s="350"/>
      <c r="G11" s="350"/>
      <c r="H11" s="350"/>
      <c r="I11" s="350"/>
      <c r="J11" s="348"/>
      <c r="K11" s="348"/>
      <c r="L11" s="348"/>
      <c r="M11" s="359"/>
    </row>
    <row r="12" spans="1:13" ht="12.75" customHeight="1">
      <c r="A12" s="247" t="s">
        <v>356</v>
      </c>
      <c r="B12" s="303" t="s">
        <v>357</v>
      </c>
      <c r="C12" s="303"/>
      <c r="D12" s="303"/>
      <c r="E12" s="303"/>
      <c r="F12" s="303"/>
      <c r="G12" s="303"/>
      <c r="H12" s="303"/>
      <c r="I12" s="303"/>
      <c r="J12" s="44">
        <v>1869</v>
      </c>
      <c r="K12" s="44">
        <v>26621</v>
      </c>
      <c r="L12" s="44"/>
      <c r="M12" s="44">
        <f>SUM(J12:L12)</f>
        <v>28490</v>
      </c>
    </row>
    <row r="13" spans="1:13" ht="12.75" customHeight="1">
      <c r="A13" s="248" t="s">
        <v>364</v>
      </c>
      <c r="B13" s="243" t="s">
        <v>204</v>
      </c>
      <c r="C13" s="244"/>
      <c r="D13" s="244"/>
      <c r="E13" s="244"/>
      <c r="F13" s="244"/>
      <c r="G13" s="244"/>
      <c r="H13" s="244"/>
      <c r="I13" s="218"/>
      <c r="J13" s="44"/>
      <c r="K13" s="44"/>
      <c r="L13" s="44"/>
      <c r="M13" s="44">
        <f>SUM(J13:L13)</f>
        <v>0</v>
      </c>
    </row>
    <row r="14" spans="1:13" ht="12.75" customHeight="1">
      <c r="A14" s="250" t="s">
        <v>365</v>
      </c>
      <c r="B14" s="312" t="s">
        <v>366</v>
      </c>
      <c r="C14" s="303"/>
      <c r="D14" s="303"/>
      <c r="E14" s="303"/>
      <c r="F14" s="303"/>
      <c r="G14" s="303"/>
      <c r="H14" s="303"/>
      <c r="I14" s="303"/>
      <c r="J14" s="44"/>
      <c r="K14" s="44">
        <v>10582</v>
      </c>
      <c r="L14" s="44"/>
      <c r="M14" s="44">
        <f>SUM(J14:L14)</f>
        <v>10582</v>
      </c>
    </row>
    <row r="15" spans="1:13">
      <c r="A15" s="248" t="s">
        <v>362</v>
      </c>
      <c r="B15" s="312" t="s">
        <v>203</v>
      </c>
      <c r="C15" s="303"/>
      <c r="D15" s="303"/>
      <c r="E15" s="303"/>
      <c r="F15" s="303"/>
      <c r="G15" s="303"/>
      <c r="H15" s="303"/>
      <c r="I15" s="303"/>
      <c r="J15" s="44"/>
      <c r="K15" s="44">
        <v>320</v>
      </c>
      <c r="L15" s="44"/>
      <c r="M15" s="44">
        <f>SUM(J15:L15)</f>
        <v>320</v>
      </c>
    </row>
    <row r="16" spans="1:13">
      <c r="A16" s="356" t="s">
        <v>28</v>
      </c>
      <c r="B16" s="357"/>
      <c r="C16" s="357"/>
      <c r="D16" s="357"/>
      <c r="E16" s="357"/>
      <c r="F16" s="357"/>
      <c r="G16" s="357"/>
      <c r="H16" s="357"/>
      <c r="I16" s="358"/>
      <c r="J16" s="121">
        <f>SUM(J12:J15)</f>
        <v>1869</v>
      </c>
      <c r="K16" s="121">
        <f>SUM(K12:K15)</f>
        <v>37523</v>
      </c>
      <c r="L16" s="121">
        <f>SUM(L12:L15)</f>
        <v>0</v>
      </c>
      <c r="M16" s="121">
        <f>SUM(M12:M15)</f>
        <v>39392</v>
      </c>
    </row>
    <row r="19" spans="1:13">
      <c r="A19" s="360"/>
      <c r="B19" s="360"/>
      <c r="C19" s="360"/>
      <c r="D19" s="360"/>
      <c r="E19" s="360"/>
      <c r="F19" s="360"/>
      <c r="G19" s="360"/>
      <c r="H19" s="360"/>
      <c r="I19" s="360"/>
      <c r="J19" s="360"/>
      <c r="K19" s="360"/>
      <c r="L19" s="360"/>
      <c r="M19" s="360"/>
    </row>
  </sheetData>
  <mergeCells count="17">
    <mergeCell ref="A19:M19"/>
    <mergeCell ref="A3:M3"/>
    <mergeCell ref="A7:M7"/>
    <mergeCell ref="A6:M6"/>
    <mergeCell ref="A5:M5"/>
    <mergeCell ref="A4:M4"/>
    <mergeCell ref="B15:I15"/>
    <mergeCell ref="M10:M11"/>
    <mergeCell ref="B11:I11"/>
    <mergeCell ref="A10:I10"/>
    <mergeCell ref="L1:M1"/>
    <mergeCell ref="K10:K11"/>
    <mergeCell ref="L10:L11"/>
    <mergeCell ref="A16:I16"/>
    <mergeCell ref="B12:I12"/>
    <mergeCell ref="B14:I14"/>
    <mergeCell ref="J10:J11"/>
  </mergeCells>
  <phoneticPr fontId="1" type="noConversion"/>
  <pageMargins left="0.39370078740157483" right="0.39370078740157483" top="0.39370078740157483" bottom="0.39370078740157483" header="0.51181102362204722" footer="0.51181102362204722"/>
  <pageSetup paperSize="9" scale="8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2060"/>
  </sheetPr>
  <dimension ref="A1:M19"/>
  <sheetViews>
    <sheetView view="pageBreakPreview" zoomScale="60" zoomScaleNormal="100" workbookViewId="0">
      <selection activeCell="A4" sqref="A4:M4"/>
    </sheetView>
  </sheetViews>
  <sheetFormatPr defaultRowHeight="12.75"/>
  <sheetData>
    <row r="1" spans="1:13">
      <c r="J1" s="42"/>
      <c r="L1" s="339"/>
      <c r="M1" s="339"/>
    </row>
    <row r="2" spans="1:13">
      <c r="G2" s="41"/>
    </row>
    <row r="3" spans="1:13">
      <c r="A3" s="300" t="s">
        <v>476</v>
      </c>
      <c r="B3" s="300"/>
      <c r="C3" s="300"/>
      <c r="D3" s="300"/>
      <c r="E3" s="300"/>
      <c r="F3" s="300"/>
      <c r="G3" s="300"/>
      <c r="H3" s="342"/>
      <c r="I3" s="342"/>
      <c r="J3" s="342"/>
      <c r="K3" s="342"/>
      <c r="L3" s="342"/>
      <c r="M3" s="301"/>
    </row>
    <row r="4" spans="1:13">
      <c r="A4" s="300" t="s">
        <v>320</v>
      </c>
      <c r="B4" s="300"/>
      <c r="C4" s="300"/>
      <c r="D4" s="300"/>
      <c r="E4" s="300"/>
      <c r="F4" s="300"/>
      <c r="G4" s="300"/>
      <c r="H4" s="342"/>
      <c r="I4" s="342"/>
      <c r="J4" s="342"/>
      <c r="K4" s="342"/>
      <c r="L4" s="342"/>
      <c r="M4" s="301"/>
    </row>
    <row r="5" spans="1:13">
      <c r="A5" s="300" t="s">
        <v>435</v>
      </c>
      <c r="B5" s="300"/>
      <c r="C5" s="300"/>
      <c r="D5" s="300"/>
      <c r="E5" s="300"/>
      <c r="F5" s="300"/>
      <c r="G5" s="300"/>
      <c r="H5" s="342"/>
      <c r="I5" s="342"/>
      <c r="J5" s="342"/>
      <c r="K5" s="342"/>
      <c r="L5" s="342"/>
      <c r="M5" s="301"/>
    </row>
    <row r="6" spans="1:13">
      <c r="A6" s="300" t="s">
        <v>337</v>
      </c>
      <c r="B6" s="342"/>
      <c r="C6" s="342"/>
      <c r="D6" s="342"/>
      <c r="E6" s="342"/>
      <c r="F6" s="342"/>
      <c r="G6" s="342"/>
      <c r="H6" s="342"/>
      <c r="I6" s="342"/>
      <c r="J6" s="342"/>
      <c r="K6" s="342"/>
      <c r="L6" s="342"/>
      <c r="M6" s="301"/>
    </row>
    <row r="7" spans="1:13" ht="14.25">
      <c r="A7" s="300" t="s">
        <v>460</v>
      </c>
      <c r="B7" s="300"/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1"/>
    </row>
    <row r="9" spans="1:13">
      <c r="L9" s="42"/>
      <c r="M9" s="42" t="s">
        <v>315</v>
      </c>
    </row>
    <row r="10" spans="1:13">
      <c r="A10" s="353" t="s">
        <v>25</v>
      </c>
      <c r="B10" s="354"/>
      <c r="C10" s="354"/>
      <c r="D10" s="354"/>
      <c r="E10" s="354"/>
      <c r="F10" s="354"/>
      <c r="G10" s="354"/>
      <c r="H10" s="354"/>
      <c r="I10" s="354"/>
      <c r="J10" s="355" t="s">
        <v>22</v>
      </c>
      <c r="K10" s="355" t="s">
        <v>23</v>
      </c>
      <c r="L10" s="355" t="s">
        <v>24</v>
      </c>
      <c r="M10" s="359" t="s">
        <v>56</v>
      </c>
    </row>
    <row r="11" spans="1:13" ht="25.5" customHeight="1">
      <c r="A11" s="190" t="s">
        <v>26</v>
      </c>
      <c r="B11" s="352" t="s">
        <v>27</v>
      </c>
      <c r="C11" s="350"/>
      <c r="D11" s="350"/>
      <c r="E11" s="350"/>
      <c r="F11" s="350"/>
      <c r="G11" s="350"/>
      <c r="H11" s="350"/>
      <c r="I11" s="350"/>
      <c r="J11" s="348"/>
      <c r="K11" s="348"/>
      <c r="L11" s="348"/>
      <c r="M11" s="359"/>
    </row>
    <row r="12" spans="1:13" ht="12.75" customHeight="1">
      <c r="A12" s="247" t="s">
        <v>356</v>
      </c>
      <c r="B12" s="303" t="s">
        <v>357</v>
      </c>
      <c r="C12" s="303"/>
      <c r="D12" s="303"/>
      <c r="E12" s="303"/>
      <c r="F12" s="303"/>
      <c r="G12" s="303"/>
      <c r="H12" s="303"/>
      <c r="I12" s="303"/>
      <c r="J12" s="44"/>
      <c r="K12" s="44"/>
      <c r="L12" s="44"/>
      <c r="M12" s="44">
        <f>SUM(J12:L12)</f>
        <v>0</v>
      </c>
    </row>
    <row r="13" spans="1:13" ht="12.75" customHeight="1">
      <c r="A13" s="248" t="s">
        <v>364</v>
      </c>
      <c r="B13" s="312" t="s">
        <v>204</v>
      </c>
      <c r="C13" s="303"/>
      <c r="D13" s="303"/>
      <c r="E13" s="303"/>
      <c r="F13" s="303"/>
      <c r="G13" s="303"/>
      <c r="H13" s="303"/>
      <c r="I13" s="303"/>
      <c r="J13" s="44"/>
      <c r="K13" s="44"/>
      <c r="L13" s="44"/>
      <c r="M13" s="44">
        <f>SUM(J13:L13)</f>
        <v>0</v>
      </c>
    </row>
    <row r="14" spans="1:13" ht="12.75" customHeight="1">
      <c r="A14" s="250" t="s">
        <v>365</v>
      </c>
      <c r="B14" s="312" t="s">
        <v>366</v>
      </c>
      <c r="C14" s="303"/>
      <c r="D14" s="303"/>
      <c r="E14" s="303"/>
      <c r="F14" s="303"/>
      <c r="G14" s="303"/>
      <c r="H14" s="303"/>
      <c r="I14" s="303"/>
      <c r="J14" s="44"/>
      <c r="K14" s="44">
        <v>35037</v>
      </c>
      <c r="L14" s="44"/>
      <c r="M14" s="44">
        <f>SUM(J14:L14)</f>
        <v>35037</v>
      </c>
    </row>
    <row r="15" spans="1:13">
      <c r="A15" s="248" t="s">
        <v>362</v>
      </c>
      <c r="B15" s="312" t="s">
        <v>203</v>
      </c>
      <c r="C15" s="303"/>
      <c r="D15" s="303"/>
      <c r="E15" s="303"/>
      <c r="F15" s="303"/>
      <c r="G15" s="303"/>
      <c r="H15" s="303"/>
      <c r="I15" s="303"/>
      <c r="J15" s="44"/>
      <c r="K15" s="44">
        <v>4355</v>
      </c>
      <c r="L15" s="44"/>
      <c r="M15" s="44">
        <f>SUM(J15:L15)</f>
        <v>4355</v>
      </c>
    </row>
    <row r="16" spans="1:13">
      <c r="A16" s="356" t="s">
        <v>28</v>
      </c>
      <c r="B16" s="357"/>
      <c r="C16" s="357"/>
      <c r="D16" s="357"/>
      <c r="E16" s="357"/>
      <c r="F16" s="357"/>
      <c r="G16" s="357"/>
      <c r="H16" s="357"/>
      <c r="I16" s="358"/>
      <c r="J16" s="121">
        <f>SUM(J12:J15)</f>
        <v>0</v>
      </c>
      <c r="K16" s="121">
        <f>SUM(K12:K15)</f>
        <v>39392</v>
      </c>
      <c r="L16" s="121">
        <f>SUM(L12:L15)</f>
        <v>0</v>
      </c>
      <c r="M16" s="121">
        <f>SUM(M12:M15)</f>
        <v>39392</v>
      </c>
    </row>
    <row r="19" spans="1:13">
      <c r="A19" s="340"/>
      <c r="B19" s="340"/>
      <c r="C19" s="340"/>
      <c r="D19" s="340"/>
      <c r="E19" s="340"/>
      <c r="F19" s="340"/>
      <c r="G19" s="340"/>
      <c r="H19" s="340"/>
      <c r="I19" s="340"/>
      <c r="J19" s="340"/>
      <c r="K19" s="340"/>
      <c r="L19" s="340"/>
      <c r="M19" s="340"/>
    </row>
  </sheetData>
  <mergeCells count="18">
    <mergeCell ref="A19:M19"/>
    <mergeCell ref="A7:M7"/>
    <mergeCell ref="A10:I10"/>
    <mergeCell ref="J10:J11"/>
    <mergeCell ref="K10:K11"/>
    <mergeCell ref="L10:L11"/>
    <mergeCell ref="M10:M11"/>
    <mergeCell ref="B11:I11"/>
    <mergeCell ref="A16:I16"/>
    <mergeCell ref="B15:I15"/>
    <mergeCell ref="B13:I13"/>
    <mergeCell ref="B14:I14"/>
    <mergeCell ref="B12:I12"/>
    <mergeCell ref="L1:M1"/>
    <mergeCell ref="A3:M3"/>
    <mergeCell ref="A4:M4"/>
    <mergeCell ref="A5:M5"/>
    <mergeCell ref="A6:M6"/>
  </mergeCells>
  <phoneticPr fontId="1" type="noConversion"/>
  <pageMargins left="0.39370078740157483" right="0.39370078740157483" top="0.39370078740157483" bottom="0.39370078740157483" header="0.51181102362204722" footer="0.51181102362204722"/>
  <pageSetup paperSize="9" scale="8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2060"/>
  </sheetPr>
  <dimension ref="A1:L95"/>
  <sheetViews>
    <sheetView view="pageBreakPreview" zoomScale="60" zoomScaleNormal="100" workbookViewId="0">
      <selection activeCell="A4" sqref="A4:L4"/>
    </sheetView>
  </sheetViews>
  <sheetFormatPr defaultRowHeight="12.75"/>
  <cols>
    <col min="8" max="8" width="15.5703125" customWidth="1"/>
    <col min="9" max="12" width="10.5703125" customWidth="1"/>
  </cols>
  <sheetData>
    <row r="1" spans="1:12">
      <c r="K1" s="339"/>
      <c r="L1" s="339"/>
    </row>
    <row r="3" spans="1:12">
      <c r="A3" s="300" t="s">
        <v>477</v>
      </c>
      <c r="B3" s="300"/>
      <c r="C3" s="300"/>
      <c r="D3" s="300"/>
      <c r="E3" s="300"/>
      <c r="F3" s="300"/>
      <c r="G3" s="300"/>
      <c r="H3" s="300"/>
      <c r="I3" s="300"/>
      <c r="J3" s="301"/>
      <c r="K3" s="301"/>
      <c r="L3" s="301"/>
    </row>
    <row r="4" spans="1:12">
      <c r="A4" s="300" t="s">
        <v>288</v>
      </c>
      <c r="B4" s="300"/>
      <c r="C4" s="300"/>
      <c r="D4" s="300"/>
      <c r="E4" s="300"/>
      <c r="F4" s="300"/>
      <c r="G4" s="300"/>
      <c r="H4" s="300"/>
      <c r="I4" s="300"/>
      <c r="J4" s="301"/>
      <c r="K4" s="301"/>
      <c r="L4" s="301"/>
    </row>
    <row r="5" spans="1:12">
      <c r="A5" s="300" t="s">
        <v>461</v>
      </c>
      <c r="B5" s="300"/>
      <c r="C5" s="300"/>
      <c r="D5" s="300"/>
      <c r="E5" s="300"/>
      <c r="F5" s="300"/>
      <c r="G5" s="300"/>
      <c r="H5" s="300"/>
      <c r="I5" s="300"/>
      <c r="J5" s="301"/>
      <c r="K5" s="301"/>
      <c r="L5" s="301"/>
    </row>
    <row r="7" spans="1:12">
      <c r="B7" s="10"/>
      <c r="C7" s="10"/>
      <c r="D7" s="10"/>
      <c r="E7" s="10"/>
      <c r="F7" s="10"/>
      <c r="G7" s="10"/>
      <c r="H7" s="10"/>
      <c r="I7" s="10"/>
      <c r="J7" s="56"/>
      <c r="K7" s="41" t="s">
        <v>315</v>
      </c>
    </row>
    <row r="8" spans="1:12" ht="25.5">
      <c r="A8" s="324" t="s">
        <v>250</v>
      </c>
      <c r="B8" s="325"/>
      <c r="C8" s="325"/>
      <c r="D8" s="325"/>
      <c r="E8" s="325"/>
      <c r="F8" s="325"/>
      <c r="G8" s="325"/>
      <c r="H8" s="326"/>
      <c r="I8" s="123" t="s">
        <v>302</v>
      </c>
      <c r="J8" s="123" t="s">
        <v>303</v>
      </c>
      <c r="K8" s="124" t="s">
        <v>301</v>
      </c>
      <c r="L8" s="123" t="s">
        <v>304</v>
      </c>
    </row>
    <row r="9" spans="1:12">
      <c r="A9" s="305" t="s">
        <v>171</v>
      </c>
      <c r="B9" s="305"/>
      <c r="C9" s="305"/>
      <c r="D9" s="305"/>
      <c r="E9" s="305"/>
      <c r="F9" s="305"/>
      <c r="G9" s="305"/>
      <c r="H9" s="305"/>
      <c r="I9" s="121">
        <f>I10+I24+I34+I42</f>
        <v>498779</v>
      </c>
      <c r="J9" s="121">
        <f>J10+J24+J34+J42</f>
        <v>533631</v>
      </c>
      <c r="K9" s="121">
        <f>K10+K24+K34+K42</f>
        <v>0</v>
      </c>
      <c r="L9" s="44"/>
    </row>
    <row r="10" spans="1:12">
      <c r="A10" s="199"/>
      <c r="B10" s="304" t="s">
        <v>352</v>
      </c>
      <c r="C10" s="304"/>
      <c r="D10" s="304"/>
      <c r="E10" s="304"/>
      <c r="F10" s="304"/>
      <c r="G10" s="304"/>
      <c r="H10" s="304"/>
      <c r="I10" s="203">
        <f>I11+I20+I21+I22+I23</f>
        <v>266756</v>
      </c>
      <c r="J10" s="203">
        <f>J11+J20+J21+J22+J23</f>
        <v>292963</v>
      </c>
      <c r="K10" s="203">
        <f>K11+K20+K21+K22+K23</f>
        <v>0</v>
      </c>
      <c r="L10" s="44"/>
    </row>
    <row r="11" spans="1:12">
      <c r="A11" s="82"/>
      <c r="B11" s="211"/>
      <c r="C11" s="312" t="s">
        <v>87</v>
      </c>
      <c r="D11" s="312"/>
      <c r="E11" s="312"/>
      <c r="F11" s="312"/>
      <c r="G11" s="312"/>
      <c r="H11" s="312"/>
      <c r="I11" s="122">
        <f>SUM(I12:I19)</f>
        <v>35450</v>
      </c>
      <c r="J11" s="122">
        <f>SUM(J12:J19)</f>
        <v>39537</v>
      </c>
      <c r="K11" s="122">
        <f>SUM(K12:K19)</f>
        <v>0</v>
      </c>
      <c r="L11" s="44"/>
    </row>
    <row r="12" spans="1:12" ht="12.75" customHeight="1">
      <c r="A12" s="82"/>
      <c r="B12" s="38"/>
      <c r="C12" s="303" t="s">
        <v>172</v>
      </c>
      <c r="D12" s="303"/>
      <c r="E12" s="303"/>
      <c r="F12" s="303"/>
      <c r="G12" s="303"/>
      <c r="H12" s="303"/>
      <c r="I12" s="44"/>
      <c r="J12" s="44">
        <v>21834</v>
      </c>
      <c r="K12" s="44"/>
      <c r="L12" s="44"/>
    </row>
    <row r="13" spans="1:12">
      <c r="A13" s="82"/>
      <c r="B13" s="38"/>
      <c r="C13" s="309" t="s">
        <v>173</v>
      </c>
      <c r="D13" s="303"/>
      <c r="E13" s="303"/>
      <c r="F13" s="303"/>
      <c r="G13" s="303"/>
      <c r="H13" s="303"/>
      <c r="I13" s="44">
        <v>3615</v>
      </c>
      <c r="J13" s="44">
        <v>4204</v>
      </c>
      <c r="K13" s="44"/>
      <c r="L13" s="44"/>
    </row>
    <row r="14" spans="1:12">
      <c r="A14" s="82"/>
      <c r="B14" s="38"/>
      <c r="C14" s="303" t="s">
        <v>174</v>
      </c>
      <c r="D14" s="303"/>
      <c r="E14" s="303"/>
      <c r="F14" s="303"/>
      <c r="G14" s="303"/>
      <c r="H14" s="303"/>
      <c r="I14" s="44">
        <v>11569</v>
      </c>
      <c r="J14" s="44">
        <v>11569</v>
      </c>
      <c r="K14" s="44"/>
      <c r="L14" s="44"/>
    </row>
    <row r="15" spans="1:12">
      <c r="A15" s="82"/>
      <c r="B15" s="38"/>
      <c r="C15" s="303" t="s">
        <v>175</v>
      </c>
      <c r="D15" s="303"/>
      <c r="E15" s="303"/>
      <c r="F15" s="303"/>
      <c r="G15" s="303"/>
      <c r="H15" s="303"/>
      <c r="I15" s="44"/>
      <c r="J15" s="44"/>
      <c r="K15" s="44"/>
      <c r="L15" s="44"/>
    </row>
    <row r="16" spans="1:12">
      <c r="A16" s="82"/>
      <c r="B16" s="38"/>
      <c r="C16" s="310" t="s">
        <v>15</v>
      </c>
      <c r="D16" s="311"/>
      <c r="E16" s="311"/>
      <c r="F16" s="311"/>
      <c r="G16" s="311"/>
      <c r="H16" s="311"/>
      <c r="I16" s="44">
        <v>1350</v>
      </c>
      <c r="J16" s="44">
        <v>1350</v>
      </c>
      <c r="K16" s="44"/>
      <c r="L16" s="44"/>
    </row>
    <row r="17" spans="1:12" ht="12.75" customHeight="1">
      <c r="A17" s="82"/>
      <c r="B17" s="38"/>
      <c r="C17" s="312" t="s">
        <v>19</v>
      </c>
      <c r="D17" s="303"/>
      <c r="E17" s="303"/>
      <c r="F17" s="303"/>
      <c r="G17" s="303"/>
      <c r="H17" s="303"/>
      <c r="I17" s="44"/>
      <c r="J17" s="44"/>
      <c r="K17" s="44"/>
      <c r="L17" s="44"/>
    </row>
    <row r="18" spans="1:12" ht="12.75" customHeight="1">
      <c r="A18" s="82"/>
      <c r="B18" s="38"/>
      <c r="C18" s="313" t="s">
        <v>20</v>
      </c>
      <c r="D18" s="314"/>
      <c r="E18" s="314"/>
      <c r="F18" s="314"/>
      <c r="G18" s="314"/>
      <c r="H18" s="315"/>
      <c r="I18" s="125">
        <v>580</v>
      </c>
      <c r="J18" s="125">
        <v>580</v>
      </c>
      <c r="K18" s="125"/>
      <c r="L18" s="125"/>
    </row>
    <row r="19" spans="1:12" ht="25.5" customHeight="1">
      <c r="A19" s="82"/>
      <c r="B19" s="38"/>
      <c r="C19" s="316" t="s">
        <v>338</v>
      </c>
      <c r="D19" s="303"/>
      <c r="E19" s="303"/>
      <c r="F19" s="303"/>
      <c r="G19" s="303"/>
      <c r="H19" s="303"/>
      <c r="I19" s="125">
        <v>18336</v>
      </c>
      <c r="J19" s="125"/>
      <c r="K19" s="125"/>
      <c r="L19" s="125"/>
    </row>
    <row r="20" spans="1:12">
      <c r="A20" s="82"/>
      <c r="B20" s="38"/>
      <c r="C20" s="306" t="s">
        <v>0</v>
      </c>
      <c r="D20" s="307"/>
      <c r="E20" s="307"/>
      <c r="F20" s="307"/>
      <c r="G20" s="307"/>
      <c r="H20" s="308"/>
      <c r="I20" s="125"/>
      <c r="J20" s="125"/>
      <c r="K20" s="125"/>
      <c r="L20" s="125"/>
    </row>
    <row r="21" spans="1:12">
      <c r="A21" s="82"/>
      <c r="B21" s="38"/>
      <c r="C21" s="306" t="s">
        <v>354</v>
      </c>
      <c r="D21" s="307"/>
      <c r="E21" s="307"/>
      <c r="F21" s="307"/>
      <c r="G21" s="307"/>
      <c r="H21" s="308"/>
      <c r="I21" s="125"/>
      <c r="J21" s="125"/>
      <c r="K21" s="125"/>
      <c r="L21" s="125"/>
    </row>
    <row r="22" spans="1:12">
      <c r="A22" s="82"/>
      <c r="B22" s="38"/>
      <c r="C22" s="306" t="s">
        <v>355</v>
      </c>
      <c r="D22" s="307"/>
      <c r="E22" s="307"/>
      <c r="F22" s="307"/>
      <c r="G22" s="307"/>
      <c r="H22" s="308"/>
      <c r="I22" s="125"/>
      <c r="J22" s="125"/>
      <c r="K22" s="125"/>
      <c r="L22" s="125"/>
    </row>
    <row r="23" spans="1:12">
      <c r="A23" s="82"/>
      <c r="B23" s="15"/>
      <c r="C23" s="306" t="s">
        <v>1</v>
      </c>
      <c r="D23" s="307"/>
      <c r="E23" s="307"/>
      <c r="F23" s="307"/>
      <c r="G23" s="307"/>
      <c r="H23" s="308"/>
      <c r="I23" s="44">
        <v>231306</v>
      </c>
      <c r="J23" s="125">
        <v>253426</v>
      </c>
      <c r="K23" s="125"/>
      <c r="L23" s="125"/>
    </row>
    <row r="24" spans="1:12">
      <c r="A24" s="199"/>
      <c r="B24" s="304" t="s">
        <v>349</v>
      </c>
      <c r="C24" s="304"/>
      <c r="D24" s="304"/>
      <c r="E24" s="304"/>
      <c r="F24" s="304"/>
      <c r="G24" s="304"/>
      <c r="H24" s="304"/>
      <c r="I24" s="203">
        <f>SUM(I25:I33)</f>
        <v>212115</v>
      </c>
      <c r="J24" s="203">
        <f>SUM(J25:J33)</f>
        <v>213307</v>
      </c>
      <c r="K24" s="203">
        <f>SUM(K25:K33)</f>
        <v>0</v>
      </c>
      <c r="L24" s="44"/>
    </row>
    <row r="25" spans="1:12">
      <c r="A25" s="82"/>
      <c r="B25" s="11"/>
      <c r="C25" s="303" t="s">
        <v>30</v>
      </c>
      <c r="D25" s="303"/>
      <c r="E25" s="303"/>
      <c r="F25" s="303"/>
      <c r="G25" s="303"/>
      <c r="H25" s="303"/>
      <c r="I25" s="44">
        <v>209950</v>
      </c>
      <c r="J25" s="44"/>
      <c r="K25" s="44"/>
      <c r="L25" s="44"/>
    </row>
    <row r="26" spans="1:12">
      <c r="A26" s="82"/>
      <c r="B26" s="38"/>
      <c r="C26" s="332" t="s">
        <v>439</v>
      </c>
      <c r="D26" s="333"/>
      <c r="E26" s="333"/>
      <c r="F26" s="333"/>
      <c r="G26" s="333"/>
      <c r="H26" s="334"/>
      <c r="I26" s="44"/>
      <c r="J26" s="44">
        <v>159342</v>
      </c>
      <c r="K26" s="44"/>
      <c r="L26" s="44"/>
    </row>
    <row r="27" spans="1:12" ht="12.75" customHeight="1">
      <c r="A27" s="82"/>
      <c r="B27" s="38"/>
      <c r="C27" s="332" t="s">
        <v>440</v>
      </c>
      <c r="D27" s="333"/>
      <c r="E27" s="333"/>
      <c r="F27" s="333"/>
      <c r="G27" s="333"/>
      <c r="H27" s="334"/>
      <c r="I27" s="44"/>
      <c r="J27" s="44">
        <v>52250</v>
      </c>
      <c r="K27" s="44"/>
      <c r="L27" s="44"/>
    </row>
    <row r="28" spans="1:12">
      <c r="A28" s="82"/>
      <c r="B28" s="38"/>
      <c r="C28" s="320" t="s">
        <v>194</v>
      </c>
      <c r="D28" s="320"/>
      <c r="E28" s="320"/>
      <c r="F28" s="320"/>
      <c r="G28" s="320"/>
      <c r="H28" s="320"/>
      <c r="I28" s="44"/>
      <c r="J28" s="44"/>
      <c r="K28" s="44"/>
      <c r="L28" s="44"/>
    </row>
    <row r="29" spans="1:12">
      <c r="A29" s="82"/>
      <c r="B29" s="38"/>
      <c r="C29" s="303" t="s">
        <v>176</v>
      </c>
      <c r="D29" s="303"/>
      <c r="E29" s="303"/>
      <c r="F29" s="303"/>
      <c r="G29" s="303"/>
      <c r="H29" s="303"/>
      <c r="I29" s="44"/>
      <c r="J29" s="44"/>
      <c r="K29" s="44"/>
      <c r="L29" s="44"/>
    </row>
    <row r="30" spans="1:12">
      <c r="A30" s="82"/>
      <c r="B30" s="38"/>
      <c r="C30" s="312" t="s">
        <v>334</v>
      </c>
      <c r="D30" s="303"/>
      <c r="E30" s="303"/>
      <c r="F30" s="303"/>
      <c r="G30" s="303"/>
      <c r="H30" s="303"/>
      <c r="I30" s="44"/>
      <c r="J30" s="44"/>
      <c r="K30" s="44"/>
      <c r="L30" s="44"/>
    </row>
    <row r="31" spans="1:12">
      <c r="A31" s="82"/>
      <c r="B31" s="38"/>
      <c r="C31" s="303" t="s">
        <v>101</v>
      </c>
      <c r="D31" s="303"/>
      <c r="E31" s="303"/>
      <c r="F31" s="303"/>
      <c r="G31" s="303"/>
      <c r="H31" s="303"/>
      <c r="I31" s="44">
        <v>1670</v>
      </c>
      <c r="J31" s="44">
        <v>1670</v>
      </c>
      <c r="K31" s="44"/>
      <c r="L31" s="44"/>
    </row>
    <row r="32" spans="1:12">
      <c r="A32" s="82"/>
      <c r="B32" s="38"/>
      <c r="C32" s="303" t="s">
        <v>177</v>
      </c>
      <c r="D32" s="303"/>
      <c r="E32" s="303"/>
      <c r="F32" s="303"/>
      <c r="G32" s="303"/>
      <c r="H32" s="303"/>
      <c r="I32" s="44">
        <v>495</v>
      </c>
      <c r="J32" s="44">
        <v>45</v>
      </c>
      <c r="K32" s="44"/>
      <c r="L32" s="44"/>
    </row>
    <row r="33" spans="1:12">
      <c r="A33" s="82"/>
      <c r="B33" s="15"/>
      <c r="C33" s="303" t="s">
        <v>178</v>
      </c>
      <c r="D33" s="303"/>
      <c r="E33" s="303"/>
      <c r="F33" s="303"/>
      <c r="G33" s="303"/>
      <c r="H33" s="303"/>
      <c r="I33" s="44"/>
      <c r="J33" s="44"/>
      <c r="K33" s="44"/>
      <c r="L33" s="44"/>
    </row>
    <row r="34" spans="1:12">
      <c r="A34" s="199"/>
      <c r="B34" s="304" t="s">
        <v>350</v>
      </c>
      <c r="C34" s="304"/>
      <c r="D34" s="304"/>
      <c r="E34" s="304"/>
      <c r="F34" s="304"/>
      <c r="G34" s="304"/>
      <c r="H34" s="304"/>
      <c r="I34" s="203">
        <f>SUM(I35:I41)</f>
        <v>19558</v>
      </c>
      <c r="J34" s="203">
        <f>SUM(J35:J41)</f>
        <v>27011</v>
      </c>
      <c r="K34" s="203">
        <f>SUM(K35:K41)</f>
        <v>0</v>
      </c>
      <c r="L34" s="203"/>
    </row>
    <row r="35" spans="1:12">
      <c r="A35" s="82"/>
      <c r="B35" s="11"/>
      <c r="C35" s="311" t="s">
        <v>185</v>
      </c>
      <c r="D35" s="311"/>
      <c r="E35" s="311"/>
      <c r="F35" s="311"/>
      <c r="G35" s="311"/>
      <c r="H35" s="311"/>
      <c r="I35" s="44"/>
      <c r="J35" s="44"/>
      <c r="K35" s="44"/>
      <c r="L35" s="44"/>
    </row>
    <row r="36" spans="1:12">
      <c r="A36" s="82"/>
      <c r="B36" s="38"/>
      <c r="C36" s="311" t="s">
        <v>184</v>
      </c>
      <c r="D36" s="311"/>
      <c r="E36" s="311"/>
      <c r="F36" s="311"/>
      <c r="G36" s="311"/>
      <c r="H36" s="311"/>
      <c r="I36" s="44">
        <v>8383</v>
      </c>
      <c r="J36" s="44">
        <v>10081</v>
      </c>
      <c r="K36" s="44"/>
      <c r="L36" s="44"/>
    </row>
    <row r="37" spans="1:12">
      <c r="A37" s="82"/>
      <c r="B37" s="38"/>
      <c r="C37" s="311" t="s">
        <v>183</v>
      </c>
      <c r="D37" s="311"/>
      <c r="E37" s="311"/>
      <c r="F37" s="311"/>
      <c r="G37" s="311"/>
      <c r="H37" s="311"/>
      <c r="I37" s="44">
        <v>8082</v>
      </c>
      <c r="J37" s="44">
        <v>13728</v>
      </c>
      <c r="K37" s="44"/>
      <c r="L37" s="44"/>
    </row>
    <row r="38" spans="1:12">
      <c r="A38" s="82"/>
      <c r="B38" s="38"/>
      <c r="C38" s="303" t="s">
        <v>182</v>
      </c>
      <c r="D38" s="303"/>
      <c r="E38" s="303"/>
      <c r="F38" s="303"/>
      <c r="G38" s="303"/>
      <c r="H38" s="303"/>
      <c r="I38" s="44">
        <v>389</v>
      </c>
      <c r="J38" s="44">
        <v>389</v>
      </c>
      <c r="K38" s="44"/>
      <c r="L38" s="44"/>
    </row>
    <row r="39" spans="1:12">
      <c r="A39" s="82"/>
      <c r="B39" s="38"/>
      <c r="C39" s="303" t="s">
        <v>181</v>
      </c>
      <c r="D39" s="303"/>
      <c r="E39" s="303"/>
      <c r="F39" s="303"/>
      <c r="G39" s="303"/>
      <c r="H39" s="303"/>
      <c r="I39" s="44">
        <v>101</v>
      </c>
      <c r="J39" s="44">
        <v>80</v>
      </c>
      <c r="K39" s="44"/>
      <c r="L39" s="44"/>
    </row>
    <row r="40" spans="1:12">
      <c r="A40" s="82"/>
      <c r="B40" s="38"/>
      <c r="C40" s="303" t="s">
        <v>180</v>
      </c>
      <c r="D40" s="303"/>
      <c r="E40" s="303"/>
      <c r="F40" s="303"/>
      <c r="G40" s="303"/>
      <c r="H40" s="303"/>
      <c r="I40" s="44">
        <v>603</v>
      </c>
      <c r="J40" s="44">
        <v>730</v>
      </c>
      <c r="K40" s="44"/>
      <c r="L40" s="44"/>
    </row>
    <row r="41" spans="1:12">
      <c r="A41" s="82"/>
      <c r="B41" s="15"/>
      <c r="C41" s="303" t="s">
        <v>179</v>
      </c>
      <c r="D41" s="303"/>
      <c r="E41" s="303"/>
      <c r="F41" s="303"/>
      <c r="G41" s="303"/>
      <c r="H41" s="303"/>
      <c r="I41" s="44">
        <v>2000</v>
      </c>
      <c r="J41" s="44">
        <v>2003</v>
      </c>
      <c r="K41" s="44"/>
      <c r="L41" s="44"/>
    </row>
    <row r="42" spans="1:12">
      <c r="A42" s="199"/>
      <c r="B42" s="304" t="s">
        <v>351</v>
      </c>
      <c r="C42" s="304"/>
      <c r="D42" s="304"/>
      <c r="E42" s="304"/>
      <c r="F42" s="304"/>
      <c r="G42" s="304"/>
      <c r="H42" s="304"/>
      <c r="I42" s="203">
        <f>SUM(I43:I45)</f>
        <v>350</v>
      </c>
      <c r="J42" s="203">
        <f>SUM(J43:J45)</f>
        <v>350</v>
      </c>
      <c r="K42" s="203">
        <f>SUM(K43:K45)</f>
        <v>0</v>
      </c>
      <c r="L42" s="44"/>
    </row>
    <row r="43" spans="1:12">
      <c r="A43" s="82"/>
      <c r="B43" s="210"/>
      <c r="C43" s="306" t="s">
        <v>3</v>
      </c>
      <c r="D43" s="318"/>
      <c r="E43" s="318"/>
      <c r="F43" s="318"/>
      <c r="G43" s="318"/>
      <c r="H43" s="319"/>
      <c r="I43" s="122"/>
      <c r="J43" s="44"/>
      <c r="K43" s="44"/>
      <c r="L43" s="44"/>
    </row>
    <row r="44" spans="1:12">
      <c r="A44" s="82"/>
      <c r="B44" s="213"/>
      <c r="C44" s="306" t="s">
        <v>4</v>
      </c>
      <c r="D44" s="318"/>
      <c r="E44" s="318"/>
      <c r="F44" s="318"/>
      <c r="G44" s="318"/>
      <c r="H44" s="319"/>
      <c r="I44" s="44">
        <v>350</v>
      </c>
      <c r="J44" s="44">
        <v>350</v>
      </c>
      <c r="K44" s="44"/>
      <c r="L44" s="44"/>
    </row>
    <row r="45" spans="1:12">
      <c r="A45" s="82"/>
      <c r="B45" s="213"/>
      <c r="C45" s="306" t="s">
        <v>5</v>
      </c>
      <c r="D45" s="318"/>
      <c r="E45" s="318"/>
      <c r="F45" s="318"/>
      <c r="G45" s="318"/>
      <c r="H45" s="319"/>
      <c r="I45" s="122"/>
      <c r="J45" s="44"/>
      <c r="K45" s="44"/>
      <c r="L45" s="44"/>
    </row>
    <row r="46" spans="1:12">
      <c r="A46" s="321"/>
      <c r="B46" s="322"/>
      <c r="C46" s="322"/>
      <c r="D46" s="322"/>
      <c r="E46" s="322"/>
      <c r="F46" s="322"/>
      <c r="G46" s="322"/>
      <c r="H46" s="323"/>
      <c r="I46" s="44"/>
      <c r="J46" s="44"/>
      <c r="K46" s="44"/>
      <c r="L46" s="44"/>
    </row>
    <row r="47" spans="1:12">
      <c r="A47" s="305" t="s">
        <v>186</v>
      </c>
      <c r="B47" s="305"/>
      <c r="C47" s="305"/>
      <c r="D47" s="305"/>
      <c r="E47" s="305"/>
      <c r="F47" s="305"/>
      <c r="G47" s="305"/>
      <c r="H47" s="305"/>
      <c r="I47" s="121">
        <f>I48+I52+I65</f>
        <v>37672</v>
      </c>
      <c r="J47" s="121">
        <f>J48+J52+J65</f>
        <v>74733</v>
      </c>
      <c r="K47" s="121">
        <f>K48+K52+K65</f>
        <v>0</v>
      </c>
      <c r="L47" s="44"/>
    </row>
    <row r="48" spans="1:12">
      <c r="A48" s="36"/>
      <c r="B48" s="304" t="s">
        <v>187</v>
      </c>
      <c r="C48" s="304"/>
      <c r="D48" s="304"/>
      <c r="E48" s="304"/>
      <c r="F48" s="304"/>
      <c r="G48" s="304"/>
      <c r="H48" s="304"/>
      <c r="I48" s="203">
        <f>SUM(I49:I51)</f>
        <v>7000</v>
      </c>
      <c r="J48" s="44"/>
      <c r="K48" s="44"/>
      <c r="L48" s="44"/>
    </row>
    <row r="49" spans="1:12">
      <c r="A49" s="82"/>
      <c r="B49" s="11"/>
      <c r="C49" s="303" t="s">
        <v>188</v>
      </c>
      <c r="D49" s="303"/>
      <c r="E49" s="303"/>
      <c r="F49" s="303"/>
      <c r="G49" s="303"/>
      <c r="H49" s="303"/>
      <c r="I49" s="44"/>
      <c r="J49" s="44"/>
      <c r="K49" s="44"/>
      <c r="L49" s="44"/>
    </row>
    <row r="50" spans="1:12">
      <c r="A50" s="82"/>
      <c r="B50" s="38"/>
      <c r="C50" s="303" t="s">
        <v>195</v>
      </c>
      <c r="D50" s="303"/>
      <c r="E50" s="303"/>
      <c r="F50" s="303"/>
      <c r="G50" s="303"/>
      <c r="H50" s="303"/>
      <c r="I50" s="44"/>
      <c r="J50" s="44"/>
      <c r="K50" s="44"/>
      <c r="L50" s="44"/>
    </row>
    <row r="51" spans="1:12">
      <c r="A51" s="82"/>
      <c r="B51" s="15"/>
      <c r="C51" s="327" t="s">
        <v>100</v>
      </c>
      <c r="D51" s="307"/>
      <c r="E51" s="307"/>
      <c r="F51" s="307"/>
      <c r="G51" s="307"/>
      <c r="H51" s="308"/>
      <c r="I51" s="44">
        <v>7000</v>
      </c>
      <c r="J51" s="44"/>
      <c r="K51" s="44"/>
      <c r="L51" s="44"/>
    </row>
    <row r="52" spans="1:12">
      <c r="A52" s="199"/>
      <c r="B52" s="304" t="s">
        <v>353</v>
      </c>
      <c r="C52" s="304"/>
      <c r="D52" s="304"/>
      <c r="E52" s="304"/>
      <c r="F52" s="304"/>
      <c r="G52" s="304"/>
      <c r="H52" s="304"/>
      <c r="I52" s="203">
        <f>I53+I62+I63+I64</f>
        <v>29995</v>
      </c>
      <c r="J52" s="203">
        <f>J53+J62+J63+J64</f>
        <v>74059</v>
      </c>
      <c r="K52" s="203">
        <f>K53+K62+K63+K64</f>
        <v>0</v>
      </c>
      <c r="L52" s="44"/>
    </row>
    <row r="53" spans="1:12">
      <c r="A53" s="82"/>
      <c r="B53" s="211"/>
      <c r="C53" s="306" t="s">
        <v>87</v>
      </c>
      <c r="D53" s="318"/>
      <c r="E53" s="318"/>
      <c r="F53" s="318"/>
      <c r="G53" s="318"/>
      <c r="H53" s="319"/>
      <c r="I53" s="122">
        <f>SUM(I54:I61)</f>
        <v>29995</v>
      </c>
      <c r="J53" s="122">
        <f>SUM(J54:J61)</f>
        <v>74059</v>
      </c>
      <c r="K53" s="122">
        <f>SUM(K54:K61)</f>
        <v>0</v>
      </c>
      <c r="L53" s="44"/>
    </row>
    <row r="54" spans="1:12" ht="12.75" customHeight="1">
      <c r="A54" s="82"/>
      <c r="B54" s="38"/>
      <c r="C54" s="303" t="s">
        <v>172</v>
      </c>
      <c r="D54" s="303"/>
      <c r="E54" s="303"/>
      <c r="F54" s="303"/>
      <c r="G54" s="303"/>
      <c r="H54" s="303"/>
      <c r="I54" s="44"/>
      <c r="J54" s="44"/>
      <c r="K54" s="44"/>
      <c r="L54" s="44"/>
    </row>
    <row r="55" spans="1:12">
      <c r="A55" s="82"/>
      <c r="B55" s="38"/>
      <c r="C55" s="309" t="s">
        <v>173</v>
      </c>
      <c r="D55" s="303"/>
      <c r="E55" s="303"/>
      <c r="F55" s="303"/>
      <c r="G55" s="303"/>
      <c r="H55" s="303"/>
      <c r="I55" s="44"/>
      <c r="J55" s="44"/>
      <c r="K55" s="44"/>
      <c r="L55" s="44"/>
    </row>
    <row r="56" spans="1:12">
      <c r="A56" s="82"/>
      <c r="B56" s="38"/>
      <c r="C56" s="303" t="s">
        <v>174</v>
      </c>
      <c r="D56" s="303"/>
      <c r="E56" s="303"/>
      <c r="F56" s="303"/>
      <c r="G56" s="303"/>
      <c r="H56" s="303"/>
      <c r="I56" s="44"/>
      <c r="J56" s="44"/>
      <c r="K56" s="44"/>
      <c r="L56" s="44"/>
    </row>
    <row r="57" spans="1:12">
      <c r="A57" s="82"/>
      <c r="B57" s="38"/>
      <c r="C57" s="303" t="s">
        <v>175</v>
      </c>
      <c r="D57" s="303"/>
      <c r="E57" s="303"/>
      <c r="F57" s="303"/>
      <c r="G57" s="303"/>
      <c r="H57" s="303"/>
      <c r="I57" s="44"/>
      <c r="J57" s="44"/>
      <c r="K57" s="44"/>
      <c r="L57" s="44"/>
    </row>
    <row r="58" spans="1:12">
      <c r="A58" s="82"/>
      <c r="B58" s="38"/>
      <c r="C58" s="310" t="s">
        <v>15</v>
      </c>
      <c r="D58" s="311"/>
      <c r="E58" s="311"/>
      <c r="F58" s="311"/>
      <c r="G58" s="311"/>
      <c r="H58" s="311"/>
      <c r="I58" s="44"/>
      <c r="J58" s="44"/>
      <c r="K58" s="44"/>
      <c r="L58" s="44"/>
    </row>
    <row r="59" spans="1:12" ht="12.75" customHeight="1">
      <c r="A59" s="82"/>
      <c r="B59" s="38"/>
      <c r="C59" s="312" t="s">
        <v>19</v>
      </c>
      <c r="D59" s="303"/>
      <c r="E59" s="303"/>
      <c r="F59" s="303"/>
      <c r="G59" s="303"/>
      <c r="H59" s="303"/>
      <c r="I59" s="44"/>
      <c r="J59" s="44"/>
      <c r="K59" s="44"/>
      <c r="L59" s="44"/>
    </row>
    <row r="60" spans="1:12" ht="12.75" customHeight="1">
      <c r="A60" s="82"/>
      <c r="B60" s="38"/>
      <c r="C60" s="329" t="s">
        <v>20</v>
      </c>
      <c r="D60" s="330"/>
      <c r="E60" s="330"/>
      <c r="F60" s="330"/>
      <c r="G60" s="330"/>
      <c r="H60" s="331"/>
      <c r="I60" s="125">
        <v>29995</v>
      </c>
      <c r="J60" s="125">
        <v>74059</v>
      </c>
      <c r="K60" s="125"/>
      <c r="L60" s="125"/>
    </row>
    <row r="61" spans="1:12" ht="25.5" customHeight="1">
      <c r="A61" s="82"/>
      <c r="B61" s="38"/>
      <c r="C61" s="316" t="s">
        <v>338</v>
      </c>
      <c r="D61" s="303"/>
      <c r="E61" s="303"/>
      <c r="F61" s="303"/>
      <c r="G61" s="303"/>
      <c r="H61" s="303"/>
      <c r="I61" s="125"/>
      <c r="J61" s="125"/>
      <c r="K61" s="125"/>
      <c r="L61" s="125"/>
    </row>
    <row r="62" spans="1:12" ht="12.75" customHeight="1">
      <c r="A62" s="82"/>
      <c r="B62" s="38"/>
      <c r="C62" s="317" t="s">
        <v>0</v>
      </c>
      <c r="D62" s="307"/>
      <c r="E62" s="307"/>
      <c r="F62" s="307"/>
      <c r="G62" s="307"/>
      <c r="H62" s="308"/>
      <c r="I62" s="125"/>
      <c r="J62" s="125"/>
      <c r="K62" s="125"/>
      <c r="L62" s="125"/>
    </row>
    <row r="63" spans="1:12" ht="12.75" customHeight="1">
      <c r="A63" s="82"/>
      <c r="B63" s="38"/>
      <c r="C63" s="317" t="s">
        <v>354</v>
      </c>
      <c r="D63" s="307"/>
      <c r="E63" s="307"/>
      <c r="F63" s="307"/>
      <c r="G63" s="307"/>
      <c r="H63" s="308"/>
      <c r="I63" s="125"/>
      <c r="J63" s="125"/>
      <c r="K63" s="125"/>
      <c r="L63" s="125"/>
    </row>
    <row r="64" spans="1:12">
      <c r="A64" s="82"/>
      <c r="B64" s="15"/>
      <c r="C64" s="317" t="s">
        <v>2</v>
      </c>
      <c r="D64" s="307"/>
      <c r="E64" s="307"/>
      <c r="F64" s="307"/>
      <c r="G64" s="307"/>
      <c r="H64" s="308"/>
      <c r="I64" s="125"/>
      <c r="J64" s="125"/>
      <c r="K64" s="125"/>
      <c r="L64" s="125"/>
    </row>
    <row r="65" spans="1:12">
      <c r="A65" s="199"/>
      <c r="B65" s="304" t="s">
        <v>189</v>
      </c>
      <c r="C65" s="303"/>
      <c r="D65" s="303"/>
      <c r="E65" s="303"/>
      <c r="F65" s="303"/>
      <c r="G65" s="303"/>
      <c r="H65" s="303"/>
      <c r="I65" s="203">
        <f>SUM(I66:I68)</f>
        <v>677</v>
      </c>
      <c r="J65" s="203">
        <f>SUM(J66:J68)</f>
        <v>674</v>
      </c>
      <c r="K65" s="203">
        <f>SUM(K66:K68)</f>
        <v>0</v>
      </c>
      <c r="L65" s="44"/>
    </row>
    <row r="66" spans="1:12">
      <c r="A66" s="82"/>
      <c r="B66" s="210"/>
      <c r="C66" s="306" t="s">
        <v>3</v>
      </c>
      <c r="D66" s="318"/>
      <c r="E66" s="318"/>
      <c r="F66" s="318"/>
      <c r="G66" s="318"/>
      <c r="H66" s="319"/>
      <c r="I66" s="44"/>
      <c r="J66" s="44"/>
      <c r="K66" s="44"/>
      <c r="L66" s="44"/>
    </row>
    <row r="67" spans="1:12">
      <c r="A67" s="82"/>
      <c r="B67" s="213"/>
      <c r="C67" s="306" t="s">
        <v>4</v>
      </c>
      <c r="D67" s="318"/>
      <c r="E67" s="318"/>
      <c r="F67" s="318"/>
      <c r="G67" s="318"/>
      <c r="H67" s="319"/>
      <c r="I67" s="44">
        <v>677</v>
      </c>
      <c r="J67" s="44">
        <v>674</v>
      </c>
      <c r="K67" s="44"/>
      <c r="L67" s="44"/>
    </row>
    <row r="68" spans="1:12">
      <c r="A68" s="82"/>
      <c r="B68" s="213"/>
      <c r="C68" s="306" t="s">
        <v>5</v>
      </c>
      <c r="D68" s="318"/>
      <c r="E68" s="318"/>
      <c r="F68" s="318"/>
      <c r="G68" s="318"/>
      <c r="H68" s="319"/>
      <c r="I68" s="44"/>
      <c r="J68" s="44"/>
      <c r="K68" s="44"/>
      <c r="L68" s="44"/>
    </row>
    <row r="69" spans="1:12">
      <c r="A69" s="321"/>
      <c r="B69" s="322"/>
      <c r="C69" s="322"/>
      <c r="D69" s="322"/>
      <c r="E69" s="322"/>
      <c r="F69" s="322"/>
      <c r="G69" s="322"/>
      <c r="H69" s="323"/>
      <c r="I69" s="44"/>
      <c r="J69" s="44"/>
      <c r="K69" s="44"/>
      <c r="L69" s="44"/>
    </row>
    <row r="70" spans="1:12">
      <c r="A70" s="305" t="s">
        <v>6</v>
      </c>
      <c r="B70" s="305"/>
      <c r="C70" s="305"/>
      <c r="D70" s="305"/>
      <c r="E70" s="305"/>
      <c r="F70" s="305"/>
      <c r="G70" s="305"/>
      <c r="H70" s="305"/>
      <c r="I70" s="121">
        <f>I9+I47</f>
        <v>536451</v>
      </c>
      <c r="J70" s="121">
        <f>J9+J47</f>
        <v>608364</v>
      </c>
      <c r="K70" s="121">
        <f>K9+K47</f>
        <v>0</v>
      </c>
      <c r="L70" s="44"/>
    </row>
    <row r="71" spans="1:12" ht="12.75" customHeight="1">
      <c r="A71" s="336"/>
      <c r="B71" s="337"/>
      <c r="C71" s="337"/>
      <c r="D71" s="337"/>
      <c r="E71" s="337"/>
      <c r="F71" s="337"/>
      <c r="G71" s="337"/>
      <c r="H71" s="338"/>
      <c r="I71" s="121"/>
      <c r="J71" s="44"/>
      <c r="K71" s="44"/>
      <c r="L71" s="44"/>
    </row>
    <row r="72" spans="1:12" ht="25.5" customHeight="1">
      <c r="A72" s="343" t="s">
        <v>21</v>
      </c>
      <c r="B72" s="344"/>
      <c r="C72" s="344"/>
      <c r="D72" s="344"/>
      <c r="E72" s="344"/>
      <c r="F72" s="344"/>
      <c r="G72" s="344"/>
      <c r="H72" s="345"/>
      <c r="I72" s="127">
        <f>SUM(I73:I74)</f>
        <v>55858</v>
      </c>
      <c r="J72" s="127">
        <f>SUM(J73:J74)</f>
        <v>60228</v>
      </c>
      <c r="K72" s="127">
        <f>SUM(K73:K74)</f>
        <v>0</v>
      </c>
      <c r="L72" s="125"/>
    </row>
    <row r="73" spans="1:12">
      <c r="A73" s="36"/>
      <c r="B73" s="303" t="s">
        <v>190</v>
      </c>
      <c r="C73" s="303"/>
      <c r="D73" s="303"/>
      <c r="E73" s="303"/>
      <c r="F73" s="303"/>
      <c r="G73" s="303"/>
      <c r="H73" s="303"/>
      <c r="I73" s="44">
        <v>25778</v>
      </c>
      <c r="J73" s="44">
        <v>60228</v>
      </c>
      <c r="K73" s="44"/>
      <c r="L73" s="44"/>
    </row>
    <row r="74" spans="1:12">
      <c r="A74" s="199"/>
      <c r="B74" s="303" t="s">
        <v>191</v>
      </c>
      <c r="C74" s="303"/>
      <c r="D74" s="303"/>
      <c r="E74" s="303"/>
      <c r="F74" s="303"/>
      <c r="G74" s="303"/>
      <c r="H74" s="303"/>
      <c r="I74" s="44">
        <v>30080</v>
      </c>
      <c r="J74" s="44"/>
      <c r="K74" s="44"/>
      <c r="L74" s="44"/>
    </row>
    <row r="75" spans="1:12">
      <c r="A75" s="335"/>
      <c r="B75" s="303"/>
      <c r="C75" s="303"/>
      <c r="D75" s="303"/>
      <c r="E75" s="303"/>
      <c r="F75" s="303"/>
      <c r="G75" s="303"/>
      <c r="H75" s="303"/>
      <c r="I75" s="44"/>
      <c r="J75" s="44"/>
      <c r="K75" s="44"/>
      <c r="L75" s="44"/>
    </row>
    <row r="76" spans="1:12">
      <c r="A76" s="305" t="s">
        <v>7</v>
      </c>
      <c r="B76" s="305"/>
      <c r="C76" s="305"/>
      <c r="D76" s="305"/>
      <c r="E76" s="305"/>
      <c r="F76" s="305"/>
      <c r="G76" s="305"/>
      <c r="H76" s="305"/>
      <c r="I76" s="121"/>
      <c r="J76" s="44"/>
      <c r="K76" s="44"/>
      <c r="L76" s="44"/>
    </row>
    <row r="77" spans="1:12">
      <c r="A77" s="36"/>
      <c r="B77" s="303" t="s">
        <v>192</v>
      </c>
      <c r="C77" s="303"/>
      <c r="D77" s="303"/>
      <c r="E77" s="303"/>
      <c r="F77" s="303"/>
      <c r="G77" s="303"/>
      <c r="H77" s="303"/>
      <c r="I77" s="44"/>
      <c r="J77" s="44"/>
      <c r="K77" s="44"/>
      <c r="L77" s="44"/>
    </row>
    <row r="78" spans="1:12">
      <c r="A78" s="82"/>
      <c r="B78" s="202"/>
      <c r="C78" s="306" t="s">
        <v>10</v>
      </c>
      <c r="D78" s="307"/>
      <c r="E78" s="307"/>
      <c r="F78" s="307"/>
      <c r="G78" s="307"/>
      <c r="H78" s="308"/>
      <c r="I78" s="44"/>
      <c r="J78" s="44"/>
      <c r="K78" s="44"/>
      <c r="L78" s="44"/>
    </row>
    <row r="79" spans="1:12">
      <c r="A79" s="82"/>
      <c r="B79" s="212"/>
      <c r="C79" s="306" t="s">
        <v>11</v>
      </c>
      <c r="D79" s="307"/>
      <c r="E79" s="307"/>
      <c r="F79" s="307"/>
      <c r="G79" s="307"/>
      <c r="H79" s="308"/>
      <c r="I79" s="44"/>
      <c r="J79" s="44"/>
      <c r="K79" s="44"/>
      <c r="L79" s="44"/>
    </row>
    <row r="80" spans="1:12">
      <c r="A80" s="82"/>
      <c r="B80" s="212"/>
      <c r="C80" s="306" t="s">
        <v>12</v>
      </c>
      <c r="D80" s="307"/>
      <c r="E80" s="307"/>
      <c r="F80" s="307"/>
      <c r="G80" s="307"/>
      <c r="H80" s="308"/>
      <c r="I80" s="44"/>
      <c r="J80" s="44"/>
      <c r="K80" s="44"/>
      <c r="L80" s="44"/>
    </row>
    <row r="81" spans="1:12">
      <c r="A81" s="82"/>
      <c r="B81" s="212"/>
      <c r="C81" s="306" t="s">
        <v>13</v>
      </c>
      <c r="D81" s="307"/>
      <c r="E81" s="307"/>
      <c r="F81" s="307"/>
      <c r="G81" s="307"/>
      <c r="H81" s="308"/>
      <c r="I81" s="140"/>
      <c r="J81" s="44"/>
      <c r="K81" s="44"/>
      <c r="L81" s="44"/>
    </row>
    <row r="82" spans="1:12">
      <c r="A82" s="82"/>
      <c r="B82" s="200"/>
      <c r="C82" s="306" t="s">
        <v>14</v>
      </c>
      <c r="D82" s="307"/>
      <c r="E82" s="307"/>
      <c r="F82" s="307"/>
      <c r="G82" s="307"/>
      <c r="H82" s="308"/>
      <c r="I82" s="44"/>
      <c r="J82" s="44"/>
      <c r="K82" s="44"/>
      <c r="L82" s="44"/>
    </row>
    <row r="83" spans="1:12">
      <c r="A83" s="199"/>
      <c r="B83" s="311" t="s">
        <v>193</v>
      </c>
      <c r="C83" s="311"/>
      <c r="D83" s="311"/>
      <c r="E83" s="311"/>
      <c r="F83" s="311"/>
      <c r="G83" s="311"/>
      <c r="H83" s="311"/>
      <c r="I83" s="44"/>
      <c r="J83" s="44"/>
      <c r="K83" s="44"/>
      <c r="L83" s="44"/>
    </row>
    <row r="84" spans="1:12">
      <c r="A84" s="82"/>
      <c r="B84" s="241"/>
      <c r="C84" s="306" t="s">
        <v>10</v>
      </c>
      <c r="D84" s="307"/>
      <c r="E84" s="307"/>
      <c r="F84" s="307"/>
      <c r="G84" s="307"/>
      <c r="H84" s="308"/>
      <c r="I84" s="44"/>
      <c r="J84" s="44"/>
      <c r="K84" s="44"/>
      <c r="L84" s="44"/>
    </row>
    <row r="85" spans="1:12">
      <c r="A85" s="82"/>
      <c r="B85" s="242"/>
      <c r="C85" s="306" t="s">
        <v>11</v>
      </c>
      <c r="D85" s="307"/>
      <c r="E85" s="307"/>
      <c r="F85" s="307"/>
      <c r="G85" s="307"/>
      <c r="H85" s="308"/>
      <c r="I85" s="44"/>
      <c r="J85" s="44"/>
      <c r="K85" s="44"/>
      <c r="L85" s="44"/>
    </row>
    <row r="86" spans="1:12">
      <c r="A86" s="82"/>
      <c r="B86" s="242"/>
      <c r="C86" s="306" t="s">
        <v>12</v>
      </c>
      <c r="D86" s="307"/>
      <c r="E86" s="307"/>
      <c r="F86" s="307"/>
      <c r="G86" s="307"/>
      <c r="H86" s="308"/>
      <c r="I86" s="44"/>
      <c r="J86" s="44"/>
      <c r="K86" s="44"/>
      <c r="L86" s="44"/>
    </row>
    <row r="87" spans="1:12">
      <c r="A87" s="82"/>
      <c r="B87" s="242"/>
      <c r="C87" s="306" t="s">
        <v>13</v>
      </c>
      <c r="D87" s="307"/>
      <c r="E87" s="307"/>
      <c r="F87" s="307"/>
      <c r="G87" s="307"/>
      <c r="H87" s="308"/>
      <c r="I87" s="219"/>
      <c r="J87" s="44"/>
      <c r="K87" s="44"/>
      <c r="L87" s="44"/>
    </row>
    <row r="88" spans="1:12">
      <c r="A88" s="82"/>
      <c r="B88" s="242"/>
      <c r="C88" s="306" t="s">
        <v>14</v>
      </c>
      <c r="D88" s="307"/>
      <c r="E88" s="307"/>
      <c r="F88" s="307"/>
      <c r="G88" s="307"/>
      <c r="H88" s="308"/>
      <c r="I88" s="44"/>
      <c r="J88" s="44"/>
      <c r="K88" s="44"/>
      <c r="L88" s="44"/>
    </row>
    <row r="89" spans="1:12">
      <c r="A89" s="335"/>
      <c r="B89" s="335"/>
      <c r="C89" s="303"/>
      <c r="D89" s="303"/>
      <c r="E89" s="303"/>
      <c r="F89" s="303"/>
      <c r="G89" s="303"/>
      <c r="H89" s="303"/>
      <c r="I89" s="44"/>
      <c r="J89" s="44"/>
      <c r="K89" s="44"/>
      <c r="L89" s="44"/>
    </row>
    <row r="90" spans="1:12">
      <c r="A90" s="305" t="s">
        <v>8</v>
      </c>
      <c r="B90" s="305"/>
      <c r="C90" s="305"/>
      <c r="D90" s="305"/>
      <c r="E90" s="305"/>
      <c r="F90" s="305"/>
      <c r="G90" s="305"/>
      <c r="H90" s="305"/>
      <c r="I90" s="44"/>
      <c r="J90" s="44"/>
      <c r="K90" s="44"/>
      <c r="L90" s="44"/>
    </row>
    <row r="91" spans="1:12">
      <c r="A91" s="336"/>
      <c r="B91" s="337"/>
      <c r="C91" s="337"/>
      <c r="D91" s="337"/>
      <c r="E91" s="337"/>
      <c r="F91" s="337"/>
      <c r="G91" s="337"/>
      <c r="H91" s="338"/>
      <c r="I91" s="44"/>
      <c r="J91" s="44"/>
      <c r="K91" s="44"/>
      <c r="L91" s="44"/>
    </row>
    <row r="92" spans="1:12">
      <c r="A92" s="305" t="s">
        <v>9</v>
      </c>
      <c r="B92" s="305"/>
      <c r="C92" s="305"/>
      <c r="D92" s="305"/>
      <c r="E92" s="305"/>
      <c r="F92" s="305"/>
      <c r="G92" s="305"/>
      <c r="H92" s="305"/>
      <c r="I92" s="121">
        <f>I9+I47+I72+I76+I90</f>
        <v>592309</v>
      </c>
      <c r="J92" s="121">
        <f>J9+J47+J72+J76+J90</f>
        <v>668592</v>
      </c>
      <c r="K92" s="121">
        <f>K9+K47+K72+K76+K90</f>
        <v>0</v>
      </c>
      <c r="L92" s="44"/>
    </row>
    <row r="95" spans="1:12">
      <c r="A95" s="340"/>
      <c r="B95" s="340"/>
      <c r="C95" s="340"/>
      <c r="D95" s="340"/>
      <c r="E95" s="340"/>
      <c r="F95" s="340"/>
      <c r="G95" s="340"/>
      <c r="H95" s="340"/>
      <c r="I95" s="340"/>
      <c r="J95" s="340"/>
      <c r="K95" s="340"/>
      <c r="L95" s="340"/>
    </row>
  </sheetData>
  <mergeCells count="90">
    <mergeCell ref="A95:L95"/>
    <mergeCell ref="C26:H26"/>
    <mergeCell ref="C27:H27"/>
    <mergeCell ref="B10:H10"/>
    <mergeCell ref="A8:H8"/>
    <mergeCell ref="A9:H9"/>
    <mergeCell ref="C16:H16"/>
    <mergeCell ref="C17:H17"/>
    <mergeCell ref="C18:H18"/>
    <mergeCell ref="C19:H19"/>
    <mergeCell ref="C35:H35"/>
    <mergeCell ref="C36:H36"/>
    <mergeCell ref="C23:H23"/>
    <mergeCell ref="B24:H24"/>
    <mergeCell ref="C25:H25"/>
    <mergeCell ref="C28:H28"/>
    <mergeCell ref="A3:L3"/>
    <mergeCell ref="A4:L4"/>
    <mergeCell ref="A5:L5"/>
    <mergeCell ref="C21:H21"/>
    <mergeCell ref="C22:H22"/>
    <mergeCell ref="C11:H11"/>
    <mergeCell ref="C12:H12"/>
    <mergeCell ref="C13:H13"/>
    <mergeCell ref="C14:H14"/>
    <mergeCell ref="C15:H15"/>
    <mergeCell ref="C20:H20"/>
    <mergeCell ref="C29:H29"/>
    <mergeCell ref="C30:H30"/>
    <mergeCell ref="C31:H31"/>
    <mergeCell ref="C59:H59"/>
    <mergeCell ref="C32:H32"/>
    <mergeCell ref="C33:H33"/>
    <mergeCell ref="B34:H34"/>
    <mergeCell ref="A47:H47"/>
    <mergeCell ref="B48:H48"/>
    <mergeCell ref="C37:H37"/>
    <mergeCell ref="C38:H38"/>
    <mergeCell ref="C39:H39"/>
    <mergeCell ref="C40:H40"/>
    <mergeCell ref="C41:H41"/>
    <mergeCell ref="B42:H42"/>
    <mergeCell ref="C43:H43"/>
    <mergeCell ref="C44:H44"/>
    <mergeCell ref="C45:H45"/>
    <mergeCell ref="A46:H46"/>
    <mergeCell ref="B52:H52"/>
    <mergeCell ref="C53:H53"/>
    <mergeCell ref="C54:H54"/>
    <mergeCell ref="C55:H55"/>
    <mergeCell ref="C56:H56"/>
    <mergeCell ref="B83:H83"/>
    <mergeCell ref="C84:H84"/>
    <mergeCell ref="B73:H73"/>
    <mergeCell ref="B74:H74"/>
    <mergeCell ref="A75:H75"/>
    <mergeCell ref="A76:H76"/>
    <mergeCell ref="C78:H78"/>
    <mergeCell ref="C79:H79"/>
    <mergeCell ref="C80:H80"/>
    <mergeCell ref="C81:H81"/>
    <mergeCell ref="C82:H82"/>
    <mergeCell ref="C67:H67"/>
    <mergeCell ref="C68:H68"/>
    <mergeCell ref="K1:L1"/>
    <mergeCell ref="B77:H77"/>
    <mergeCell ref="C57:H57"/>
    <mergeCell ref="C58:H58"/>
    <mergeCell ref="A71:H71"/>
    <mergeCell ref="A72:H72"/>
    <mergeCell ref="C61:H61"/>
    <mergeCell ref="C62:H62"/>
    <mergeCell ref="C63:H63"/>
    <mergeCell ref="C64:H64"/>
    <mergeCell ref="B65:H65"/>
    <mergeCell ref="C66:H66"/>
    <mergeCell ref="C60:H60"/>
    <mergeCell ref="C49:H49"/>
    <mergeCell ref="C50:H50"/>
    <mergeCell ref="C51:H51"/>
    <mergeCell ref="A69:H69"/>
    <mergeCell ref="A70:H70"/>
    <mergeCell ref="C85:H85"/>
    <mergeCell ref="C86:H86"/>
    <mergeCell ref="C87:H87"/>
    <mergeCell ref="A92:H92"/>
    <mergeCell ref="C88:H88"/>
    <mergeCell ref="A89:H89"/>
    <mergeCell ref="A90:H90"/>
    <mergeCell ref="A91:H91"/>
  </mergeCells>
  <phoneticPr fontId="1" type="noConversion"/>
  <pageMargins left="0.98425196850393704" right="0.78740157480314965" top="0.39370078740157483" bottom="0.39370078740157483" header="0.51181102362204722" footer="0.51181102362204722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2060"/>
  </sheetPr>
  <dimension ref="A1:Q104"/>
  <sheetViews>
    <sheetView view="pageBreakPreview" zoomScale="60" zoomScaleNormal="100" workbookViewId="0">
      <pane ySplit="9" topLeftCell="A78" activePane="bottomLeft" state="frozen"/>
      <selection pane="bottomLeft" activeCell="A4" sqref="A4:Q4"/>
    </sheetView>
  </sheetViews>
  <sheetFormatPr defaultRowHeight="12.75"/>
  <cols>
    <col min="1" max="1" width="9.140625" style="274"/>
    <col min="2" max="2" width="44.7109375" customWidth="1"/>
    <col min="3" max="3" width="9.140625" style="10"/>
    <col min="5" max="5" width="11.42578125" customWidth="1"/>
    <col min="7" max="7" width="11" customWidth="1"/>
  </cols>
  <sheetData>
    <row r="1" spans="1:17">
      <c r="P1" s="339"/>
      <c r="Q1" s="339"/>
    </row>
    <row r="3" spans="1:17">
      <c r="A3" s="300" t="s">
        <v>478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1"/>
      <c r="O3" s="301"/>
      <c r="P3" s="301"/>
      <c r="Q3" s="301"/>
    </row>
    <row r="4" spans="1:17">
      <c r="A4" s="300" t="s">
        <v>288</v>
      </c>
      <c r="B4" s="300"/>
      <c r="C4" s="300"/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1"/>
    </row>
    <row r="5" spans="1:17">
      <c r="A5" s="300" t="s">
        <v>16</v>
      </c>
      <c r="B5" s="300"/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0"/>
      <c r="O5" s="300"/>
      <c r="P5" s="300"/>
      <c r="Q5" s="301"/>
    </row>
    <row r="6" spans="1:17">
      <c r="A6" s="27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1:17">
      <c r="Q7" s="41" t="s">
        <v>315</v>
      </c>
    </row>
    <row r="8" spans="1:17" ht="12.75" customHeight="1">
      <c r="A8" s="371" t="s">
        <v>67</v>
      </c>
      <c r="B8" s="372"/>
      <c r="C8" s="365" t="s">
        <v>56</v>
      </c>
      <c r="D8" s="367" t="s">
        <v>93</v>
      </c>
      <c r="E8" s="341"/>
      <c r="F8" s="341"/>
      <c r="G8" s="341"/>
      <c r="H8" s="341"/>
      <c r="I8" s="368"/>
      <c r="J8" s="367" t="s">
        <v>94</v>
      </c>
      <c r="K8" s="341"/>
      <c r="L8" s="307"/>
      <c r="M8" s="308"/>
      <c r="N8" s="369" t="s">
        <v>95</v>
      </c>
      <c r="O8" s="341"/>
      <c r="P8" s="368"/>
      <c r="Q8" s="363" t="s">
        <v>239</v>
      </c>
    </row>
    <row r="9" spans="1:17" ht="51">
      <c r="A9" s="373"/>
      <c r="B9" s="374"/>
      <c r="C9" s="366"/>
      <c r="D9" s="178" t="s">
        <v>323</v>
      </c>
      <c r="E9" s="178" t="s">
        <v>326</v>
      </c>
      <c r="F9" s="178" t="s">
        <v>324</v>
      </c>
      <c r="G9" s="178" t="s">
        <v>340</v>
      </c>
      <c r="H9" s="178" t="s">
        <v>341</v>
      </c>
      <c r="I9" s="178" t="s">
        <v>342</v>
      </c>
      <c r="J9" s="178" t="s">
        <v>341</v>
      </c>
      <c r="K9" s="178" t="s">
        <v>342</v>
      </c>
      <c r="L9" s="198" t="s">
        <v>328</v>
      </c>
      <c r="M9" s="201" t="s">
        <v>232</v>
      </c>
      <c r="N9" s="228" t="s">
        <v>343</v>
      </c>
      <c r="O9" s="228" t="s">
        <v>344</v>
      </c>
      <c r="P9" s="227" t="s">
        <v>345</v>
      </c>
      <c r="Q9" s="364"/>
    </row>
    <row r="10" spans="1:17" ht="12.75" customHeight="1">
      <c r="A10" s="276" t="s">
        <v>240</v>
      </c>
      <c r="B10" s="137"/>
      <c r="C10" s="121">
        <f>SUM(C11:C17)</f>
        <v>311382</v>
      </c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</row>
    <row r="11" spans="1:17">
      <c r="A11" s="277" t="s">
        <v>372</v>
      </c>
      <c r="B11" s="177" t="s">
        <v>207</v>
      </c>
      <c r="C11" s="122">
        <f t="shared" ref="C11:C17" si="0">SUM(D11:Q11)</f>
        <v>9182</v>
      </c>
      <c r="D11" s="44"/>
      <c r="E11" s="44"/>
      <c r="F11" s="44">
        <v>1016</v>
      </c>
      <c r="G11" s="44"/>
      <c r="H11" s="44"/>
      <c r="I11" s="44"/>
      <c r="J11" s="44"/>
      <c r="K11" s="44"/>
      <c r="L11" s="44"/>
      <c r="M11" s="44">
        <v>8166</v>
      </c>
      <c r="N11" s="44"/>
      <c r="O11" s="44"/>
      <c r="P11" s="44"/>
      <c r="Q11" s="44"/>
    </row>
    <row r="12" spans="1:17" ht="12.75" customHeight="1">
      <c r="A12" s="277" t="s">
        <v>373</v>
      </c>
      <c r="B12" s="254" t="s">
        <v>375</v>
      </c>
      <c r="C12" s="122">
        <f t="shared" si="0"/>
        <v>14290</v>
      </c>
      <c r="D12" s="44"/>
      <c r="E12" s="44"/>
      <c r="F12" s="44">
        <v>3767</v>
      </c>
      <c r="G12" s="44"/>
      <c r="H12" s="44"/>
      <c r="I12" s="44"/>
      <c r="J12" s="44"/>
      <c r="K12" s="44"/>
      <c r="L12" s="44">
        <v>10523</v>
      </c>
      <c r="M12" s="44"/>
      <c r="N12" s="44"/>
      <c r="O12" s="44"/>
      <c r="P12" s="44"/>
      <c r="Q12" s="44"/>
    </row>
    <row r="13" spans="1:17">
      <c r="A13" s="277" t="s">
        <v>374</v>
      </c>
      <c r="B13" s="180" t="s">
        <v>208</v>
      </c>
      <c r="C13" s="122">
        <f t="shared" si="0"/>
        <v>11643</v>
      </c>
      <c r="D13" s="44">
        <v>2283</v>
      </c>
      <c r="E13" s="44">
        <v>583</v>
      </c>
      <c r="F13" s="44">
        <v>5441</v>
      </c>
      <c r="G13" s="44"/>
      <c r="H13" s="44"/>
      <c r="I13" s="44"/>
      <c r="J13" s="44"/>
      <c r="K13" s="44"/>
      <c r="L13" s="44">
        <v>3336</v>
      </c>
      <c r="M13" s="44"/>
      <c r="N13" s="44"/>
      <c r="O13" s="44"/>
      <c r="P13" s="44"/>
      <c r="Q13" s="44"/>
    </row>
    <row r="14" spans="1:17">
      <c r="A14" s="277" t="s">
        <v>377</v>
      </c>
      <c r="B14" s="180" t="s">
        <v>241</v>
      </c>
      <c r="C14" s="122">
        <f t="shared" si="0"/>
        <v>17010</v>
      </c>
      <c r="D14" s="44"/>
      <c r="E14" s="44"/>
      <c r="F14" s="44">
        <v>17010</v>
      </c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</row>
    <row r="15" spans="1:17">
      <c r="A15" s="277" t="s">
        <v>378</v>
      </c>
      <c r="B15" s="177" t="s">
        <v>63</v>
      </c>
      <c r="C15" s="122">
        <f t="shared" si="0"/>
        <v>245283</v>
      </c>
      <c r="D15" s="122">
        <v>6134</v>
      </c>
      <c r="E15" s="122">
        <v>1012</v>
      </c>
      <c r="F15" s="122">
        <v>32005</v>
      </c>
      <c r="G15" s="122"/>
      <c r="H15" s="122">
        <f>204231-76600-21298</f>
        <v>106333</v>
      </c>
      <c r="I15" s="122">
        <v>76600</v>
      </c>
      <c r="J15" s="122"/>
      <c r="K15" s="122"/>
      <c r="L15" s="122">
        <v>1611</v>
      </c>
      <c r="M15" s="122">
        <v>290</v>
      </c>
      <c r="N15" s="122"/>
      <c r="O15" s="122"/>
      <c r="P15" s="122"/>
      <c r="Q15" s="122">
        <v>21298</v>
      </c>
    </row>
    <row r="16" spans="1:17">
      <c r="A16" s="278" t="s">
        <v>402</v>
      </c>
      <c r="B16" s="177" t="s">
        <v>209</v>
      </c>
      <c r="C16" s="122">
        <f t="shared" si="0"/>
        <v>11350</v>
      </c>
      <c r="D16" s="44"/>
      <c r="E16" s="44"/>
      <c r="F16" s="44">
        <v>7850</v>
      </c>
      <c r="G16" s="44"/>
      <c r="H16" s="44"/>
      <c r="I16" s="44"/>
      <c r="J16" s="44"/>
      <c r="K16" s="44"/>
      <c r="L16" s="44">
        <v>500</v>
      </c>
      <c r="M16" s="44">
        <v>3000</v>
      </c>
      <c r="N16" s="44"/>
      <c r="O16" s="44"/>
      <c r="P16" s="44"/>
      <c r="Q16" s="44"/>
    </row>
    <row r="17" spans="1:17">
      <c r="A17" s="278" t="s">
        <v>403</v>
      </c>
      <c r="B17" s="177" t="s">
        <v>210</v>
      </c>
      <c r="C17" s="122">
        <f t="shared" si="0"/>
        <v>2624</v>
      </c>
      <c r="D17" s="44"/>
      <c r="E17" s="44"/>
      <c r="F17" s="44">
        <v>2624</v>
      </c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</row>
    <row r="18" spans="1:17">
      <c r="A18" s="279"/>
      <c r="B18" s="137"/>
      <c r="C18" s="122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</row>
    <row r="19" spans="1:17" ht="12.75" customHeight="1">
      <c r="A19" s="276" t="s">
        <v>242</v>
      </c>
      <c r="B19" s="137"/>
      <c r="C19" s="121">
        <f>SUM(C20:C26)</f>
        <v>63070</v>
      </c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</row>
    <row r="20" spans="1:17">
      <c r="A20" s="278" t="s">
        <v>382</v>
      </c>
      <c r="B20" s="28" t="s">
        <v>243</v>
      </c>
      <c r="C20" s="122">
        <f>SUM(D20:Q20)</f>
        <v>48002</v>
      </c>
      <c r="D20" s="44">
        <v>1583</v>
      </c>
      <c r="E20" s="44">
        <v>458</v>
      </c>
      <c r="F20" s="44">
        <v>6530</v>
      </c>
      <c r="G20" s="44"/>
      <c r="H20" s="44"/>
      <c r="I20" s="44"/>
      <c r="J20" s="44"/>
      <c r="K20" s="44"/>
      <c r="L20" s="44">
        <v>15480</v>
      </c>
      <c r="M20" s="44">
        <v>23951</v>
      </c>
      <c r="N20" s="44"/>
      <c r="O20" s="44"/>
      <c r="P20" s="44"/>
      <c r="Q20" s="44"/>
    </row>
    <row r="21" spans="1:17">
      <c r="A21" s="278" t="s">
        <v>383</v>
      </c>
      <c r="B21" s="28" t="s">
        <v>211</v>
      </c>
      <c r="C21" s="122">
        <f t="shared" ref="C21:C26" si="1">SUM(D21:Q21)</f>
        <v>3923</v>
      </c>
      <c r="D21" s="122"/>
      <c r="E21" s="122"/>
      <c r="F21" s="122"/>
      <c r="G21" s="122"/>
      <c r="H21" s="122">
        <v>3923</v>
      </c>
      <c r="I21" s="122"/>
      <c r="J21" s="122"/>
      <c r="K21" s="122"/>
      <c r="L21" s="122"/>
      <c r="M21" s="122"/>
      <c r="N21" s="122"/>
      <c r="O21" s="122"/>
      <c r="P21" s="122"/>
      <c r="Q21" s="122"/>
    </row>
    <row r="22" spans="1:17">
      <c r="A22" s="278" t="s">
        <v>384</v>
      </c>
      <c r="B22" s="28" t="s">
        <v>244</v>
      </c>
      <c r="C22" s="122">
        <f t="shared" si="1"/>
        <v>1123</v>
      </c>
      <c r="D22" s="44"/>
      <c r="E22" s="44"/>
      <c r="F22" s="44">
        <v>153</v>
      </c>
      <c r="G22" s="44"/>
      <c r="H22" s="44"/>
      <c r="I22" s="44">
        <v>970</v>
      </c>
      <c r="J22" s="44"/>
      <c r="K22" s="44"/>
      <c r="L22" s="44"/>
      <c r="M22" s="44"/>
      <c r="N22" s="44"/>
      <c r="O22" s="44"/>
      <c r="P22" s="44"/>
      <c r="Q22" s="44"/>
    </row>
    <row r="23" spans="1:17">
      <c r="A23" s="278" t="s">
        <v>385</v>
      </c>
      <c r="B23" s="28" t="s">
        <v>212</v>
      </c>
      <c r="C23" s="122">
        <f t="shared" si="1"/>
        <v>2506</v>
      </c>
      <c r="D23" s="44"/>
      <c r="E23" s="44"/>
      <c r="F23" s="44"/>
      <c r="G23" s="44"/>
      <c r="H23" s="44">
        <v>2506</v>
      </c>
      <c r="I23" s="44"/>
      <c r="J23" s="44"/>
      <c r="K23" s="44"/>
      <c r="L23" s="44"/>
      <c r="M23" s="44"/>
      <c r="N23" s="44"/>
      <c r="O23" s="44"/>
      <c r="P23" s="44"/>
      <c r="Q23" s="44"/>
    </row>
    <row r="24" spans="1:17">
      <c r="A24" s="278" t="s">
        <v>386</v>
      </c>
      <c r="B24" s="28" t="s">
        <v>213</v>
      </c>
      <c r="C24" s="122">
        <f t="shared" si="1"/>
        <v>1650</v>
      </c>
      <c r="D24" s="44"/>
      <c r="E24" s="44"/>
      <c r="F24" s="44"/>
      <c r="G24" s="44"/>
      <c r="H24" s="44"/>
      <c r="I24" s="44">
        <v>1650</v>
      </c>
      <c r="J24" s="44"/>
      <c r="K24" s="44"/>
      <c r="L24" s="44"/>
      <c r="M24" s="44"/>
      <c r="N24" s="44"/>
      <c r="O24" s="44"/>
      <c r="P24" s="44"/>
      <c r="Q24" s="44"/>
    </row>
    <row r="25" spans="1:17">
      <c r="A25" s="278" t="s">
        <v>387</v>
      </c>
      <c r="B25" s="28" t="s">
        <v>214</v>
      </c>
      <c r="C25" s="122">
        <f t="shared" si="1"/>
        <v>5866</v>
      </c>
      <c r="D25" s="44">
        <v>3910</v>
      </c>
      <c r="E25" s="44">
        <v>910</v>
      </c>
      <c r="F25" s="44">
        <v>758</v>
      </c>
      <c r="G25" s="44"/>
      <c r="H25" s="44"/>
      <c r="I25" s="44"/>
      <c r="J25" s="44"/>
      <c r="K25" s="44"/>
      <c r="L25" s="44">
        <v>288</v>
      </c>
      <c r="M25" s="44"/>
      <c r="N25" s="44"/>
      <c r="O25" s="44"/>
      <c r="P25" s="44"/>
      <c r="Q25" s="44"/>
    </row>
    <row r="26" spans="1:17">
      <c r="A26" s="278" t="s">
        <v>388</v>
      </c>
      <c r="B26" s="28" t="s">
        <v>215</v>
      </c>
      <c r="C26" s="122">
        <f t="shared" si="1"/>
        <v>0</v>
      </c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</row>
    <row r="27" spans="1:17">
      <c r="A27" s="280"/>
      <c r="B27" s="137"/>
      <c r="C27" s="122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</row>
    <row r="28" spans="1:17" ht="12.75" customHeight="1">
      <c r="A28" s="377" t="s">
        <v>426</v>
      </c>
      <c r="B28" s="378"/>
      <c r="C28" s="121">
        <f>SUM(C29:C29)</f>
        <v>0</v>
      </c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</row>
    <row r="29" spans="1:17">
      <c r="A29" s="281" t="s">
        <v>218</v>
      </c>
      <c r="B29" s="28" t="s">
        <v>248</v>
      </c>
      <c r="C29" s="122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</row>
    <row r="30" spans="1:17">
      <c r="A30" s="280"/>
      <c r="B30" s="137"/>
      <c r="C30" s="122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</row>
    <row r="31" spans="1:17" ht="15">
      <c r="A31" s="276" t="s">
        <v>249</v>
      </c>
      <c r="B31" s="137"/>
      <c r="C31" s="121">
        <f>SUM(C32:C39)</f>
        <v>219929</v>
      </c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</row>
    <row r="32" spans="1:17" ht="25.5">
      <c r="A32" s="278" t="s">
        <v>358</v>
      </c>
      <c r="B32" s="252" t="s">
        <v>410</v>
      </c>
      <c r="C32" s="122">
        <f t="shared" ref="C32:C39" si="2">SUM(D32:Q32)</f>
        <v>55726</v>
      </c>
      <c r="D32" s="44">
        <v>15568</v>
      </c>
      <c r="E32" s="44">
        <v>4028</v>
      </c>
      <c r="F32" s="44">
        <v>21775</v>
      </c>
      <c r="G32" s="44"/>
      <c r="H32" s="44"/>
      <c r="I32" s="44"/>
      <c r="J32" s="44"/>
      <c r="K32" s="44"/>
      <c r="L32" s="44">
        <v>385</v>
      </c>
      <c r="M32" s="44">
        <v>13970</v>
      </c>
      <c r="N32" s="44"/>
      <c r="O32" s="44"/>
      <c r="P32" s="44"/>
      <c r="Q32" s="44"/>
    </row>
    <row r="33" spans="1:17" ht="12.75" customHeight="1">
      <c r="A33" s="278" t="s">
        <v>376</v>
      </c>
      <c r="B33" s="240" t="s">
        <v>32</v>
      </c>
      <c r="C33" s="126">
        <f t="shared" si="2"/>
        <v>9592</v>
      </c>
      <c r="D33" s="125"/>
      <c r="E33" s="125"/>
      <c r="F33" s="125">
        <v>9592</v>
      </c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</row>
    <row r="34" spans="1:17" ht="25.5">
      <c r="A34" s="278" t="s">
        <v>379</v>
      </c>
      <c r="B34" s="252" t="s">
        <v>380</v>
      </c>
      <c r="C34" s="122">
        <f t="shared" si="2"/>
        <v>17575</v>
      </c>
      <c r="D34" s="44"/>
      <c r="E34" s="44"/>
      <c r="F34" s="44">
        <v>17575</v>
      </c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</row>
    <row r="35" spans="1:17">
      <c r="A35" s="278" t="s">
        <v>356</v>
      </c>
      <c r="B35" s="252" t="s">
        <v>381</v>
      </c>
      <c r="C35" s="126">
        <f t="shared" si="2"/>
        <v>119265</v>
      </c>
      <c r="D35" s="125"/>
      <c r="E35" s="125"/>
      <c r="F35" s="125"/>
      <c r="G35" s="125"/>
      <c r="H35" s="125">
        <v>119265</v>
      </c>
      <c r="I35" s="125"/>
      <c r="J35" s="125">
        <v>0</v>
      </c>
      <c r="K35" s="125"/>
      <c r="L35" s="125"/>
      <c r="M35" s="125"/>
      <c r="N35" s="125"/>
      <c r="O35" s="125"/>
      <c r="P35" s="125"/>
      <c r="Q35" s="125"/>
    </row>
    <row r="36" spans="1:17" ht="25.5">
      <c r="A36" s="278" t="s">
        <v>395</v>
      </c>
      <c r="B36" s="252" t="s">
        <v>396</v>
      </c>
      <c r="C36" s="122">
        <f t="shared" si="2"/>
        <v>641</v>
      </c>
      <c r="D36" s="44"/>
      <c r="E36" s="44"/>
      <c r="F36" s="44">
        <v>41</v>
      </c>
      <c r="G36" s="44"/>
      <c r="H36" s="44"/>
      <c r="I36" s="44"/>
      <c r="J36" s="44"/>
      <c r="K36" s="44"/>
      <c r="L36" s="44"/>
      <c r="M36" s="44"/>
      <c r="N36" s="44"/>
      <c r="O36" s="44">
        <v>600</v>
      </c>
      <c r="P36" s="44"/>
      <c r="Q36" s="44"/>
    </row>
    <row r="37" spans="1:17">
      <c r="A37" s="278" t="s">
        <v>398</v>
      </c>
      <c r="B37" s="255" t="s">
        <v>220</v>
      </c>
      <c r="C37" s="122">
        <f t="shared" si="2"/>
        <v>2005</v>
      </c>
      <c r="D37" s="44"/>
      <c r="E37" s="44"/>
      <c r="F37" s="44"/>
      <c r="G37" s="44"/>
      <c r="H37" s="44"/>
      <c r="I37" s="44">
        <v>2005</v>
      </c>
      <c r="J37" s="44"/>
      <c r="K37" s="44"/>
      <c r="L37" s="44"/>
      <c r="M37" s="44"/>
      <c r="N37" s="44"/>
      <c r="O37" s="44"/>
      <c r="P37" s="44"/>
      <c r="Q37" s="44"/>
    </row>
    <row r="38" spans="1:17">
      <c r="A38" s="278" t="s">
        <v>400</v>
      </c>
      <c r="B38" s="28" t="s">
        <v>33</v>
      </c>
      <c r="C38" s="122">
        <f t="shared" si="2"/>
        <v>6438</v>
      </c>
      <c r="D38" s="44">
        <v>1911</v>
      </c>
      <c r="E38" s="44">
        <v>527</v>
      </c>
      <c r="F38" s="44">
        <v>3800</v>
      </c>
      <c r="G38" s="44"/>
      <c r="H38" s="44"/>
      <c r="I38" s="44"/>
      <c r="J38" s="44"/>
      <c r="K38" s="44"/>
      <c r="L38" s="44">
        <v>200</v>
      </c>
      <c r="M38" s="44"/>
      <c r="N38" s="44"/>
      <c r="O38" s="44"/>
      <c r="P38" s="44"/>
      <c r="Q38" s="44"/>
    </row>
    <row r="39" spans="1:17" ht="25.5">
      <c r="A39" s="278" t="s">
        <v>401</v>
      </c>
      <c r="B39" s="53" t="s">
        <v>221</v>
      </c>
      <c r="C39" s="126">
        <f t="shared" si="2"/>
        <v>8687</v>
      </c>
      <c r="D39" s="125">
        <v>100</v>
      </c>
      <c r="E39" s="125">
        <v>51</v>
      </c>
      <c r="F39" s="125">
        <v>2076</v>
      </c>
      <c r="G39" s="125"/>
      <c r="H39" s="125"/>
      <c r="I39" s="125">
        <v>6460</v>
      </c>
      <c r="J39" s="125"/>
      <c r="K39" s="125"/>
      <c r="L39" s="125"/>
      <c r="M39" s="125"/>
      <c r="N39" s="125"/>
      <c r="O39" s="125"/>
      <c r="P39" s="125"/>
      <c r="Q39" s="125"/>
    </row>
    <row r="40" spans="1:17">
      <c r="A40" s="282"/>
      <c r="B40" s="256"/>
      <c r="C40" s="267"/>
      <c r="D40" s="181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</row>
    <row r="41" spans="1:17">
      <c r="A41" s="282"/>
      <c r="B41" s="256"/>
      <c r="C41" s="267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</row>
    <row r="42" spans="1:17">
      <c r="A42" s="282"/>
      <c r="B42" s="256"/>
      <c r="C42" s="267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</row>
    <row r="43" spans="1:17">
      <c r="A43" s="282"/>
      <c r="B43" s="256"/>
      <c r="C43" s="267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</row>
    <row r="44" spans="1:17">
      <c r="A44" s="282"/>
      <c r="B44" s="256"/>
      <c r="C44" s="267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</row>
    <row r="45" spans="1:17">
      <c r="A45" s="282"/>
      <c r="B45" s="256"/>
      <c r="C45" s="267"/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</row>
    <row r="46" spans="1:17">
      <c r="A46" s="282"/>
      <c r="B46" s="256"/>
      <c r="C46" s="267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</row>
    <row r="47" spans="1:17">
      <c r="A47" s="282"/>
      <c r="B47" s="256"/>
      <c r="C47" s="267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</row>
    <row r="48" spans="1:17">
      <c r="A48" s="282"/>
      <c r="B48" s="256"/>
      <c r="C48" s="267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</row>
    <row r="49" spans="1:17">
      <c r="A49" s="282"/>
      <c r="B49" s="256"/>
      <c r="C49" s="267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</row>
    <row r="50" spans="1:17">
      <c r="A50" s="282"/>
      <c r="B50" s="256"/>
      <c r="C50" s="267"/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</row>
    <row r="51" spans="1:17">
      <c r="A51" s="282"/>
      <c r="B51" s="256"/>
      <c r="C51" s="267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</row>
    <row r="52" spans="1:17">
      <c r="A52" s="282"/>
      <c r="B52" s="256"/>
      <c r="C52" s="267"/>
      <c r="D52" s="181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</row>
    <row r="53" spans="1:17">
      <c r="A53" s="282"/>
      <c r="B53" s="256"/>
      <c r="C53" s="267"/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</row>
    <row r="54" spans="1:17">
      <c r="A54" s="282"/>
      <c r="B54" s="256"/>
      <c r="C54" s="267"/>
      <c r="D54" s="181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</row>
    <row r="55" spans="1:17">
      <c r="A55" s="283"/>
      <c r="B55" s="138"/>
      <c r="C55" s="13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42" t="s">
        <v>339</v>
      </c>
    </row>
    <row r="56" spans="1:17">
      <c r="A56" s="375" t="s">
        <v>295</v>
      </c>
      <c r="B56" s="376"/>
      <c r="C56" s="376"/>
      <c r="D56" s="376"/>
      <c r="E56" s="376"/>
      <c r="F56" s="376"/>
      <c r="G56" s="376"/>
      <c r="H56" s="376"/>
      <c r="I56" s="376"/>
      <c r="J56" s="376"/>
      <c r="K56" s="376"/>
      <c r="L56" s="376"/>
      <c r="M56" s="376"/>
      <c r="N56" s="376"/>
      <c r="O56" s="376"/>
      <c r="P56" s="376"/>
      <c r="Q56" s="376"/>
    </row>
    <row r="57" spans="1:17">
      <c r="A57" s="283"/>
      <c r="B57" s="138"/>
      <c r="C57" s="13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</row>
    <row r="58" spans="1:17">
      <c r="A58" s="371" t="s">
        <v>67</v>
      </c>
      <c r="B58" s="372"/>
      <c r="C58" s="365" t="s">
        <v>56</v>
      </c>
      <c r="D58" s="367" t="s">
        <v>93</v>
      </c>
      <c r="E58" s="341"/>
      <c r="F58" s="341"/>
      <c r="G58" s="341"/>
      <c r="H58" s="341"/>
      <c r="I58" s="368"/>
      <c r="J58" s="367" t="s">
        <v>94</v>
      </c>
      <c r="K58" s="341"/>
      <c r="L58" s="307"/>
      <c r="M58" s="308"/>
      <c r="N58" s="369" t="s">
        <v>95</v>
      </c>
      <c r="O58" s="341"/>
      <c r="P58" s="368"/>
      <c r="Q58" s="363" t="s">
        <v>239</v>
      </c>
    </row>
    <row r="59" spans="1:17" ht="51">
      <c r="A59" s="373"/>
      <c r="B59" s="374"/>
      <c r="C59" s="366"/>
      <c r="D59" s="178" t="s">
        <v>323</v>
      </c>
      <c r="E59" s="178" t="s">
        <v>326</v>
      </c>
      <c r="F59" s="178" t="s">
        <v>324</v>
      </c>
      <c r="G59" s="178" t="s">
        <v>340</v>
      </c>
      <c r="H59" s="178" t="s">
        <v>341</v>
      </c>
      <c r="I59" s="178" t="s">
        <v>342</v>
      </c>
      <c r="J59" s="178" t="s">
        <v>341</v>
      </c>
      <c r="K59" s="178" t="s">
        <v>342</v>
      </c>
      <c r="L59" s="198" t="s">
        <v>328</v>
      </c>
      <c r="M59" s="201" t="s">
        <v>232</v>
      </c>
      <c r="N59" s="228" t="s">
        <v>343</v>
      </c>
      <c r="O59" s="228" t="s">
        <v>344</v>
      </c>
      <c r="P59" s="227" t="s">
        <v>345</v>
      </c>
      <c r="Q59" s="364"/>
    </row>
    <row r="60" spans="1:17" ht="12.75" customHeight="1">
      <c r="A60" s="276" t="s">
        <v>245</v>
      </c>
      <c r="B60" s="137"/>
      <c r="C60" s="121">
        <f>SUM(C61:C77)</f>
        <v>74211</v>
      </c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</row>
    <row r="61" spans="1:17" ht="14.25" customHeight="1">
      <c r="A61" s="284" t="s">
        <v>389</v>
      </c>
      <c r="B61" s="252" t="s">
        <v>390</v>
      </c>
      <c r="C61" s="122">
        <f t="shared" ref="C61:C77" si="3">SUM(D61:Q61)</f>
        <v>1334</v>
      </c>
      <c r="D61" s="44"/>
      <c r="E61" s="44"/>
      <c r="F61" s="44"/>
      <c r="G61" s="44">
        <v>1334</v>
      </c>
      <c r="H61" s="44"/>
      <c r="I61" s="44"/>
      <c r="J61" s="44"/>
      <c r="K61" s="44"/>
      <c r="L61" s="44"/>
      <c r="M61" s="44"/>
      <c r="N61" s="44"/>
      <c r="O61" s="44"/>
      <c r="P61" s="44"/>
      <c r="Q61" s="44"/>
    </row>
    <row r="62" spans="1:17" ht="12.75" customHeight="1">
      <c r="A62" s="285">
        <v>102040</v>
      </c>
      <c r="B62" s="22" t="s">
        <v>411</v>
      </c>
      <c r="C62" s="122">
        <f t="shared" si="3"/>
        <v>0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</row>
    <row r="63" spans="1:17" ht="25.5">
      <c r="A63" s="286">
        <v>106020</v>
      </c>
      <c r="B63" s="252" t="s">
        <v>391</v>
      </c>
      <c r="C63" s="122">
        <f t="shared" si="3"/>
        <v>2700</v>
      </c>
      <c r="D63" s="44"/>
      <c r="E63" s="44"/>
      <c r="F63" s="44"/>
      <c r="G63" s="44">
        <v>2700</v>
      </c>
      <c r="H63" s="44"/>
      <c r="I63" s="44"/>
      <c r="J63" s="44"/>
      <c r="K63" s="44"/>
      <c r="L63" s="44"/>
      <c r="M63" s="44"/>
      <c r="N63" s="44"/>
      <c r="O63" s="44"/>
      <c r="P63" s="44"/>
      <c r="Q63" s="44"/>
    </row>
    <row r="64" spans="1:17" ht="25.5">
      <c r="A64" s="286">
        <v>101150</v>
      </c>
      <c r="B64" s="252" t="s">
        <v>393</v>
      </c>
      <c r="C64" s="122">
        <f t="shared" si="3"/>
        <v>915</v>
      </c>
      <c r="D64" s="44"/>
      <c r="E64" s="44"/>
      <c r="F64" s="44"/>
      <c r="G64" s="44">
        <v>915</v>
      </c>
      <c r="H64" s="44"/>
      <c r="I64" s="44"/>
      <c r="J64" s="44"/>
      <c r="K64" s="44"/>
      <c r="L64" s="44"/>
      <c r="M64" s="44"/>
      <c r="N64" s="44"/>
      <c r="O64" s="44"/>
      <c r="P64" s="44"/>
      <c r="Q64" s="44"/>
    </row>
    <row r="65" spans="1:17" ht="25.5">
      <c r="A65" s="287">
        <v>101231</v>
      </c>
      <c r="B65" s="252" t="s">
        <v>392</v>
      </c>
      <c r="C65" s="122">
        <f t="shared" si="3"/>
        <v>0</v>
      </c>
      <c r="D65" s="44"/>
      <c r="E65" s="44"/>
      <c r="F65" s="44"/>
      <c r="G65" s="44">
        <v>0</v>
      </c>
      <c r="H65" s="44"/>
      <c r="I65" s="44"/>
      <c r="J65" s="44"/>
      <c r="K65" s="44"/>
      <c r="L65" s="44"/>
      <c r="M65" s="44"/>
      <c r="N65" s="44"/>
      <c r="O65" s="44"/>
      <c r="P65" s="44"/>
      <c r="Q65" s="44"/>
    </row>
    <row r="66" spans="1:17" ht="38.25">
      <c r="A66" s="286">
        <v>104051</v>
      </c>
      <c r="B66" s="252" t="s">
        <v>415</v>
      </c>
      <c r="C66" s="122">
        <f t="shared" si="3"/>
        <v>14506</v>
      </c>
      <c r="D66" s="44"/>
      <c r="E66" s="44"/>
      <c r="F66" s="44"/>
      <c r="G66" s="44">
        <v>14506</v>
      </c>
      <c r="H66" s="44"/>
      <c r="I66" s="44"/>
      <c r="J66" s="44"/>
      <c r="K66" s="44"/>
      <c r="L66" s="44"/>
      <c r="M66" s="44"/>
      <c r="N66" s="44"/>
      <c r="O66" s="44"/>
      <c r="P66" s="44"/>
      <c r="Q66" s="44"/>
    </row>
    <row r="67" spans="1:17" ht="25.5">
      <c r="A67" s="286">
        <v>107060</v>
      </c>
      <c r="B67" s="252" t="s">
        <v>405</v>
      </c>
      <c r="C67" s="122">
        <f t="shared" si="3"/>
        <v>3800</v>
      </c>
      <c r="D67" s="121"/>
      <c r="E67" s="121"/>
      <c r="F67" s="121"/>
      <c r="G67" s="122">
        <v>3800</v>
      </c>
      <c r="H67" s="121"/>
      <c r="I67" s="121"/>
      <c r="J67" s="121"/>
      <c r="K67" s="121"/>
      <c r="L67" s="121"/>
      <c r="M67" s="121"/>
      <c r="N67" s="121"/>
      <c r="O67" s="121"/>
      <c r="P67" s="121"/>
      <c r="Q67" s="121"/>
    </row>
    <row r="68" spans="1:17">
      <c r="A68" s="286">
        <v>107051</v>
      </c>
      <c r="B68" s="255" t="s">
        <v>216</v>
      </c>
      <c r="C68" s="122">
        <f t="shared" si="3"/>
        <v>10402</v>
      </c>
      <c r="D68" s="44"/>
      <c r="E68" s="44"/>
      <c r="F68" s="44">
        <v>10402</v>
      </c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</row>
    <row r="69" spans="1:17">
      <c r="A69" s="286">
        <v>107052</v>
      </c>
      <c r="B69" s="255" t="s">
        <v>246</v>
      </c>
      <c r="C69" s="122">
        <f t="shared" si="3"/>
        <v>19318</v>
      </c>
      <c r="D69" s="44">
        <v>12732</v>
      </c>
      <c r="E69" s="44">
        <v>3304</v>
      </c>
      <c r="F69" s="44">
        <v>3192</v>
      </c>
      <c r="G69" s="44"/>
      <c r="H69" s="44"/>
      <c r="I69" s="44"/>
      <c r="J69" s="44"/>
      <c r="K69" s="44"/>
      <c r="L69" s="44">
        <v>90</v>
      </c>
      <c r="M69" s="44"/>
      <c r="N69" s="44"/>
      <c r="O69" s="44"/>
      <c r="P69" s="44"/>
      <c r="Q69" s="44"/>
    </row>
    <row r="70" spans="1:17">
      <c r="A70" s="286">
        <v>107053</v>
      </c>
      <c r="B70" s="255" t="s">
        <v>217</v>
      </c>
      <c r="C70" s="122">
        <f t="shared" si="3"/>
        <v>848</v>
      </c>
      <c r="D70" s="44"/>
      <c r="E70" s="44"/>
      <c r="F70" s="44"/>
      <c r="G70" s="44"/>
      <c r="H70" s="44">
        <v>848</v>
      </c>
      <c r="I70" s="44"/>
      <c r="J70" s="44"/>
      <c r="K70" s="44"/>
      <c r="L70" s="44"/>
      <c r="M70" s="44"/>
      <c r="N70" s="44"/>
      <c r="O70" s="44"/>
      <c r="P70" s="44"/>
      <c r="Q70" s="44"/>
    </row>
    <row r="71" spans="1:17">
      <c r="A71" s="286">
        <v>107054</v>
      </c>
      <c r="B71" s="255" t="s">
        <v>247</v>
      </c>
      <c r="C71" s="122">
        <f t="shared" si="3"/>
        <v>858</v>
      </c>
      <c r="D71" s="44"/>
      <c r="E71" s="44"/>
      <c r="F71" s="44"/>
      <c r="G71" s="44"/>
      <c r="H71" s="44">
        <v>858</v>
      </c>
      <c r="I71" s="44"/>
      <c r="J71" s="44"/>
      <c r="K71" s="44"/>
      <c r="L71" s="44"/>
      <c r="M71" s="44"/>
      <c r="N71" s="44"/>
      <c r="O71" s="44"/>
      <c r="P71" s="44"/>
      <c r="Q71" s="44"/>
    </row>
    <row r="72" spans="1:17" ht="38.25">
      <c r="A72" s="287">
        <v>101231</v>
      </c>
      <c r="B72" s="252" t="s">
        <v>412</v>
      </c>
      <c r="C72" s="196">
        <f t="shared" si="3"/>
        <v>0</v>
      </c>
      <c r="D72" s="125"/>
      <c r="E72" s="125"/>
      <c r="F72" s="125"/>
      <c r="G72" s="125"/>
      <c r="H72" s="125"/>
      <c r="I72" s="125"/>
      <c r="J72" s="125"/>
      <c r="K72" s="125"/>
      <c r="L72" s="125"/>
      <c r="M72" s="125"/>
      <c r="N72" s="125"/>
      <c r="O72" s="125"/>
      <c r="P72" s="125"/>
      <c r="Q72" s="125"/>
    </row>
    <row r="73" spans="1:17" ht="38.25">
      <c r="A73" s="287">
        <v>101231</v>
      </c>
      <c r="B73" s="252" t="s">
        <v>412</v>
      </c>
      <c r="C73" s="196">
        <f t="shared" si="3"/>
        <v>0</v>
      </c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125"/>
      <c r="P73" s="125"/>
      <c r="Q73" s="125"/>
    </row>
    <row r="74" spans="1:17">
      <c r="A74" s="284" t="s">
        <v>407</v>
      </c>
      <c r="B74" s="252" t="s">
        <v>408</v>
      </c>
      <c r="C74" s="126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5"/>
    </row>
    <row r="75" spans="1:17">
      <c r="A75" s="284" t="s">
        <v>407</v>
      </c>
      <c r="B75" s="252" t="s">
        <v>408</v>
      </c>
      <c r="C75" s="126">
        <f t="shared" si="3"/>
        <v>0</v>
      </c>
      <c r="D75" s="125"/>
      <c r="E75" s="125"/>
      <c r="F75" s="125"/>
      <c r="G75" s="125"/>
      <c r="H75" s="125"/>
      <c r="I75" s="125"/>
      <c r="K75" s="125"/>
      <c r="L75" s="125"/>
      <c r="M75" s="125"/>
      <c r="N75" s="125"/>
      <c r="O75" s="125"/>
      <c r="P75" s="125"/>
      <c r="Q75" s="125"/>
    </row>
    <row r="76" spans="1:17">
      <c r="A76" s="284" t="s">
        <v>407</v>
      </c>
      <c r="B76" s="252" t="s">
        <v>408</v>
      </c>
      <c r="C76" s="126">
        <f t="shared" si="3"/>
        <v>0</v>
      </c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5"/>
    </row>
    <row r="77" spans="1:17" ht="25.5">
      <c r="A77" s="284" t="s">
        <v>399</v>
      </c>
      <c r="B77" s="252" t="s">
        <v>409</v>
      </c>
      <c r="C77" s="122">
        <f t="shared" si="3"/>
        <v>19530</v>
      </c>
      <c r="D77" s="44">
        <v>15467</v>
      </c>
      <c r="E77" s="44">
        <v>4063</v>
      </c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</row>
    <row r="78" spans="1:17">
      <c r="A78" s="288"/>
      <c r="B78" s="137"/>
      <c r="C78" s="139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</row>
    <row r="79" spans="1:17" ht="12.75" customHeight="1">
      <c r="A79" s="276" t="s">
        <v>297</v>
      </c>
      <c r="B79" s="137"/>
      <c r="C79" s="154">
        <v>0</v>
      </c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</row>
    <row r="80" spans="1:17" ht="15">
      <c r="A80" s="276"/>
      <c r="B80" s="137"/>
      <c r="C80" s="15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</row>
    <row r="81" spans="1:17" ht="15.75">
      <c r="A81" s="361" t="s">
        <v>58</v>
      </c>
      <c r="B81" s="362"/>
      <c r="C81" s="154">
        <f>C10+C19+C28+C31+C60+C79</f>
        <v>668592</v>
      </c>
      <c r="D81" s="127">
        <f t="shared" ref="D81:Q81" si="4">SUM(D10:D39,D60:D77)</f>
        <v>59688</v>
      </c>
      <c r="E81" s="127">
        <f t="shared" si="4"/>
        <v>14936</v>
      </c>
      <c r="F81" s="127">
        <f t="shared" si="4"/>
        <v>145607</v>
      </c>
      <c r="G81" s="127">
        <f t="shared" si="4"/>
        <v>23255</v>
      </c>
      <c r="H81" s="127">
        <f t="shared" si="4"/>
        <v>233733</v>
      </c>
      <c r="I81" s="127">
        <f t="shared" si="4"/>
        <v>87685</v>
      </c>
      <c r="J81" s="127">
        <f t="shared" si="4"/>
        <v>0</v>
      </c>
      <c r="K81" s="127">
        <f t="shared" si="4"/>
        <v>0</v>
      </c>
      <c r="L81" s="127">
        <f t="shared" si="4"/>
        <v>32413</v>
      </c>
      <c r="M81" s="127">
        <f t="shared" si="4"/>
        <v>49377</v>
      </c>
      <c r="N81" s="127">
        <f t="shared" si="4"/>
        <v>0</v>
      </c>
      <c r="O81" s="127">
        <f t="shared" si="4"/>
        <v>600</v>
      </c>
      <c r="P81" s="127">
        <f t="shared" si="4"/>
        <v>0</v>
      </c>
      <c r="Q81" s="127">
        <f t="shared" si="4"/>
        <v>21298</v>
      </c>
    </row>
    <row r="82" spans="1:17" ht="12.75" customHeight="1">
      <c r="A82" s="289"/>
      <c r="B82" s="138"/>
      <c r="C82" s="183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</row>
    <row r="83" spans="1:17" ht="15.75">
      <c r="A83" s="289"/>
      <c r="B83" s="185"/>
      <c r="C83" s="251"/>
      <c r="D83" s="182"/>
      <c r="E83" s="182"/>
      <c r="F83" s="182"/>
      <c r="G83" s="182"/>
      <c r="H83" s="183"/>
      <c r="I83" s="182"/>
      <c r="J83" s="182"/>
      <c r="K83" s="182"/>
      <c r="L83" s="182"/>
      <c r="M83" s="182"/>
      <c r="N83" s="182"/>
      <c r="O83" s="182"/>
      <c r="P83" s="182"/>
      <c r="Q83" s="182"/>
    </row>
    <row r="84" spans="1:17">
      <c r="A84" s="370"/>
      <c r="B84" s="370"/>
      <c r="C84" s="370"/>
      <c r="D84" s="370"/>
      <c r="E84" s="370"/>
      <c r="F84" s="370"/>
      <c r="G84" s="370"/>
      <c r="H84" s="370"/>
      <c r="I84" s="370"/>
      <c r="J84" s="370"/>
      <c r="K84" s="370"/>
      <c r="L84" s="370"/>
      <c r="M84" s="370"/>
      <c r="N84" s="370"/>
      <c r="O84" s="370"/>
      <c r="P84" s="370"/>
      <c r="Q84" s="370"/>
    </row>
    <row r="85" spans="1:17">
      <c r="A85" s="289"/>
      <c r="B85" s="138"/>
      <c r="C85" s="268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</row>
    <row r="86" spans="1:17" ht="15.75">
      <c r="A86" s="290"/>
      <c r="B86" s="185"/>
      <c r="C86" s="220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</row>
    <row r="87" spans="1:17" ht="15">
      <c r="A87" s="291"/>
      <c r="B87" s="184"/>
      <c r="C87" s="183"/>
      <c r="D87" s="183"/>
      <c r="E87" s="183"/>
      <c r="F87" s="183"/>
      <c r="G87" s="183"/>
      <c r="H87" s="183"/>
      <c r="I87" s="183"/>
      <c r="J87" s="183"/>
      <c r="K87" s="183"/>
      <c r="L87" s="183"/>
      <c r="M87" s="183"/>
      <c r="N87" s="183"/>
      <c r="O87" s="183"/>
      <c r="P87" s="183"/>
      <c r="Q87" s="183"/>
    </row>
    <row r="88" spans="1:17">
      <c r="A88" s="283"/>
      <c r="B88" s="138"/>
      <c r="C88" s="183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</row>
    <row r="89" spans="1:17" ht="12.75" customHeight="1">
      <c r="A89" s="283"/>
      <c r="B89" s="185"/>
      <c r="C89" s="220"/>
      <c r="D89" s="182"/>
      <c r="E89" s="182"/>
      <c r="F89" s="183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</row>
    <row r="90" spans="1:17">
      <c r="A90" s="283"/>
      <c r="B90" s="184"/>
      <c r="C90" s="183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</row>
    <row r="91" spans="1:17">
      <c r="A91" s="283"/>
      <c r="B91" s="138"/>
      <c r="C91" s="183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</row>
    <row r="92" spans="1:17">
      <c r="A92" s="283"/>
      <c r="B92" s="138"/>
      <c r="C92" s="268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</row>
    <row r="93" spans="1:17" ht="15.75">
      <c r="A93" s="283"/>
      <c r="B93" s="185"/>
      <c r="C93" s="251"/>
      <c r="D93" s="251"/>
      <c r="E93" s="251"/>
      <c r="F93" s="251"/>
      <c r="G93" s="251"/>
      <c r="H93" s="251"/>
      <c r="I93" s="251"/>
      <c r="J93" s="251"/>
      <c r="K93" s="251"/>
      <c r="L93" s="251"/>
      <c r="M93" s="251"/>
      <c r="N93" s="251"/>
      <c r="O93" s="251"/>
      <c r="P93" s="251"/>
      <c r="Q93" s="251"/>
    </row>
    <row r="94" spans="1:17">
      <c r="A94" s="283"/>
      <c r="B94" s="138"/>
      <c r="C94" s="183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</row>
    <row r="95" spans="1:17">
      <c r="A95" s="283"/>
      <c r="B95" s="138"/>
      <c r="C95" s="183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</row>
    <row r="96" spans="1:17">
      <c r="A96" s="292"/>
      <c r="B96" s="138"/>
      <c r="C96" s="183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</row>
    <row r="97" spans="1:17" ht="15">
      <c r="A97" s="291"/>
      <c r="B97" s="138"/>
      <c r="C97" s="182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183"/>
    </row>
    <row r="98" spans="1:17">
      <c r="A98" s="293"/>
      <c r="B98" s="138"/>
      <c r="C98" s="183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</row>
    <row r="99" spans="1:17" ht="12.75" customHeight="1">
      <c r="A99" s="294"/>
      <c r="B99" s="185"/>
      <c r="C99" s="182"/>
      <c r="D99" s="182"/>
      <c r="E99" s="182"/>
      <c r="F99" s="182"/>
      <c r="G99" s="182"/>
      <c r="H99" s="182"/>
      <c r="I99" s="186"/>
      <c r="J99" s="182"/>
      <c r="K99" s="186"/>
      <c r="L99" s="182"/>
      <c r="M99" s="186"/>
      <c r="N99" s="182"/>
      <c r="O99" s="182"/>
      <c r="P99" s="182"/>
      <c r="Q99" s="182"/>
    </row>
    <row r="100" spans="1:17">
      <c r="A100" s="290"/>
      <c r="B100" s="138"/>
      <c r="C100" s="183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</row>
    <row r="101" spans="1:17" ht="15.75">
      <c r="A101" s="290"/>
      <c r="B101" s="185"/>
      <c r="C101" s="182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</row>
    <row r="102" spans="1:17">
      <c r="A102" s="290"/>
      <c r="B102" s="138"/>
      <c r="C102" s="183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</row>
    <row r="103" spans="1:17">
      <c r="A103" s="290"/>
      <c r="B103" s="138"/>
      <c r="C103" s="183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</row>
    <row r="104" spans="1:17" ht="15.75">
      <c r="A104" s="290"/>
      <c r="B104" s="185"/>
      <c r="C104" s="182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</row>
  </sheetData>
  <mergeCells count="20">
    <mergeCell ref="A84:Q84"/>
    <mergeCell ref="A8:B9"/>
    <mergeCell ref="A58:B59"/>
    <mergeCell ref="J58:M58"/>
    <mergeCell ref="N58:P58"/>
    <mergeCell ref="A56:Q56"/>
    <mergeCell ref="Q58:Q59"/>
    <mergeCell ref="C58:C59"/>
    <mergeCell ref="D58:I58"/>
    <mergeCell ref="A28:B28"/>
    <mergeCell ref="P1:Q1"/>
    <mergeCell ref="A81:B81"/>
    <mergeCell ref="A3:Q3"/>
    <mergeCell ref="A4:Q4"/>
    <mergeCell ref="A5:Q5"/>
    <mergeCell ref="Q8:Q9"/>
    <mergeCell ref="C8:C9"/>
    <mergeCell ref="D8:I8"/>
    <mergeCell ref="J8:M8"/>
    <mergeCell ref="N8:P8"/>
  </mergeCells>
  <phoneticPr fontId="1" type="noConversion"/>
  <pageMargins left="0.39370078740157483" right="0.39370078740157483" top="0.39370078740157483" bottom="0.39370078740157483" header="0.31496062992125984" footer="0.31496062992125984"/>
  <pageSetup paperSize="9" scale="7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2060"/>
  </sheetPr>
  <dimension ref="A1:M48"/>
  <sheetViews>
    <sheetView view="pageBreakPreview" zoomScale="60" zoomScaleNormal="100" workbookViewId="0">
      <selection activeCell="A4" sqref="A4:M4"/>
    </sheetView>
  </sheetViews>
  <sheetFormatPr defaultRowHeight="12.75"/>
  <sheetData>
    <row r="1" spans="1:13">
      <c r="L1" s="339"/>
      <c r="M1" s="339"/>
    </row>
    <row r="3" spans="1:13">
      <c r="A3" s="300" t="s">
        <v>479</v>
      </c>
      <c r="B3" s="300"/>
      <c r="C3" s="300"/>
      <c r="D3" s="300"/>
      <c r="E3" s="300"/>
      <c r="F3" s="300"/>
      <c r="G3" s="300"/>
      <c r="H3" s="300"/>
      <c r="I3" s="300"/>
      <c r="J3" s="301"/>
      <c r="K3" s="301"/>
      <c r="L3" s="301"/>
      <c r="M3" s="301"/>
    </row>
    <row r="4" spans="1:13">
      <c r="A4" s="300" t="s">
        <v>288</v>
      </c>
      <c r="B4" s="300"/>
      <c r="C4" s="300"/>
      <c r="D4" s="300"/>
      <c r="E4" s="300"/>
      <c r="F4" s="300"/>
      <c r="G4" s="300"/>
      <c r="H4" s="300"/>
      <c r="I4" s="300"/>
      <c r="J4" s="301"/>
      <c r="K4" s="301"/>
      <c r="L4" s="301"/>
      <c r="M4" s="301"/>
    </row>
    <row r="5" spans="1:13">
      <c r="A5" s="300" t="s">
        <v>206</v>
      </c>
      <c r="B5" s="300"/>
      <c r="C5" s="300"/>
      <c r="D5" s="300"/>
      <c r="E5" s="300"/>
      <c r="F5" s="300"/>
      <c r="G5" s="300"/>
      <c r="H5" s="300"/>
      <c r="I5" s="300"/>
      <c r="J5" s="301"/>
      <c r="K5" s="301"/>
      <c r="L5" s="301"/>
      <c r="M5" s="301"/>
    </row>
    <row r="6" spans="1:13">
      <c r="A6" s="300" t="s">
        <v>455</v>
      </c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1"/>
    </row>
    <row r="8" spans="1:13">
      <c r="L8" s="42"/>
      <c r="M8" s="42" t="s">
        <v>315</v>
      </c>
    </row>
    <row r="9" spans="1:13">
      <c r="A9" s="353" t="s">
        <v>25</v>
      </c>
      <c r="B9" s="354"/>
      <c r="C9" s="354"/>
      <c r="D9" s="354"/>
      <c r="E9" s="354"/>
      <c r="F9" s="354"/>
      <c r="G9" s="354"/>
      <c r="H9" s="354"/>
      <c r="I9" s="354"/>
      <c r="J9" s="355" t="s">
        <v>22</v>
      </c>
      <c r="K9" s="355" t="s">
        <v>23</v>
      </c>
      <c r="L9" s="355" t="s">
        <v>24</v>
      </c>
      <c r="M9" s="359" t="s">
        <v>56</v>
      </c>
    </row>
    <row r="10" spans="1:13" ht="25.5" customHeight="1">
      <c r="A10" s="190" t="s">
        <v>26</v>
      </c>
      <c r="B10" s="352" t="s">
        <v>27</v>
      </c>
      <c r="C10" s="350"/>
      <c r="D10" s="350"/>
      <c r="E10" s="350"/>
      <c r="F10" s="350"/>
      <c r="G10" s="350"/>
      <c r="H10" s="350"/>
      <c r="I10" s="350"/>
      <c r="J10" s="348"/>
      <c r="K10" s="348"/>
      <c r="L10" s="348"/>
      <c r="M10" s="359"/>
    </row>
    <row r="11" spans="1:13" ht="12.75" customHeight="1">
      <c r="A11" s="253" t="s">
        <v>358</v>
      </c>
      <c r="B11" s="312" t="s">
        <v>410</v>
      </c>
      <c r="C11" s="303"/>
      <c r="D11" s="303"/>
      <c r="E11" s="303"/>
      <c r="F11" s="303"/>
      <c r="G11" s="303"/>
      <c r="H11" s="303"/>
      <c r="I11" s="303"/>
      <c r="J11" s="44">
        <v>26556</v>
      </c>
      <c r="K11" s="44"/>
      <c r="L11" s="44"/>
      <c r="M11" s="44">
        <f>SUM(J11:L11)</f>
        <v>26556</v>
      </c>
    </row>
    <row r="12" spans="1:13" ht="12.75" customHeight="1">
      <c r="A12" s="253" t="s">
        <v>403</v>
      </c>
      <c r="B12" s="303" t="s">
        <v>210</v>
      </c>
      <c r="C12" s="303"/>
      <c r="D12" s="303"/>
      <c r="E12" s="303"/>
      <c r="F12" s="303"/>
      <c r="G12" s="303"/>
      <c r="H12" s="303"/>
      <c r="I12" s="303"/>
      <c r="J12" s="44">
        <v>875</v>
      </c>
      <c r="K12" s="44"/>
      <c r="L12" s="44"/>
      <c r="M12" s="44">
        <f>SUM(J12:L12)</f>
        <v>875</v>
      </c>
    </row>
    <row r="13" spans="1:13" ht="12.75" customHeight="1">
      <c r="A13" s="247" t="s">
        <v>373</v>
      </c>
      <c r="B13" s="379" t="s">
        <v>414</v>
      </c>
      <c r="C13" s="380"/>
      <c r="D13" s="380"/>
      <c r="E13" s="380"/>
      <c r="F13" s="380"/>
      <c r="G13" s="380"/>
      <c r="H13" s="380"/>
      <c r="I13" s="381"/>
      <c r="J13" s="44">
        <v>0</v>
      </c>
      <c r="K13" s="44">
        <v>119</v>
      </c>
      <c r="L13" s="44"/>
      <c r="M13" s="44">
        <f>SUM(J13:L13)</f>
        <v>119</v>
      </c>
    </row>
    <row r="14" spans="1:13" ht="12.75" customHeight="1">
      <c r="A14" s="253" t="s">
        <v>379</v>
      </c>
      <c r="B14" s="303" t="s">
        <v>380</v>
      </c>
      <c r="C14" s="303"/>
      <c r="D14" s="303"/>
      <c r="E14" s="303"/>
      <c r="F14" s="303"/>
      <c r="G14" s="303"/>
      <c r="H14" s="303"/>
      <c r="I14" s="303"/>
      <c r="J14" s="44">
        <v>508215</v>
      </c>
      <c r="K14" s="44"/>
      <c r="L14" s="44"/>
      <c r="M14" s="44">
        <f t="shared" ref="M14:M19" si="0">SUM(J14:L14)</f>
        <v>508215</v>
      </c>
    </row>
    <row r="15" spans="1:13" ht="12.75" customHeight="1">
      <c r="A15" s="253" t="s">
        <v>356</v>
      </c>
      <c r="B15" s="303" t="s">
        <v>381</v>
      </c>
      <c r="C15" s="303"/>
      <c r="D15" s="303"/>
      <c r="E15" s="303"/>
      <c r="F15" s="303"/>
      <c r="G15" s="303"/>
      <c r="H15" s="303"/>
      <c r="I15" s="303"/>
      <c r="J15" s="44">
        <v>60228</v>
      </c>
      <c r="K15" s="44"/>
      <c r="L15" s="44"/>
      <c r="M15" s="44">
        <f t="shared" si="0"/>
        <v>60228</v>
      </c>
    </row>
    <row r="16" spans="1:13" ht="12.75" customHeight="1">
      <c r="A16" s="253" t="s">
        <v>407</v>
      </c>
      <c r="B16" s="329" t="s">
        <v>408</v>
      </c>
      <c r="C16" s="388"/>
      <c r="D16" s="388"/>
      <c r="E16" s="388"/>
      <c r="F16" s="388"/>
      <c r="G16" s="388"/>
      <c r="H16" s="388"/>
      <c r="I16" s="389"/>
      <c r="J16" s="44"/>
      <c r="K16" s="44"/>
      <c r="L16" s="44"/>
      <c r="M16" s="44">
        <f t="shared" si="0"/>
        <v>0</v>
      </c>
    </row>
    <row r="17" spans="1:13" ht="12.75" customHeight="1">
      <c r="A17" s="253" t="s">
        <v>399</v>
      </c>
      <c r="B17" s="303" t="s">
        <v>409</v>
      </c>
      <c r="C17" s="303"/>
      <c r="D17" s="303"/>
      <c r="E17" s="303"/>
      <c r="F17" s="303"/>
      <c r="G17" s="303"/>
      <c r="H17" s="303"/>
      <c r="I17" s="303"/>
      <c r="J17" s="44">
        <v>21834</v>
      </c>
      <c r="K17" s="44"/>
      <c r="L17" s="44"/>
      <c r="M17" s="44">
        <f t="shared" si="0"/>
        <v>21834</v>
      </c>
    </row>
    <row r="18" spans="1:13" ht="12.75" customHeight="1">
      <c r="A18" s="247" t="s">
        <v>372</v>
      </c>
      <c r="B18" s="303" t="s">
        <v>207</v>
      </c>
      <c r="C18" s="303"/>
      <c r="D18" s="303"/>
      <c r="E18" s="303"/>
      <c r="F18" s="303"/>
      <c r="G18" s="303"/>
      <c r="H18" s="303"/>
      <c r="I18" s="303"/>
      <c r="J18" s="44"/>
      <c r="K18" s="44"/>
      <c r="L18" s="44"/>
      <c r="M18" s="44">
        <f t="shared" si="0"/>
        <v>0</v>
      </c>
    </row>
    <row r="19" spans="1:13" ht="12.75" customHeight="1">
      <c r="A19" s="253" t="s">
        <v>376</v>
      </c>
      <c r="B19" s="312" t="s">
        <v>32</v>
      </c>
      <c r="C19" s="303"/>
      <c r="D19" s="303"/>
      <c r="E19" s="303"/>
      <c r="F19" s="303"/>
      <c r="G19" s="303"/>
      <c r="H19" s="303"/>
      <c r="I19" s="303"/>
      <c r="J19" s="44"/>
      <c r="K19" s="44">
        <v>0</v>
      </c>
      <c r="L19" s="44"/>
      <c r="M19" s="44">
        <f t="shared" si="0"/>
        <v>0</v>
      </c>
    </row>
    <row r="20" spans="1:13" ht="12.75" customHeight="1">
      <c r="A20" s="253" t="s">
        <v>395</v>
      </c>
      <c r="B20" s="385" t="s">
        <v>396</v>
      </c>
      <c r="C20" s="386"/>
      <c r="D20" s="386"/>
      <c r="E20" s="386"/>
      <c r="F20" s="386"/>
      <c r="G20" s="386"/>
      <c r="H20" s="386"/>
      <c r="I20" s="387"/>
      <c r="J20" s="44"/>
      <c r="K20" s="44">
        <v>677</v>
      </c>
      <c r="L20" s="44"/>
      <c r="M20" s="44">
        <v>677</v>
      </c>
    </row>
    <row r="21" spans="1:13" ht="12.75" customHeight="1">
      <c r="A21" s="247" t="s">
        <v>377</v>
      </c>
      <c r="B21" s="303" t="s">
        <v>241</v>
      </c>
      <c r="C21" s="303"/>
      <c r="D21" s="303"/>
      <c r="E21" s="303"/>
      <c r="F21" s="303"/>
      <c r="G21" s="303"/>
      <c r="H21" s="303"/>
      <c r="I21" s="303"/>
      <c r="J21" s="44"/>
      <c r="K21" s="44"/>
      <c r="L21" s="44"/>
      <c r="M21" s="44">
        <f t="shared" ref="M21:M29" si="1">SUM(J21:L21)</f>
        <v>0</v>
      </c>
    </row>
    <row r="22" spans="1:13">
      <c r="A22" s="247" t="s">
        <v>374</v>
      </c>
      <c r="B22" s="303" t="s">
        <v>208</v>
      </c>
      <c r="C22" s="303"/>
      <c r="D22" s="303"/>
      <c r="E22" s="303"/>
      <c r="F22" s="303"/>
      <c r="G22" s="303"/>
      <c r="H22" s="303"/>
      <c r="I22" s="303"/>
      <c r="J22" s="44"/>
      <c r="K22" s="44"/>
      <c r="L22" s="44"/>
      <c r="M22" s="44">
        <f t="shared" si="1"/>
        <v>0</v>
      </c>
    </row>
    <row r="23" spans="1:13">
      <c r="A23" s="247" t="s">
        <v>378</v>
      </c>
      <c r="B23" s="303" t="s">
        <v>63</v>
      </c>
      <c r="C23" s="303"/>
      <c r="D23" s="303"/>
      <c r="E23" s="303"/>
      <c r="F23" s="303"/>
      <c r="G23" s="303"/>
      <c r="H23" s="303"/>
      <c r="I23" s="303"/>
      <c r="J23" s="44">
        <v>6260</v>
      </c>
      <c r="K23" s="44"/>
      <c r="L23" s="44"/>
      <c r="M23" s="44">
        <f t="shared" si="1"/>
        <v>6260</v>
      </c>
    </row>
    <row r="24" spans="1:13">
      <c r="A24" s="253" t="s">
        <v>382</v>
      </c>
      <c r="B24" s="303" t="s">
        <v>243</v>
      </c>
      <c r="C24" s="303"/>
      <c r="D24" s="303"/>
      <c r="E24" s="303"/>
      <c r="F24" s="303"/>
      <c r="G24" s="303"/>
      <c r="H24" s="303"/>
      <c r="I24" s="303"/>
      <c r="J24" s="44">
        <v>29665</v>
      </c>
      <c r="K24" s="44"/>
      <c r="L24" s="44"/>
      <c r="M24" s="44">
        <f t="shared" si="1"/>
        <v>29665</v>
      </c>
    </row>
    <row r="25" spans="1:13">
      <c r="A25" s="253" t="s">
        <v>383</v>
      </c>
      <c r="B25" s="327" t="s">
        <v>211</v>
      </c>
      <c r="C25" s="307"/>
      <c r="D25" s="307"/>
      <c r="E25" s="307"/>
      <c r="F25" s="307"/>
      <c r="G25" s="307"/>
      <c r="H25" s="307"/>
      <c r="I25" s="308"/>
      <c r="J25" s="44"/>
      <c r="K25" s="44"/>
      <c r="L25" s="44"/>
      <c r="M25" s="44">
        <f t="shared" si="1"/>
        <v>0</v>
      </c>
    </row>
    <row r="26" spans="1:13">
      <c r="A26" s="253" t="s">
        <v>384</v>
      </c>
      <c r="B26" s="303" t="s">
        <v>244</v>
      </c>
      <c r="C26" s="303"/>
      <c r="D26" s="303"/>
      <c r="E26" s="303"/>
      <c r="F26" s="303"/>
      <c r="G26" s="303"/>
      <c r="H26" s="303"/>
      <c r="I26" s="303"/>
      <c r="J26" s="44"/>
      <c r="K26" s="44">
        <v>962</v>
      </c>
      <c r="L26" s="44"/>
      <c r="M26" s="44">
        <f t="shared" si="1"/>
        <v>962</v>
      </c>
    </row>
    <row r="27" spans="1:13">
      <c r="A27" s="253" t="s">
        <v>385</v>
      </c>
      <c r="B27" s="303" t="s">
        <v>212</v>
      </c>
      <c r="C27" s="303"/>
      <c r="D27" s="303"/>
      <c r="E27" s="303"/>
      <c r="F27" s="303"/>
      <c r="G27" s="303"/>
      <c r="H27" s="303"/>
      <c r="I27" s="303"/>
      <c r="J27" s="44"/>
      <c r="K27" s="44"/>
      <c r="L27" s="44"/>
      <c r="M27" s="44">
        <f t="shared" si="1"/>
        <v>0</v>
      </c>
    </row>
    <row r="28" spans="1:13">
      <c r="A28" s="253" t="s">
        <v>386</v>
      </c>
      <c r="B28" s="303" t="s">
        <v>213</v>
      </c>
      <c r="C28" s="303"/>
      <c r="D28" s="303"/>
      <c r="E28" s="303"/>
      <c r="F28" s="303"/>
      <c r="G28" s="303"/>
      <c r="H28" s="303"/>
      <c r="I28" s="303"/>
      <c r="J28" s="44"/>
      <c r="K28" s="44">
        <v>315</v>
      </c>
      <c r="L28" s="44"/>
      <c r="M28" s="44">
        <f t="shared" si="1"/>
        <v>315</v>
      </c>
    </row>
    <row r="29" spans="1:13">
      <c r="A29" s="253" t="s">
        <v>387</v>
      </c>
      <c r="B29" s="303" t="s">
        <v>214</v>
      </c>
      <c r="C29" s="303"/>
      <c r="D29" s="303"/>
      <c r="E29" s="303"/>
      <c r="F29" s="303"/>
      <c r="G29" s="303"/>
      <c r="H29" s="303"/>
      <c r="I29" s="303"/>
      <c r="J29" s="44">
        <v>4204</v>
      </c>
      <c r="K29" s="44"/>
      <c r="L29" s="44"/>
      <c r="M29" s="44">
        <f t="shared" si="1"/>
        <v>4204</v>
      </c>
    </row>
    <row r="30" spans="1:13">
      <c r="A30" s="253" t="s">
        <v>401</v>
      </c>
      <c r="B30" s="303" t="s">
        <v>221</v>
      </c>
      <c r="C30" s="303"/>
      <c r="D30" s="303"/>
      <c r="E30" s="303"/>
      <c r="F30" s="303"/>
      <c r="G30" s="303"/>
      <c r="H30" s="303"/>
      <c r="I30" s="303"/>
      <c r="J30" s="44"/>
      <c r="K30" s="44"/>
      <c r="L30" s="44"/>
      <c r="M30" s="44">
        <f t="shared" ref="M30:M37" si="2">SUM(J30:L30)</f>
        <v>0</v>
      </c>
    </row>
    <row r="31" spans="1:13">
      <c r="A31" s="253" t="s">
        <v>402</v>
      </c>
      <c r="B31" s="303" t="s">
        <v>209</v>
      </c>
      <c r="C31" s="303"/>
      <c r="D31" s="303"/>
      <c r="E31" s="303"/>
      <c r="F31" s="303"/>
      <c r="G31" s="303"/>
      <c r="H31" s="303"/>
      <c r="I31" s="303"/>
      <c r="J31" s="44"/>
      <c r="K31" s="44">
        <v>908</v>
      </c>
      <c r="L31" s="44"/>
      <c r="M31" s="44">
        <f t="shared" si="2"/>
        <v>908</v>
      </c>
    </row>
    <row r="32" spans="1:13">
      <c r="A32" s="253" t="s">
        <v>400</v>
      </c>
      <c r="B32" s="312" t="s">
        <v>33</v>
      </c>
      <c r="C32" s="303"/>
      <c r="D32" s="303"/>
      <c r="E32" s="303"/>
      <c r="F32" s="303"/>
      <c r="G32" s="303"/>
      <c r="H32" s="303"/>
      <c r="I32" s="303"/>
      <c r="J32" s="44"/>
      <c r="K32" s="44">
        <v>5000</v>
      </c>
      <c r="L32" s="44"/>
      <c r="M32" s="44">
        <f t="shared" si="2"/>
        <v>5000</v>
      </c>
    </row>
    <row r="33" spans="1:13">
      <c r="A33" s="253" t="s">
        <v>398</v>
      </c>
      <c r="B33" s="382" t="s">
        <v>220</v>
      </c>
      <c r="C33" s="383"/>
      <c r="D33" s="383"/>
      <c r="E33" s="383"/>
      <c r="F33" s="383"/>
      <c r="G33" s="383"/>
      <c r="H33" s="383"/>
      <c r="I33" s="384"/>
      <c r="J33" s="44"/>
      <c r="K33" s="44">
        <v>0</v>
      </c>
      <c r="L33" s="44"/>
      <c r="M33" s="44">
        <f t="shared" si="2"/>
        <v>0</v>
      </c>
    </row>
    <row r="34" spans="1:13">
      <c r="A34" s="24">
        <v>101150</v>
      </c>
      <c r="B34" s="385" t="s">
        <v>394</v>
      </c>
      <c r="C34" s="386"/>
      <c r="D34" s="386"/>
      <c r="E34" s="386"/>
      <c r="F34" s="386"/>
      <c r="G34" s="386"/>
      <c r="H34" s="386"/>
      <c r="I34" s="387"/>
      <c r="J34" s="44"/>
      <c r="K34" s="44"/>
      <c r="L34" s="44"/>
      <c r="M34" s="44">
        <f t="shared" si="2"/>
        <v>0</v>
      </c>
    </row>
    <row r="35" spans="1:13">
      <c r="A35" s="176">
        <v>101231</v>
      </c>
      <c r="B35" s="385" t="s">
        <v>392</v>
      </c>
      <c r="C35" s="386"/>
      <c r="D35" s="386"/>
      <c r="E35" s="386"/>
      <c r="F35" s="386"/>
      <c r="G35" s="386"/>
      <c r="H35" s="386"/>
      <c r="I35" s="387"/>
      <c r="J35" s="44"/>
      <c r="K35" s="44"/>
      <c r="L35" s="44"/>
      <c r="M35" s="44">
        <f t="shared" si="2"/>
        <v>0</v>
      </c>
    </row>
    <row r="36" spans="1:13">
      <c r="A36" s="24">
        <v>103010</v>
      </c>
      <c r="B36" s="385" t="s">
        <v>406</v>
      </c>
      <c r="C36" s="386"/>
      <c r="D36" s="386"/>
      <c r="E36" s="386"/>
      <c r="F36" s="386"/>
      <c r="G36" s="386"/>
      <c r="H36" s="386"/>
      <c r="I36" s="387"/>
      <c r="J36" s="44"/>
      <c r="K36" s="44"/>
      <c r="L36" s="44"/>
      <c r="M36" s="44">
        <f t="shared" si="2"/>
        <v>0</v>
      </c>
    </row>
    <row r="37" spans="1:13" ht="13.5" customHeight="1">
      <c r="A37" s="24">
        <v>104051</v>
      </c>
      <c r="B37" s="385" t="s">
        <v>404</v>
      </c>
      <c r="C37" s="386"/>
      <c r="D37" s="386"/>
      <c r="E37" s="386"/>
      <c r="F37" s="386"/>
      <c r="G37" s="386"/>
      <c r="H37" s="386"/>
      <c r="I37" s="387"/>
      <c r="J37" s="44">
        <v>580</v>
      </c>
      <c r="K37" s="44"/>
      <c r="L37" s="44"/>
      <c r="M37" s="44">
        <f t="shared" si="2"/>
        <v>580</v>
      </c>
    </row>
    <row r="38" spans="1:13" ht="12.75" customHeight="1">
      <c r="A38" s="253" t="s">
        <v>389</v>
      </c>
      <c r="B38" s="385" t="s">
        <v>390</v>
      </c>
      <c r="C38" s="386"/>
      <c r="D38" s="386"/>
      <c r="E38" s="386"/>
      <c r="F38" s="386"/>
      <c r="G38" s="386"/>
      <c r="H38" s="386"/>
      <c r="I38" s="387"/>
      <c r="J38" s="44"/>
      <c r="K38" s="44"/>
      <c r="L38" s="44"/>
      <c r="M38" s="44">
        <f t="shared" ref="M38:M44" si="3">SUM(J38:L38)</f>
        <v>0</v>
      </c>
    </row>
    <row r="39" spans="1:13" ht="12.75" customHeight="1">
      <c r="A39" s="24">
        <v>106020</v>
      </c>
      <c r="B39" s="385" t="s">
        <v>391</v>
      </c>
      <c r="C39" s="386"/>
      <c r="D39" s="386"/>
      <c r="E39" s="386"/>
      <c r="F39" s="386"/>
      <c r="G39" s="386"/>
      <c r="H39" s="386"/>
      <c r="I39" s="387"/>
      <c r="J39" s="44"/>
      <c r="K39" s="44"/>
      <c r="L39" s="44"/>
      <c r="M39" s="44">
        <f t="shared" si="3"/>
        <v>0</v>
      </c>
    </row>
    <row r="40" spans="1:13" ht="12.75" customHeight="1">
      <c r="A40" s="24">
        <v>107051</v>
      </c>
      <c r="B40" s="382" t="s">
        <v>216</v>
      </c>
      <c r="C40" s="383"/>
      <c r="D40" s="383"/>
      <c r="E40" s="383"/>
      <c r="F40" s="383"/>
      <c r="G40" s="383"/>
      <c r="H40" s="383"/>
      <c r="I40" s="384"/>
      <c r="J40" s="44">
        <f>494</f>
        <v>494</v>
      </c>
      <c r="K40" s="44"/>
      <c r="L40" s="44"/>
      <c r="M40" s="44">
        <f t="shared" si="3"/>
        <v>494</v>
      </c>
    </row>
    <row r="41" spans="1:13" ht="12.75" customHeight="1">
      <c r="A41" s="24">
        <v>107052</v>
      </c>
      <c r="B41" s="382" t="s">
        <v>246</v>
      </c>
      <c r="C41" s="383"/>
      <c r="D41" s="383"/>
      <c r="E41" s="383"/>
      <c r="F41" s="383"/>
      <c r="G41" s="383"/>
      <c r="H41" s="383"/>
      <c r="I41" s="384"/>
      <c r="J41" s="44"/>
      <c r="K41" s="44"/>
      <c r="L41" s="44"/>
      <c r="M41" s="44">
        <f t="shared" si="3"/>
        <v>0</v>
      </c>
    </row>
    <row r="42" spans="1:13" ht="12.75" customHeight="1">
      <c r="A42" s="24">
        <v>107053</v>
      </c>
      <c r="B42" s="382" t="s">
        <v>217</v>
      </c>
      <c r="C42" s="383"/>
      <c r="D42" s="383"/>
      <c r="E42" s="383"/>
      <c r="F42" s="383"/>
      <c r="G42" s="383"/>
      <c r="H42" s="383"/>
      <c r="I42" s="384"/>
      <c r="J42" s="44"/>
      <c r="K42" s="44"/>
      <c r="L42" s="44"/>
      <c r="M42" s="44">
        <f t="shared" si="3"/>
        <v>0</v>
      </c>
    </row>
    <row r="43" spans="1:13" ht="12.75" customHeight="1">
      <c r="A43" s="24">
        <v>107054</v>
      </c>
      <c r="B43" s="382" t="s">
        <v>247</v>
      </c>
      <c r="C43" s="383"/>
      <c r="D43" s="383"/>
      <c r="E43" s="383"/>
      <c r="F43" s="383"/>
      <c r="G43" s="383"/>
      <c r="H43" s="383"/>
      <c r="I43" s="384"/>
      <c r="J43" s="44">
        <v>1350</v>
      </c>
      <c r="K43" s="44"/>
      <c r="L43" s="44"/>
      <c r="M43" s="44">
        <f t="shared" si="3"/>
        <v>1350</v>
      </c>
    </row>
    <row r="44" spans="1:13" ht="12.75" customHeight="1">
      <c r="A44" s="24">
        <v>107060</v>
      </c>
      <c r="B44" s="385" t="s">
        <v>413</v>
      </c>
      <c r="C44" s="386"/>
      <c r="D44" s="386"/>
      <c r="E44" s="386"/>
      <c r="F44" s="386"/>
      <c r="G44" s="386"/>
      <c r="H44" s="386"/>
      <c r="I44" s="387"/>
      <c r="J44" s="44">
        <v>350</v>
      </c>
      <c r="K44" s="44"/>
      <c r="L44" s="44"/>
      <c r="M44" s="44">
        <f t="shared" si="3"/>
        <v>350</v>
      </c>
    </row>
    <row r="45" spans="1:13">
      <c r="A45" s="356" t="s">
        <v>28</v>
      </c>
      <c r="B45" s="357"/>
      <c r="C45" s="357"/>
      <c r="D45" s="357"/>
      <c r="E45" s="357"/>
      <c r="F45" s="357"/>
      <c r="G45" s="357"/>
      <c r="H45" s="357"/>
      <c r="I45" s="358"/>
      <c r="J45" s="121">
        <f>SUM(J11:J44)</f>
        <v>660611</v>
      </c>
      <c r="K45" s="121">
        <f>SUM(K11:K44)</f>
        <v>7981</v>
      </c>
      <c r="L45" s="121">
        <f>SUM(L11:L44)</f>
        <v>0</v>
      </c>
      <c r="M45" s="121">
        <f>SUM(M11:M44)</f>
        <v>668592</v>
      </c>
    </row>
    <row r="48" spans="1:13">
      <c r="A48" s="340"/>
      <c r="B48" s="340"/>
      <c r="C48" s="340"/>
      <c r="D48" s="340"/>
      <c r="E48" s="340"/>
      <c r="F48" s="340"/>
      <c r="G48" s="340"/>
      <c r="H48" s="340"/>
      <c r="I48" s="340"/>
      <c r="J48" s="340"/>
      <c r="K48" s="340"/>
      <c r="L48" s="340"/>
      <c r="M48" s="340"/>
    </row>
  </sheetData>
  <mergeCells count="47">
    <mergeCell ref="A48:M48"/>
    <mergeCell ref="L9:L10"/>
    <mergeCell ref="A3:M3"/>
    <mergeCell ref="A4:M4"/>
    <mergeCell ref="A5:M5"/>
    <mergeCell ref="A6:M6"/>
    <mergeCell ref="M9:M10"/>
    <mergeCell ref="B10:I10"/>
    <mergeCell ref="A9:I9"/>
    <mergeCell ref="J9:J10"/>
    <mergeCell ref="K9:K10"/>
    <mergeCell ref="B19:I19"/>
    <mergeCell ref="B22:I22"/>
    <mergeCell ref="B11:I11"/>
    <mergeCell ref="B14:I14"/>
    <mergeCell ref="B18:I18"/>
    <mergeCell ref="B15:I15"/>
    <mergeCell ref="B21:I21"/>
    <mergeCell ref="B16:I16"/>
    <mergeCell ref="B17:I17"/>
    <mergeCell ref="B39:I39"/>
    <mergeCell ref="B35:I35"/>
    <mergeCell ref="B37:I37"/>
    <mergeCell ref="B23:I23"/>
    <mergeCell ref="B38:I38"/>
    <mergeCell ref="B24:I24"/>
    <mergeCell ref="B25:I25"/>
    <mergeCell ref="B26:I26"/>
    <mergeCell ref="B27:I27"/>
    <mergeCell ref="B34:I34"/>
    <mergeCell ref="B33:I33"/>
    <mergeCell ref="L1:M1"/>
    <mergeCell ref="A45:I45"/>
    <mergeCell ref="B30:I30"/>
    <mergeCell ref="B31:I31"/>
    <mergeCell ref="B12:I12"/>
    <mergeCell ref="B13:I13"/>
    <mergeCell ref="B42:I42"/>
    <mergeCell ref="B43:I43"/>
    <mergeCell ref="B32:I32"/>
    <mergeCell ref="B20:I20"/>
    <mergeCell ref="B44:I44"/>
    <mergeCell ref="B36:I36"/>
    <mergeCell ref="B40:I40"/>
    <mergeCell ref="B41:I41"/>
    <mergeCell ref="B28:I28"/>
    <mergeCell ref="B29:I29"/>
  </mergeCells>
  <phoneticPr fontId="1" type="noConversion"/>
  <pageMargins left="0.39370078740157483" right="0.39370078740157483" top="0.39370078740157483" bottom="0.39370078740157483" header="0.51181102362204722" footer="0.51181102362204722"/>
  <pageSetup paperSize="9" scale="8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2060"/>
  </sheetPr>
  <dimension ref="A1:M47"/>
  <sheetViews>
    <sheetView view="pageBreakPreview" zoomScale="60" zoomScaleNormal="100" workbookViewId="0">
      <selection activeCell="A4" sqref="A4:M4"/>
    </sheetView>
  </sheetViews>
  <sheetFormatPr defaultRowHeight="12.75"/>
  <sheetData>
    <row r="1" spans="1:13">
      <c r="L1" s="339"/>
      <c r="M1" s="339"/>
    </row>
    <row r="3" spans="1:13">
      <c r="A3" s="300" t="s">
        <v>480</v>
      </c>
      <c r="B3" s="300"/>
      <c r="C3" s="300"/>
      <c r="D3" s="300"/>
      <c r="E3" s="300"/>
      <c r="F3" s="300"/>
      <c r="G3" s="300"/>
      <c r="H3" s="300"/>
      <c r="I3" s="300"/>
      <c r="J3" s="301"/>
      <c r="K3" s="301"/>
      <c r="L3" s="301"/>
      <c r="M3" s="301"/>
    </row>
    <row r="4" spans="1:13">
      <c r="A4" s="300" t="s">
        <v>288</v>
      </c>
      <c r="B4" s="300"/>
      <c r="C4" s="300"/>
      <c r="D4" s="300"/>
      <c r="E4" s="300"/>
      <c r="F4" s="300"/>
      <c r="G4" s="300"/>
      <c r="H4" s="300"/>
      <c r="I4" s="300"/>
      <c r="J4" s="301"/>
      <c r="K4" s="301"/>
      <c r="L4" s="301"/>
      <c r="M4" s="301"/>
    </row>
    <row r="5" spans="1:13">
      <c r="A5" s="300" t="s">
        <v>16</v>
      </c>
      <c r="B5" s="300"/>
      <c r="C5" s="300"/>
      <c r="D5" s="300"/>
      <c r="E5" s="300"/>
      <c r="F5" s="300"/>
      <c r="G5" s="300"/>
      <c r="H5" s="300"/>
      <c r="I5" s="300"/>
      <c r="J5" s="301"/>
      <c r="K5" s="301"/>
      <c r="L5" s="301"/>
      <c r="M5" s="301"/>
    </row>
    <row r="6" spans="1:13">
      <c r="A6" s="300" t="s">
        <v>455</v>
      </c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1"/>
    </row>
    <row r="8" spans="1:13">
      <c r="M8" s="42" t="s">
        <v>315</v>
      </c>
    </row>
    <row r="9" spans="1:13">
      <c r="A9" s="353" t="s">
        <v>25</v>
      </c>
      <c r="B9" s="354"/>
      <c r="C9" s="354"/>
      <c r="D9" s="354"/>
      <c r="E9" s="354"/>
      <c r="F9" s="354"/>
      <c r="G9" s="354"/>
      <c r="H9" s="354"/>
      <c r="I9" s="354"/>
      <c r="J9" s="355" t="s">
        <v>22</v>
      </c>
      <c r="K9" s="355" t="s">
        <v>23</v>
      </c>
      <c r="L9" s="355" t="s">
        <v>24</v>
      </c>
      <c r="M9" s="359" t="s">
        <v>56</v>
      </c>
    </row>
    <row r="10" spans="1:13" ht="25.5" customHeight="1">
      <c r="A10" s="190" t="s">
        <v>26</v>
      </c>
      <c r="B10" s="352" t="s">
        <v>27</v>
      </c>
      <c r="C10" s="350"/>
      <c r="D10" s="350"/>
      <c r="E10" s="350"/>
      <c r="F10" s="350"/>
      <c r="G10" s="350"/>
      <c r="H10" s="350"/>
      <c r="I10" s="350"/>
      <c r="J10" s="348"/>
      <c r="K10" s="348"/>
      <c r="L10" s="348"/>
      <c r="M10" s="359"/>
    </row>
    <row r="11" spans="1:13" ht="12.75" customHeight="1">
      <c r="A11" s="253" t="s">
        <v>358</v>
      </c>
      <c r="B11" s="312" t="s">
        <v>410</v>
      </c>
      <c r="C11" s="303"/>
      <c r="D11" s="303"/>
      <c r="E11" s="303"/>
      <c r="F11" s="303"/>
      <c r="G11" s="303"/>
      <c r="H11" s="303"/>
      <c r="I11" s="303"/>
      <c r="J11" s="44">
        <v>55726</v>
      </c>
      <c r="K11" s="44"/>
      <c r="L11" s="44"/>
      <c r="M11" s="122">
        <f t="shared" ref="M11:M21" si="0">SUM(J11:L11)</f>
        <v>55726</v>
      </c>
    </row>
    <row r="12" spans="1:13" ht="12.75" customHeight="1">
      <c r="A12" s="253" t="s">
        <v>403</v>
      </c>
      <c r="B12" s="303" t="s">
        <v>210</v>
      </c>
      <c r="C12" s="303"/>
      <c r="D12" s="303"/>
      <c r="E12" s="303"/>
      <c r="F12" s="303"/>
      <c r="G12" s="303"/>
      <c r="H12" s="303"/>
      <c r="I12" s="303"/>
      <c r="J12" s="44">
        <v>2624</v>
      </c>
      <c r="K12" s="44"/>
      <c r="L12" s="44"/>
      <c r="M12" s="122">
        <f t="shared" si="0"/>
        <v>2624</v>
      </c>
    </row>
    <row r="13" spans="1:13" ht="12.75" customHeight="1">
      <c r="A13" s="247" t="s">
        <v>373</v>
      </c>
      <c r="B13" s="379" t="s">
        <v>414</v>
      </c>
      <c r="C13" s="380"/>
      <c r="D13" s="380"/>
      <c r="E13" s="380"/>
      <c r="F13" s="380"/>
      <c r="G13" s="380"/>
      <c r="H13" s="380"/>
      <c r="I13" s="381"/>
      <c r="J13" s="44">
        <v>1000</v>
      </c>
      <c r="K13" s="44">
        <v>13290</v>
      </c>
      <c r="L13" s="44"/>
      <c r="M13" s="122">
        <f t="shared" si="0"/>
        <v>14290</v>
      </c>
    </row>
    <row r="14" spans="1:13" ht="12.75" customHeight="1">
      <c r="A14" s="253" t="s">
        <v>379</v>
      </c>
      <c r="B14" s="303" t="s">
        <v>380</v>
      </c>
      <c r="C14" s="303"/>
      <c r="D14" s="303"/>
      <c r="E14" s="303"/>
      <c r="F14" s="303"/>
      <c r="G14" s="303"/>
      <c r="H14" s="303"/>
      <c r="I14" s="303"/>
      <c r="J14" s="44">
        <v>17575</v>
      </c>
      <c r="K14" s="44"/>
      <c r="L14" s="44"/>
      <c r="M14" s="122">
        <f t="shared" si="0"/>
        <v>17575</v>
      </c>
    </row>
    <row r="15" spans="1:13" ht="12.75" customHeight="1">
      <c r="A15" s="253" t="s">
        <v>356</v>
      </c>
      <c r="B15" s="303" t="s">
        <v>381</v>
      </c>
      <c r="C15" s="303"/>
      <c r="D15" s="303"/>
      <c r="E15" s="303"/>
      <c r="F15" s="303"/>
      <c r="G15" s="303"/>
      <c r="H15" s="303"/>
      <c r="I15" s="303"/>
      <c r="J15" s="122">
        <v>42800</v>
      </c>
      <c r="K15" s="122">
        <v>28862</v>
      </c>
      <c r="L15" s="122">
        <v>47603</v>
      </c>
      <c r="M15" s="122">
        <f t="shared" si="0"/>
        <v>119265</v>
      </c>
    </row>
    <row r="16" spans="1:13" ht="12.75" customHeight="1">
      <c r="A16" s="253" t="s">
        <v>399</v>
      </c>
      <c r="B16" s="312" t="s">
        <v>447</v>
      </c>
      <c r="C16" s="303"/>
      <c r="D16" s="303"/>
      <c r="E16" s="303"/>
      <c r="F16" s="303"/>
      <c r="G16" s="303"/>
      <c r="H16" s="303"/>
      <c r="I16" s="303"/>
      <c r="J16" s="44">
        <v>19530</v>
      </c>
      <c r="K16" s="44"/>
      <c r="L16" s="44"/>
      <c r="M16" s="122">
        <f t="shared" si="0"/>
        <v>19530</v>
      </c>
    </row>
    <row r="17" spans="1:13">
      <c r="A17" s="247" t="s">
        <v>372</v>
      </c>
      <c r="B17" s="303" t="s">
        <v>207</v>
      </c>
      <c r="C17" s="303"/>
      <c r="D17" s="303"/>
      <c r="E17" s="303"/>
      <c r="F17" s="303"/>
      <c r="G17" s="303"/>
      <c r="H17" s="303"/>
      <c r="I17" s="303"/>
      <c r="J17" s="44">
        <v>9182</v>
      </c>
      <c r="K17" s="44"/>
      <c r="L17" s="44"/>
      <c r="M17" s="122">
        <f t="shared" si="0"/>
        <v>9182</v>
      </c>
    </row>
    <row r="18" spans="1:13" ht="12.75" customHeight="1">
      <c r="A18" s="253" t="s">
        <v>376</v>
      </c>
      <c r="B18" s="312" t="s">
        <v>32</v>
      </c>
      <c r="C18" s="303"/>
      <c r="D18" s="303"/>
      <c r="E18" s="303"/>
      <c r="F18" s="303"/>
      <c r="G18" s="303"/>
      <c r="H18" s="303"/>
      <c r="I18" s="303"/>
      <c r="J18" s="44">
        <v>9592</v>
      </c>
      <c r="K18" s="44"/>
      <c r="L18" s="44"/>
      <c r="M18" s="122">
        <f t="shared" si="0"/>
        <v>9592</v>
      </c>
    </row>
    <row r="19" spans="1:13" ht="12.75" customHeight="1">
      <c r="A19" s="253" t="s">
        <v>395</v>
      </c>
      <c r="B19" s="385" t="s">
        <v>396</v>
      </c>
      <c r="C19" s="386"/>
      <c r="D19" s="386"/>
      <c r="E19" s="386"/>
      <c r="F19" s="386"/>
      <c r="G19" s="386"/>
      <c r="H19" s="386"/>
      <c r="I19" s="387"/>
      <c r="J19" s="44"/>
      <c r="K19" s="44"/>
      <c r="L19" s="44"/>
      <c r="M19" s="122">
        <f t="shared" si="0"/>
        <v>0</v>
      </c>
    </row>
    <row r="20" spans="1:13" ht="12.75" customHeight="1">
      <c r="A20" s="253" t="s">
        <v>395</v>
      </c>
      <c r="B20" s="385" t="s">
        <v>397</v>
      </c>
      <c r="C20" s="386"/>
      <c r="D20" s="386"/>
      <c r="E20" s="386"/>
      <c r="F20" s="386"/>
      <c r="G20" s="386"/>
      <c r="H20" s="386"/>
      <c r="I20" s="387"/>
      <c r="J20" s="44"/>
      <c r="K20" s="44">
        <v>641</v>
      </c>
      <c r="L20" s="44"/>
      <c r="M20" s="122">
        <f t="shared" si="0"/>
        <v>641</v>
      </c>
    </row>
    <row r="21" spans="1:13">
      <c r="A21" s="247" t="s">
        <v>377</v>
      </c>
      <c r="B21" s="303" t="s">
        <v>241</v>
      </c>
      <c r="C21" s="303"/>
      <c r="D21" s="303"/>
      <c r="E21" s="303"/>
      <c r="F21" s="303"/>
      <c r="G21" s="303"/>
      <c r="H21" s="303"/>
      <c r="I21" s="303"/>
      <c r="J21" s="44">
        <v>17010</v>
      </c>
      <c r="K21" s="44"/>
      <c r="L21" s="44"/>
      <c r="M21" s="122">
        <f t="shared" si="0"/>
        <v>17010</v>
      </c>
    </row>
    <row r="22" spans="1:13">
      <c r="A22" s="247" t="s">
        <v>374</v>
      </c>
      <c r="B22" s="303" t="s">
        <v>208</v>
      </c>
      <c r="C22" s="303"/>
      <c r="D22" s="303"/>
      <c r="E22" s="303"/>
      <c r="F22" s="303"/>
      <c r="G22" s="303"/>
      <c r="H22" s="303"/>
      <c r="I22" s="303"/>
      <c r="J22" s="44">
        <v>11643</v>
      </c>
      <c r="K22" s="44"/>
      <c r="L22" s="44"/>
      <c r="M22" s="122">
        <f t="shared" ref="M22:M29" si="1">SUM(J22:L22)</f>
        <v>11643</v>
      </c>
    </row>
    <row r="23" spans="1:13">
      <c r="A23" s="247" t="s">
        <v>378</v>
      </c>
      <c r="B23" s="303" t="s">
        <v>63</v>
      </c>
      <c r="C23" s="303"/>
      <c r="D23" s="303"/>
      <c r="E23" s="303"/>
      <c r="F23" s="303"/>
      <c r="G23" s="303"/>
      <c r="H23" s="303"/>
      <c r="I23" s="303"/>
      <c r="J23" s="44">
        <v>242183</v>
      </c>
      <c r="K23" s="44">
        <v>3100</v>
      </c>
      <c r="L23" s="44"/>
      <c r="M23" s="122">
        <f t="shared" si="1"/>
        <v>245283</v>
      </c>
    </row>
    <row r="24" spans="1:13">
      <c r="A24" s="253" t="s">
        <v>382</v>
      </c>
      <c r="B24" s="303" t="s">
        <v>243</v>
      </c>
      <c r="C24" s="303"/>
      <c r="D24" s="303"/>
      <c r="E24" s="303"/>
      <c r="F24" s="303"/>
      <c r="G24" s="303"/>
      <c r="H24" s="303"/>
      <c r="I24" s="303"/>
      <c r="J24" s="44">
        <v>48002</v>
      </c>
      <c r="K24" s="44"/>
      <c r="L24" s="44"/>
      <c r="M24" s="122">
        <f t="shared" si="1"/>
        <v>48002</v>
      </c>
    </row>
    <row r="25" spans="1:13">
      <c r="A25" s="253" t="s">
        <v>383</v>
      </c>
      <c r="B25" s="303" t="s">
        <v>211</v>
      </c>
      <c r="C25" s="303"/>
      <c r="D25" s="303"/>
      <c r="E25" s="303"/>
      <c r="F25" s="303"/>
      <c r="G25" s="303"/>
      <c r="H25" s="303"/>
      <c r="I25" s="303"/>
      <c r="J25" s="44"/>
      <c r="K25" s="44">
        <v>3923</v>
      </c>
      <c r="L25" s="44"/>
      <c r="M25" s="122">
        <f t="shared" si="1"/>
        <v>3923</v>
      </c>
    </row>
    <row r="26" spans="1:13">
      <c r="A26" s="253" t="s">
        <v>384</v>
      </c>
      <c r="B26" s="303" t="s">
        <v>244</v>
      </c>
      <c r="C26" s="303"/>
      <c r="D26" s="303"/>
      <c r="E26" s="303"/>
      <c r="F26" s="303"/>
      <c r="G26" s="303"/>
      <c r="H26" s="303"/>
      <c r="I26" s="303"/>
      <c r="J26" s="44"/>
      <c r="K26" s="44">
        <v>1123</v>
      </c>
      <c r="L26" s="44"/>
      <c r="M26" s="122">
        <f t="shared" si="1"/>
        <v>1123</v>
      </c>
    </row>
    <row r="27" spans="1:13">
      <c r="A27" s="253" t="s">
        <v>385</v>
      </c>
      <c r="B27" s="303" t="s">
        <v>212</v>
      </c>
      <c r="C27" s="303"/>
      <c r="D27" s="303"/>
      <c r="E27" s="303"/>
      <c r="F27" s="303"/>
      <c r="G27" s="303"/>
      <c r="H27" s="303"/>
      <c r="I27" s="303"/>
      <c r="J27" s="44"/>
      <c r="K27" s="44">
        <v>2506</v>
      </c>
      <c r="L27" s="44"/>
      <c r="M27" s="122">
        <f t="shared" si="1"/>
        <v>2506</v>
      </c>
    </row>
    <row r="28" spans="1:13">
      <c r="A28" s="253" t="s">
        <v>386</v>
      </c>
      <c r="B28" s="303" t="s">
        <v>213</v>
      </c>
      <c r="C28" s="303"/>
      <c r="D28" s="303"/>
      <c r="E28" s="303"/>
      <c r="F28" s="303"/>
      <c r="G28" s="303"/>
      <c r="H28" s="303"/>
      <c r="I28" s="303"/>
      <c r="J28" s="44"/>
      <c r="K28" s="44">
        <v>1650</v>
      </c>
      <c r="L28" s="44"/>
      <c r="M28" s="122">
        <f t="shared" si="1"/>
        <v>1650</v>
      </c>
    </row>
    <row r="29" spans="1:13">
      <c r="A29" s="253" t="s">
        <v>387</v>
      </c>
      <c r="B29" s="303" t="s">
        <v>214</v>
      </c>
      <c r="C29" s="303"/>
      <c r="D29" s="303"/>
      <c r="E29" s="303"/>
      <c r="F29" s="303"/>
      <c r="G29" s="303"/>
      <c r="H29" s="303"/>
      <c r="I29" s="303"/>
      <c r="J29" s="44">
        <v>5866</v>
      </c>
      <c r="K29" s="44"/>
      <c r="L29" s="44"/>
      <c r="M29" s="122">
        <f t="shared" si="1"/>
        <v>5866</v>
      </c>
    </row>
    <row r="30" spans="1:13">
      <c r="A30" s="253" t="s">
        <v>401</v>
      </c>
      <c r="B30" s="303" t="s">
        <v>221</v>
      </c>
      <c r="C30" s="303"/>
      <c r="D30" s="303"/>
      <c r="E30" s="303"/>
      <c r="F30" s="303"/>
      <c r="G30" s="303"/>
      <c r="H30" s="303"/>
      <c r="I30" s="303"/>
      <c r="J30" s="44">
        <v>8687</v>
      </c>
      <c r="K30" s="44"/>
      <c r="L30" s="44"/>
      <c r="M30" s="122">
        <f t="shared" ref="M30:M36" si="2">SUM(J30:L30)</f>
        <v>8687</v>
      </c>
    </row>
    <row r="31" spans="1:13">
      <c r="A31" s="253" t="s">
        <v>402</v>
      </c>
      <c r="B31" s="303" t="s">
        <v>209</v>
      </c>
      <c r="C31" s="303"/>
      <c r="D31" s="303"/>
      <c r="E31" s="303"/>
      <c r="F31" s="303"/>
      <c r="G31" s="303"/>
      <c r="H31" s="303"/>
      <c r="I31" s="303"/>
      <c r="J31" s="44"/>
      <c r="K31" s="44">
        <v>11350</v>
      </c>
      <c r="L31" s="44"/>
      <c r="M31" s="122">
        <f t="shared" si="2"/>
        <v>11350</v>
      </c>
    </row>
    <row r="32" spans="1:13">
      <c r="A32" s="253" t="s">
        <v>400</v>
      </c>
      <c r="B32" s="312" t="s">
        <v>33</v>
      </c>
      <c r="C32" s="303"/>
      <c r="D32" s="303"/>
      <c r="E32" s="303"/>
      <c r="F32" s="303"/>
      <c r="G32" s="303"/>
      <c r="H32" s="303"/>
      <c r="I32" s="303"/>
      <c r="J32" s="44"/>
      <c r="K32" s="44">
        <v>6438</v>
      </c>
      <c r="L32" s="44"/>
      <c r="M32" s="122">
        <f t="shared" si="2"/>
        <v>6438</v>
      </c>
    </row>
    <row r="33" spans="1:13">
      <c r="A33" s="253" t="s">
        <v>398</v>
      </c>
      <c r="B33" s="382" t="s">
        <v>220</v>
      </c>
      <c r="C33" s="383"/>
      <c r="D33" s="383"/>
      <c r="E33" s="383"/>
      <c r="F33" s="383"/>
      <c r="G33" s="383"/>
      <c r="H33" s="383"/>
      <c r="I33" s="384"/>
      <c r="J33" s="44"/>
      <c r="K33" s="44">
        <v>2005</v>
      </c>
      <c r="L33" s="44"/>
      <c r="M33" s="122">
        <f t="shared" si="2"/>
        <v>2005</v>
      </c>
    </row>
    <row r="34" spans="1:13">
      <c r="A34" s="24">
        <v>101150</v>
      </c>
      <c r="B34" s="385" t="s">
        <v>393</v>
      </c>
      <c r="C34" s="386"/>
      <c r="D34" s="386"/>
      <c r="E34" s="386"/>
      <c r="F34" s="386"/>
      <c r="G34" s="386"/>
      <c r="H34" s="386"/>
      <c r="I34" s="387"/>
      <c r="J34" s="44">
        <v>915</v>
      </c>
      <c r="K34" s="44"/>
      <c r="L34" s="44"/>
      <c r="M34" s="122">
        <f t="shared" si="2"/>
        <v>915</v>
      </c>
    </row>
    <row r="35" spans="1:13">
      <c r="A35" s="24">
        <v>103010</v>
      </c>
      <c r="B35" s="385" t="s">
        <v>406</v>
      </c>
      <c r="C35" s="386"/>
      <c r="D35" s="386"/>
      <c r="E35" s="386"/>
      <c r="F35" s="386"/>
      <c r="G35" s="386"/>
      <c r="H35" s="386"/>
      <c r="I35" s="387"/>
      <c r="J35" s="44"/>
      <c r="K35" s="44"/>
      <c r="L35" s="44"/>
      <c r="M35" s="122">
        <f t="shared" si="2"/>
        <v>0</v>
      </c>
    </row>
    <row r="36" spans="1:13">
      <c r="A36" s="24">
        <v>104051</v>
      </c>
      <c r="B36" s="385" t="s">
        <v>404</v>
      </c>
      <c r="C36" s="386"/>
      <c r="D36" s="386"/>
      <c r="E36" s="386"/>
      <c r="F36" s="386"/>
      <c r="G36" s="386"/>
      <c r="H36" s="386"/>
      <c r="I36" s="387"/>
      <c r="J36" s="44">
        <v>14506</v>
      </c>
      <c r="K36" s="44"/>
      <c r="L36" s="44"/>
      <c r="M36" s="122">
        <f t="shared" si="2"/>
        <v>14506</v>
      </c>
    </row>
    <row r="37" spans="1:13" ht="12.75" customHeight="1">
      <c r="A37" s="253" t="s">
        <v>389</v>
      </c>
      <c r="B37" s="385" t="s">
        <v>390</v>
      </c>
      <c r="C37" s="386"/>
      <c r="D37" s="386"/>
      <c r="E37" s="386"/>
      <c r="F37" s="386"/>
      <c r="G37" s="386"/>
      <c r="H37" s="386"/>
      <c r="I37" s="387"/>
      <c r="J37" s="44">
        <v>1334</v>
      </c>
      <c r="K37" s="44"/>
      <c r="L37" s="44"/>
      <c r="M37" s="122">
        <f t="shared" ref="M37:M43" si="3">SUM(J37:L37)</f>
        <v>1334</v>
      </c>
    </row>
    <row r="38" spans="1:13" ht="12.75" customHeight="1">
      <c r="A38" s="24">
        <v>106020</v>
      </c>
      <c r="B38" s="385" t="s">
        <v>391</v>
      </c>
      <c r="C38" s="386"/>
      <c r="D38" s="386"/>
      <c r="E38" s="386"/>
      <c r="F38" s="386"/>
      <c r="G38" s="386"/>
      <c r="H38" s="386"/>
      <c r="I38" s="387"/>
      <c r="J38" s="44">
        <v>2700</v>
      </c>
      <c r="K38" s="44"/>
      <c r="L38" s="44"/>
      <c r="M38" s="122">
        <f t="shared" si="3"/>
        <v>2700</v>
      </c>
    </row>
    <row r="39" spans="1:13" ht="12.75" customHeight="1">
      <c r="A39" s="24">
        <v>107051</v>
      </c>
      <c r="B39" s="382" t="s">
        <v>216</v>
      </c>
      <c r="C39" s="383"/>
      <c r="D39" s="383"/>
      <c r="E39" s="383"/>
      <c r="F39" s="383"/>
      <c r="G39" s="383"/>
      <c r="H39" s="383"/>
      <c r="I39" s="384"/>
      <c r="J39" s="44">
        <v>10402</v>
      </c>
      <c r="K39" s="44"/>
      <c r="L39" s="44"/>
      <c r="M39" s="122">
        <f t="shared" si="3"/>
        <v>10402</v>
      </c>
    </row>
    <row r="40" spans="1:13" ht="12.75" customHeight="1">
      <c r="A40" s="24">
        <v>107052</v>
      </c>
      <c r="B40" s="382" t="s">
        <v>246</v>
      </c>
      <c r="C40" s="383"/>
      <c r="D40" s="383"/>
      <c r="E40" s="383"/>
      <c r="F40" s="383"/>
      <c r="G40" s="383"/>
      <c r="H40" s="383"/>
      <c r="I40" s="384"/>
      <c r="J40" s="44">
        <v>19318</v>
      </c>
      <c r="K40" s="44"/>
      <c r="L40" s="44"/>
      <c r="M40" s="122">
        <f t="shared" si="3"/>
        <v>19318</v>
      </c>
    </row>
    <row r="41" spans="1:13" ht="12.75" customHeight="1">
      <c r="A41" s="24">
        <v>107053</v>
      </c>
      <c r="B41" s="382" t="s">
        <v>217</v>
      </c>
      <c r="C41" s="383"/>
      <c r="D41" s="383"/>
      <c r="E41" s="383"/>
      <c r="F41" s="383"/>
      <c r="G41" s="383"/>
      <c r="H41" s="383"/>
      <c r="I41" s="384"/>
      <c r="J41" s="44"/>
      <c r="K41" s="44">
        <v>848</v>
      </c>
      <c r="L41" s="44"/>
      <c r="M41" s="122">
        <f t="shared" si="3"/>
        <v>848</v>
      </c>
    </row>
    <row r="42" spans="1:13" ht="12.75" customHeight="1">
      <c r="A42" s="24">
        <v>107054</v>
      </c>
      <c r="B42" s="382" t="s">
        <v>247</v>
      </c>
      <c r="C42" s="383"/>
      <c r="D42" s="383"/>
      <c r="E42" s="383"/>
      <c r="F42" s="383"/>
      <c r="G42" s="383"/>
      <c r="H42" s="383"/>
      <c r="I42" s="384"/>
      <c r="J42" s="44">
        <v>858</v>
      </c>
      <c r="K42" s="44"/>
      <c r="L42" s="44"/>
      <c r="M42" s="122">
        <f t="shared" si="3"/>
        <v>858</v>
      </c>
    </row>
    <row r="43" spans="1:13" ht="12.75" customHeight="1">
      <c r="A43" s="24">
        <v>107060</v>
      </c>
      <c r="B43" s="385" t="s">
        <v>413</v>
      </c>
      <c r="C43" s="386"/>
      <c r="D43" s="386"/>
      <c r="E43" s="386"/>
      <c r="F43" s="386"/>
      <c r="G43" s="386"/>
      <c r="H43" s="386"/>
      <c r="I43" s="387"/>
      <c r="J43" s="44">
        <v>3800</v>
      </c>
      <c r="K43" s="44"/>
      <c r="L43" s="44"/>
      <c r="M43" s="122">
        <f t="shared" si="3"/>
        <v>3800</v>
      </c>
    </row>
    <row r="44" spans="1:13">
      <c r="A44" s="356" t="s">
        <v>28</v>
      </c>
      <c r="B44" s="357"/>
      <c r="C44" s="357"/>
      <c r="D44" s="357"/>
      <c r="E44" s="357"/>
      <c r="F44" s="357"/>
      <c r="G44" s="357"/>
      <c r="H44" s="357"/>
      <c r="I44" s="358"/>
      <c r="J44" s="121">
        <f>SUM(J11:J43)</f>
        <v>545253</v>
      </c>
      <c r="K44" s="121">
        <f>SUM(K11:K43)</f>
        <v>75736</v>
      </c>
      <c r="L44" s="121">
        <f>SUM(L11:L43)</f>
        <v>47603</v>
      </c>
      <c r="M44" s="121">
        <f>SUM(M11:M43)</f>
        <v>668592</v>
      </c>
    </row>
    <row r="47" spans="1:13">
      <c r="A47" s="340"/>
      <c r="B47" s="340"/>
      <c r="C47" s="340"/>
      <c r="D47" s="340"/>
      <c r="E47" s="340"/>
      <c r="F47" s="340"/>
      <c r="G47" s="340"/>
      <c r="H47" s="340"/>
      <c r="I47" s="340"/>
      <c r="J47" s="340"/>
      <c r="K47" s="340"/>
      <c r="L47" s="340"/>
      <c r="M47" s="340"/>
    </row>
  </sheetData>
  <mergeCells count="46">
    <mergeCell ref="A47:M47"/>
    <mergeCell ref="B28:I28"/>
    <mergeCell ref="B14:I14"/>
    <mergeCell ref="B15:I15"/>
    <mergeCell ref="A3:M3"/>
    <mergeCell ref="A4:M4"/>
    <mergeCell ref="A5:M5"/>
    <mergeCell ref="A6:M6"/>
    <mergeCell ref="J9:J10"/>
    <mergeCell ref="B10:I10"/>
    <mergeCell ref="B41:I41"/>
    <mergeCell ref="B39:I39"/>
    <mergeCell ref="B40:I40"/>
    <mergeCell ref="B32:I32"/>
    <mergeCell ref="B35:I35"/>
    <mergeCell ref="B29:I29"/>
    <mergeCell ref="L1:M1"/>
    <mergeCell ref="B27:I27"/>
    <mergeCell ref="K9:K10"/>
    <mergeCell ref="L9:L10"/>
    <mergeCell ref="M9:M10"/>
    <mergeCell ref="B16:I16"/>
    <mergeCell ref="A9:I9"/>
    <mergeCell ref="B17:I17"/>
    <mergeCell ref="B21:I21"/>
    <mergeCell ref="B11:I11"/>
    <mergeCell ref="B18:I18"/>
    <mergeCell ref="B13:I13"/>
    <mergeCell ref="B12:I12"/>
    <mergeCell ref="B23:I23"/>
    <mergeCell ref="B19:I19"/>
    <mergeCell ref="B20:I20"/>
    <mergeCell ref="B30:I30"/>
    <mergeCell ref="B22:I22"/>
    <mergeCell ref="B24:I24"/>
    <mergeCell ref="A44:I44"/>
    <mergeCell ref="B42:I42"/>
    <mergeCell ref="B33:I33"/>
    <mergeCell ref="B43:I43"/>
    <mergeCell ref="B25:I25"/>
    <mergeCell ref="B26:I26"/>
    <mergeCell ref="B37:I37"/>
    <mergeCell ref="B38:I38"/>
    <mergeCell ref="B34:I34"/>
    <mergeCell ref="B36:I36"/>
    <mergeCell ref="B31:I31"/>
  </mergeCells>
  <phoneticPr fontId="1" type="noConversion"/>
  <pageMargins left="0.39370078740157483" right="0.39370078740157483" top="0.39370078740157483" bottom="0.39370078740157483" header="0.51181102362204722" footer="0.51181102362204722"/>
  <pageSetup paperSize="9" scale="8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2060"/>
  </sheetPr>
  <dimension ref="A1:N37"/>
  <sheetViews>
    <sheetView view="pageBreakPreview" topLeftCell="A2" zoomScale="60" zoomScaleNormal="100" workbookViewId="0">
      <selection activeCell="A4" sqref="A4:K4"/>
    </sheetView>
  </sheetViews>
  <sheetFormatPr defaultRowHeight="12.75"/>
  <cols>
    <col min="1" max="1" width="41.28515625" customWidth="1"/>
    <col min="2" max="2" width="6.7109375" customWidth="1"/>
    <col min="3" max="11" width="9.7109375" customWidth="1"/>
    <col min="12" max="12" width="10.140625" bestFit="1" customWidth="1"/>
  </cols>
  <sheetData>
    <row r="1" spans="1:14">
      <c r="K1" s="42" t="s">
        <v>307</v>
      </c>
    </row>
    <row r="3" spans="1:14">
      <c r="A3" s="300" t="s">
        <v>481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16"/>
      <c r="M3" s="16"/>
      <c r="N3" s="16"/>
    </row>
    <row r="4" spans="1:14">
      <c r="A4" s="300" t="s">
        <v>289</v>
      </c>
      <c r="B4" s="300"/>
      <c r="C4" s="300"/>
      <c r="D4" s="300"/>
      <c r="E4" s="300"/>
      <c r="F4" s="300"/>
      <c r="G4" s="300"/>
      <c r="H4" s="300"/>
      <c r="I4" s="300"/>
      <c r="J4" s="300"/>
      <c r="K4" s="300"/>
      <c r="L4" s="16"/>
      <c r="M4" s="16"/>
      <c r="N4" s="16"/>
    </row>
    <row r="5" spans="1:14">
      <c r="A5" s="300" t="s">
        <v>346</v>
      </c>
      <c r="B5" s="300"/>
      <c r="C5" s="300"/>
      <c r="D5" s="300"/>
      <c r="E5" s="300"/>
      <c r="F5" s="300"/>
      <c r="G5" s="300"/>
      <c r="H5" s="300"/>
      <c r="I5" s="300"/>
      <c r="J5" s="300"/>
      <c r="K5" s="300"/>
      <c r="L5" s="16"/>
      <c r="M5" s="16"/>
      <c r="N5" s="16"/>
    </row>
    <row r="7" spans="1:14">
      <c r="K7" s="42" t="s">
        <v>315</v>
      </c>
    </row>
    <row r="8" spans="1:14" ht="25.5" customHeight="1">
      <c r="A8" s="352" t="s">
        <v>250</v>
      </c>
      <c r="B8" s="355" t="s">
        <v>299</v>
      </c>
      <c r="C8" s="391" t="s">
        <v>167</v>
      </c>
      <c r="D8" s="355" t="s">
        <v>119</v>
      </c>
      <c r="E8" s="390"/>
      <c r="F8" s="390"/>
      <c r="G8" s="390"/>
      <c r="H8" s="390"/>
      <c r="I8" s="390"/>
      <c r="J8" s="390"/>
      <c r="K8" s="352" t="s">
        <v>56</v>
      </c>
      <c r="L8" s="191"/>
      <c r="M8" s="90"/>
    </row>
    <row r="9" spans="1:14" ht="25.5" customHeight="1">
      <c r="A9" s="352"/>
      <c r="B9" s="309"/>
      <c r="C9" s="392"/>
      <c r="D9" s="178" t="s">
        <v>168</v>
      </c>
      <c r="E9" s="178" t="s">
        <v>169</v>
      </c>
      <c r="F9" s="178" t="s">
        <v>170</v>
      </c>
      <c r="G9" s="178" t="s">
        <v>34</v>
      </c>
      <c r="H9" s="178" t="s">
        <v>35</v>
      </c>
      <c r="I9" s="178" t="s">
        <v>368</v>
      </c>
      <c r="J9" s="195" t="s">
        <v>425</v>
      </c>
      <c r="K9" s="359"/>
      <c r="L9" s="192"/>
      <c r="M9" s="193"/>
    </row>
    <row r="10" spans="1:14" ht="12.75" customHeight="1">
      <c r="A10" s="48" t="s">
        <v>120</v>
      </c>
      <c r="B10" s="194" t="s">
        <v>139</v>
      </c>
      <c r="C10" s="155">
        <v>211592</v>
      </c>
      <c r="D10" s="155">
        <v>211592</v>
      </c>
      <c r="E10" s="155">
        <v>211592</v>
      </c>
      <c r="F10" s="155">
        <v>211592</v>
      </c>
      <c r="G10" s="155">
        <v>211592</v>
      </c>
      <c r="H10" s="155">
        <v>211592</v>
      </c>
      <c r="I10" s="155">
        <v>211592</v>
      </c>
      <c r="J10" s="155">
        <v>211592</v>
      </c>
      <c r="K10" s="155">
        <f>SUM(C10:J10)</f>
        <v>1692736</v>
      </c>
      <c r="L10" s="192"/>
      <c r="M10" s="193"/>
    </row>
    <row r="11" spans="1:14" ht="12.75" customHeight="1">
      <c r="A11" s="48" t="s">
        <v>127</v>
      </c>
      <c r="B11" s="194" t="s">
        <v>140</v>
      </c>
      <c r="C11" s="155"/>
      <c r="D11" s="155"/>
      <c r="E11" s="155"/>
      <c r="F11" s="155"/>
      <c r="G11" s="155"/>
      <c r="H11" s="155"/>
      <c r="I11" s="155"/>
      <c r="J11" s="155"/>
      <c r="K11" s="155"/>
      <c r="L11" s="192"/>
      <c r="M11" s="193"/>
    </row>
    <row r="12" spans="1:14" ht="12.75" customHeight="1">
      <c r="A12" s="48" t="s">
        <v>128</v>
      </c>
      <c r="B12" s="194" t="s">
        <v>141</v>
      </c>
      <c r="C12" s="155">
        <v>1715</v>
      </c>
      <c r="D12" s="155">
        <v>1715</v>
      </c>
      <c r="E12" s="155">
        <v>1715</v>
      </c>
      <c r="F12" s="155">
        <v>1715</v>
      </c>
      <c r="G12" s="155">
        <v>1715</v>
      </c>
      <c r="H12" s="155">
        <v>1715</v>
      </c>
      <c r="I12" s="155">
        <v>1715</v>
      </c>
      <c r="J12" s="155">
        <v>1715</v>
      </c>
      <c r="K12" s="155">
        <f t="shared" ref="K12:K18" si="0">SUM(C12:J12)</f>
        <v>13720</v>
      </c>
      <c r="L12" s="192"/>
      <c r="M12" s="193"/>
    </row>
    <row r="13" spans="1:14" ht="38.25" customHeight="1">
      <c r="A13" s="47" t="s">
        <v>166</v>
      </c>
      <c r="B13" s="194" t="s">
        <v>142</v>
      </c>
      <c r="C13" s="155"/>
      <c r="D13" s="155"/>
      <c r="E13" s="155"/>
      <c r="F13" s="155"/>
      <c r="G13" s="155"/>
      <c r="H13" s="155"/>
      <c r="I13" s="155"/>
      <c r="J13" s="155"/>
      <c r="K13" s="155">
        <f t="shared" si="0"/>
        <v>0</v>
      </c>
      <c r="L13" s="192"/>
      <c r="M13" s="193"/>
    </row>
    <row r="14" spans="1:14" ht="12.75" customHeight="1">
      <c r="A14" s="48" t="s">
        <v>129</v>
      </c>
      <c r="B14" s="194" t="s">
        <v>143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92"/>
      <c r="M14" s="193"/>
    </row>
    <row r="15" spans="1:14" ht="25.5" customHeight="1">
      <c r="A15" s="47" t="s">
        <v>130</v>
      </c>
      <c r="B15" s="194" t="s">
        <v>144</v>
      </c>
      <c r="C15" s="155"/>
      <c r="D15" s="155"/>
      <c r="E15" s="155"/>
      <c r="F15" s="155"/>
      <c r="G15" s="155"/>
      <c r="H15" s="155"/>
      <c r="I15" s="155"/>
      <c r="J15" s="155"/>
      <c r="K15" s="155"/>
      <c r="L15" s="192"/>
      <c r="M15" s="193"/>
    </row>
    <row r="16" spans="1:14">
      <c r="A16" s="33" t="s">
        <v>126</v>
      </c>
      <c r="B16" s="194" t="s">
        <v>145</v>
      </c>
      <c r="C16" s="155"/>
      <c r="D16" s="155"/>
      <c r="E16" s="155"/>
      <c r="F16" s="196"/>
      <c r="G16" s="154"/>
      <c r="H16" s="154"/>
      <c r="I16" s="154"/>
      <c r="J16" s="154"/>
      <c r="K16" s="155"/>
      <c r="L16" s="189"/>
      <c r="M16" s="189"/>
    </row>
    <row r="17" spans="1:13">
      <c r="A17" s="33" t="s">
        <v>131</v>
      </c>
      <c r="B17" s="194" t="s">
        <v>146</v>
      </c>
      <c r="C17" s="155">
        <f>SUM(C10:C16)</f>
        <v>213307</v>
      </c>
      <c r="D17" s="155">
        <f t="shared" ref="D17:J17" si="1">SUM(D10:D16)</f>
        <v>213307</v>
      </c>
      <c r="E17" s="155">
        <f t="shared" si="1"/>
        <v>213307</v>
      </c>
      <c r="F17" s="155">
        <f t="shared" si="1"/>
        <v>213307</v>
      </c>
      <c r="G17" s="155">
        <f t="shared" si="1"/>
        <v>213307</v>
      </c>
      <c r="H17" s="155">
        <f t="shared" si="1"/>
        <v>213307</v>
      </c>
      <c r="I17" s="155">
        <f t="shared" si="1"/>
        <v>213307</v>
      </c>
      <c r="J17" s="155">
        <f t="shared" si="1"/>
        <v>213307</v>
      </c>
      <c r="K17" s="155">
        <f t="shared" si="0"/>
        <v>1706456</v>
      </c>
      <c r="L17" s="7"/>
      <c r="M17" s="7"/>
    </row>
    <row r="18" spans="1:13">
      <c r="A18" s="197" t="s">
        <v>132</v>
      </c>
      <c r="B18" s="194" t="s">
        <v>147</v>
      </c>
      <c r="C18" s="154">
        <f>C17/2</f>
        <v>106653.5</v>
      </c>
      <c r="D18" s="154">
        <f t="shared" ref="D18:J18" si="2">D17/2</f>
        <v>106653.5</v>
      </c>
      <c r="E18" s="154">
        <f t="shared" si="2"/>
        <v>106653.5</v>
      </c>
      <c r="F18" s="154">
        <f t="shared" si="2"/>
        <v>106653.5</v>
      </c>
      <c r="G18" s="154">
        <f t="shared" si="2"/>
        <v>106653.5</v>
      </c>
      <c r="H18" s="154">
        <f t="shared" si="2"/>
        <v>106653.5</v>
      </c>
      <c r="I18" s="154">
        <f t="shared" si="2"/>
        <v>106653.5</v>
      </c>
      <c r="J18" s="154">
        <f t="shared" si="2"/>
        <v>106653.5</v>
      </c>
      <c r="K18" s="154">
        <f t="shared" si="0"/>
        <v>853228</v>
      </c>
    </row>
    <row r="19" spans="1:13" ht="25.5" customHeight="1">
      <c r="A19" s="49" t="s">
        <v>133</v>
      </c>
      <c r="B19" s="194" t="s">
        <v>148</v>
      </c>
      <c r="C19" s="155">
        <f>SUM(C20:C26)</f>
        <v>0</v>
      </c>
      <c r="D19" s="155">
        <f t="shared" ref="D19:J19" si="3">SUM(D20:D26)</f>
        <v>0</v>
      </c>
      <c r="E19" s="155">
        <f t="shared" si="3"/>
        <v>0</v>
      </c>
      <c r="F19" s="155">
        <f t="shared" si="3"/>
        <v>0</v>
      </c>
      <c r="G19" s="155">
        <f t="shared" si="3"/>
        <v>0</v>
      </c>
      <c r="H19" s="155">
        <f t="shared" si="3"/>
        <v>0</v>
      </c>
      <c r="I19" s="155">
        <f t="shared" si="3"/>
        <v>0</v>
      </c>
      <c r="J19" s="155">
        <f t="shared" si="3"/>
        <v>0</v>
      </c>
      <c r="K19" s="155">
        <f>SUM(C19:J19)</f>
        <v>0</v>
      </c>
    </row>
    <row r="20" spans="1:13">
      <c r="A20" s="33" t="s">
        <v>134</v>
      </c>
      <c r="B20" s="194" t="s">
        <v>149</v>
      </c>
      <c r="C20" s="155"/>
      <c r="D20" s="155"/>
      <c r="E20" s="155"/>
      <c r="F20" s="155"/>
      <c r="G20" s="155"/>
      <c r="H20" s="155"/>
      <c r="I20" s="155"/>
      <c r="J20" s="155"/>
      <c r="K20" s="155"/>
    </row>
    <row r="21" spans="1:13">
      <c r="A21" s="33" t="s">
        <v>135</v>
      </c>
      <c r="B21" s="194" t="s">
        <v>150</v>
      </c>
      <c r="C21" s="155"/>
      <c r="D21" s="155"/>
      <c r="E21" s="155"/>
      <c r="F21" s="155"/>
      <c r="G21" s="155"/>
      <c r="H21" s="155"/>
      <c r="I21" s="155"/>
      <c r="J21" s="155"/>
      <c r="K21" s="155"/>
    </row>
    <row r="22" spans="1:13">
      <c r="A22" s="33" t="s">
        <v>136</v>
      </c>
      <c r="B22" s="194" t="s">
        <v>151</v>
      </c>
      <c r="C22" s="155"/>
      <c r="D22" s="155"/>
      <c r="E22" s="155"/>
      <c r="F22" s="155"/>
      <c r="G22" s="155"/>
      <c r="H22" s="155"/>
      <c r="I22" s="155"/>
      <c r="J22" s="155"/>
      <c r="K22" s="155"/>
    </row>
    <row r="23" spans="1:13">
      <c r="A23" s="33" t="s">
        <v>122</v>
      </c>
      <c r="B23" s="194" t="s">
        <v>152</v>
      </c>
      <c r="C23" s="155"/>
      <c r="D23" s="155"/>
      <c r="E23" s="155"/>
      <c r="F23" s="155"/>
      <c r="G23" s="155"/>
      <c r="H23" s="155"/>
      <c r="I23" s="155"/>
      <c r="J23" s="155"/>
      <c r="K23" s="155"/>
    </row>
    <row r="24" spans="1:13">
      <c r="A24" s="33" t="s">
        <v>124</v>
      </c>
      <c r="B24" s="194" t="s">
        <v>153</v>
      </c>
      <c r="C24" s="155"/>
      <c r="D24" s="155"/>
      <c r="E24" s="155"/>
      <c r="F24" s="155"/>
      <c r="G24" s="155"/>
      <c r="H24" s="155"/>
      <c r="I24" s="155"/>
      <c r="J24" s="155"/>
      <c r="K24" s="155"/>
    </row>
    <row r="25" spans="1:13">
      <c r="A25" s="33" t="s">
        <v>125</v>
      </c>
      <c r="B25" s="194" t="s">
        <v>154</v>
      </c>
      <c r="C25" s="155"/>
      <c r="D25" s="155"/>
      <c r="E25" s="155"/>
      <c r="F25" s="155"/>
      <c r="G25" s="155"/>
      <c r="H25" s="155"/>
      <c r="I25" s="155"/>
      <c r="J25" s="155"/>
      <c r="K25" s="155"/>
    </row>
    <row r="26" spans="1:13">
      <c r="A26" s="33" t="s">
        <v>137</v>
      </c>
      <c r="B26" s="194" t="s">
        <v>155</v>
      </c>
      <c r="C26" s="155"/>
      <c r="D26" s="155"/>
      <c r="E26" s="155"/>
      <c r="F26" s="155"/>
      <c r="G26" s="155"/>
      <c r="H26" s="155"/>
      <c r="I26" s="155"/>
      <c r="J26" s="155"/>
      <c r="K26" s="155"/>
    </row>
    <row r="27" spans="1:13" ht="25.5" customHeight="1">
      <c r="A27" s="49" t="s">
        <v>138</v>
      </c>
      <c r="B27" s="194" t="s">
        <v>156</v>
      </c>
      <c r="C27" s="155">
        <f>SUM(C28:C34)</f>
        <v>0</v>
      </c>
      <c r="D27" s="155">
        <f t="shared" ref="D27:J27" si="4">SUM(D28:D34)</f>
        <v>0</v>
      </c>
      <c r="E27" s="155">
        <f t="shared" si="4"/>
        <v>0</v>
      </c>
      <c r="F27" s="155">
        <f t="shared" si="4"/>
        <v>0</v>
      </c>
      <c r="G27" s="155">
        <f t="shared" si="4"/>
        <v>0</v>
      </c>
      <c r="H27" s="155">
        <f t="shared" si="4"/>
        <v>0</v>
      </c>
      <c r="I27" s="155">
        <f t="shared" si="4"/>
        <v>0</v>
      </c>
      <c r="J27" s="155">
        <f t="shared" si="4"/>
        <v>0</v>
      </c>
      <c r="K27" s="155">
        <f>SUM(C27:J27)</f>
        <v>0</v>
      </c>
    </row>
    <row r="28" spans="1:13">
      <c r="A28" s="33" t="s">
        <v>134</v>
      </c>
      <c r="B28" s="194" t="s">
        <v>157</v>
      </c>
      <c r="C28" s="155"/>
      <c r="D28" s="155"/>
      <c r="E28" s="155"/>
      <c r="F28" s="155"/>
      <c r="G28" s="155"/>
      <c r="H28" s="155"/>
      <c r="I28" s="155"/>
      <c r="J28" s="155"/>
      <c r="K28" s="155"/>
    </row>
    <row r="29" spans="1:13">
      <c r="A29" s="33" t="s">
        <v>135</v>
      </c>
      <c r="B29" s="194" t="s">
        <v>158</v>
      </c>
      <c r="C29" s="155"/>
      <c r="D29" s="155"/>
      <c r="E29" s="155"/>
      <c r="F29" s="155"/>
      <c r="G29" s="155"/>
      <c r="H29" s="155"/>
      <c r="I29" s="155"/>
      <c r="J29" s="155"/>
      <c r="K29" s="155"/>
    </row>
    <row r="30" spans="1:13">
      <c r="A30" s="33" t="s">
        <v>136</v>
      </c>
      <c r="B30" s="194" t="s">
        <v>159</v>
      </c>
      <c r="C30" s="155"/>
      <c r="D30" s="155"/>
      <c r="E30" s="155"/>
      <c r="F30" s="155"/>
      <c r="G30" s="155"/>
      <c r="H30" s="155"/>
      <c r="I30" s="155"/>
      <c r="J30" s="155"/>
      <c r="K30" s="155"/>
    </row>
    <row r="31" spans="1:13">
      <c r="A31" s="33" t="s">
        <v>122</v>
      </c>
      <c r="B31" s="194" t="s">
        <v>160</v>
      </c>
      <c r="C31" s="155"/>
      <c r="D31" s="155"/>
      <c r="E31" s="155"/>
      <c r="F31" s="155"/>
      <c r="G31" s="155"/>
      <c r="H31" s="155"/>
      <c r="I31" s="155"/>
      <c r="J31" s="155"/>
      <c r="K31" s="155"/>
    </row>
    <row r="32" spans="1:13">
      <c r="A32" s="33" t="s">
        <v>124</v>
      </c>
      <c r="B32" s="194" t="s">
        <v>161</v>
      </c>
      <c r="C32" s="155"/>
      <c r="D32" s="155"/>
      <c r="E32" s="155"/>
      <c r="F32" s="155"/>
      <c r="G32" s="155"/>
      <c r="H32" s="155"/>
      <c r="I32" s="155"/>
      <c r="J32" s="155"/>
      <c r="K32" s="155"/>
    </row>
    <row r="33" spans="1:11">
      <c r="A33" s="33" t="s">
        <v>125</v>
      </c>
      <c r="B33" s="194" t="s">
        <v>162</v>
      </c>
      <c r="C33" s="155"/>
      <c r="D33" s="155"/>
      <c r="E33" s="155"/>
      <c r="F33" s="155"/>
      <c r="G33" s="155"/>
      <c r="H33" s="155"/>
      <c r="I33" s="155"/>
      <c r="J33" s="155"/>
      <c r="K33" s="155"/>
    </row>
    <row r="34" spans="1:11">
      <c r="A34" s="33" t="s">
        <v>137</v>
      </c>
      <c r="B34" s="194" t="s">
        <v>163</v>
      </c>
      <c r="C34" s="155"/>
      <c r="D34" s="155"/>
      <c r="E34" s="155"/>
      <c r="F34" s="155"/>
      <c r="G34" s="155"/>
      <c r="H34" s="155"/>
      <c r="I34" s="155"/>
      <c r="J34" s="155"/>
      <c r="K34" s="155"/>
    </row>
    <row r="35" spans="1:11">
      <c r="A35" s="197" t="s">
        <v>123</v>
      </c>
      <c r="B35" s="194" t="s">
        <v>164</v>
      </c>
      <c r="C35" s="154">
        <f>C19+C27</f>
        <v>0</v>
      </c>
      <c r="D35" s="154">
        <f t="shared" ref="D35:J35" si="5">D19+D27</f>
        <v>0</v>
      </c>
      <c r="E35" s="154">
        <f t="shared" si="5"/>
        <v>0</v>
      </c>
      <c r="F35" s="154">
        <f t="shared" si="5"/>
        <v>0</v>
      </c>
      <c r="G35" s="154">
        <f t="shared" si="5"/>
        <v>0</v>
      </c>
      <c r="H35" s="154">
        <f t="shared" si="5"/>
        <v>0</v>
      </c>
      <c r="I35" s="154">
        <f t="shared" si="5"/>
        <v>0</v>
      </c>
      <c r="J35" s="154">
        <f t="shared" si="5"/>
        <v>0</v>
      </c>
      <c r="K35" s="154">
        <f>SUM(C35:J35)</f>
        <v>0</v>
      </c>
    </row>
    <row r="36" spans="1:11" ht="25.5" customHeight="1">
      <c r="A36" s="49" t="s">
        <v>121</v>
      </c>
      <c r="B36" s="194" t="s">
        <v>165</v>
      </c>
      <c r="C36" s="155">
        <f>C18-C35</f>
        <v>106653.5</v>
      </c>
      <c r="D36" s="155">
        <f t="shared" ref="D36:J36" si="6">D18-D35</f>
        <v>106653.5</v>
      </c>
      <c r="E36" s="155">
        <f t="shared" si="6"/>
        <v>106653.5</v>
      </c>
      <c r="F36" s="155">
        <f t="shared" si="6"/>
        <v>106653.5</v>
      </c>
      <c r="G36" s="155">
        <f t="shared" si="6"/>
        <v>106653.5</v>
      </c>
      <c r="H36" s="155">
        <f t="shared" si="6"/>
        <v>106653.5</v>
      </c>
      <c r="I36" s="155">
        <f t="shared" si="6"/>
        <v>106653.5</v>
      </c>
      <c r="J36" s="155">
        <f t="shared" si="6"/>
        <v>106653.5</v>
      </c>
      <c r="K36" s="155">
        <f>SUM(C36:J36)</f>
        <v>853228</v>
      </c>
    </row>
    <row r="37" spans="1:11">
      <c r="A37" s="23"/>
    </row>
  </sheetData>
  <mergeCells count="8">
    <mergeCell ref="A3:K3"/>
    <mergeCell ref="A4:K4"/>
    <mergeCell ref="A5:K5"/>
    <mergeCell ref="K8:K9"/>
    <mergeCell ref="D8:J8"/>
    <mergeCell ref="A8:A9"/>
    <mergeCell ref="B8:B9"/>
    <mergeCell ref="C8:C9"/>
  </mergeCells>
  <phoneticPr fontId="1" type="noConversion"/>
  <pageMargins left="0.39370078740157483" right="0.39370078740157483" top="0.39370078740157483" bottom="0.39370078740157483" header="0.31496062992125984" footer="0.31496062992125984"/>
  <pageSetup paperSize="9" scale="95" orientation="landscape" r:id="rId1"/>
  <ignoredErrors>
    <ignoredError sqref="B10:B11 B12:B36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2060"/>
    <pageSetUpPr fitToPage="1"/>
  </sheetPr>
  <dimension ref="A1:J51"/>
  <sheetViews>
    <sheetView view="pageBreakPreview" zoomScale="60" zoomScaleNormal="100" workbookViewId="0">
      <selection activeCell="A6" sqref="A6:J6"/>
    </sheetView>
  </sheetViews>
  <sheetFormatPr defaultRowHeight="12.75"/>
  <cols>
    <col min="5" max="10" width="10.5703125" customWidth="1"/>
  </cols>
  <sheetData>
    <row r="1" spans="1:10">
      <c r="J1" s="42"/>
    </row>
    <row r="5" spans="1:10">
      <c r="A5" s="300" t="s">
        <v>482</v>
      </c>
      <c r="B5" s="300"/>
      <c r="C5" s="300"/>
      <c r="D5" s="300"/>
      <c r="E5" s="300"/>
      <c r="F5" s="300"/>
      <c r="G5" s="300"/>
      <c r="H5" s="300"/>
      <c r="I5" s="300"/>
      <c r="J5" s="301"/>
    </row>
    <row r="6" spans="1:10">
      <c r="A6" s="300" t="s">
        <v>289</v>
      </c>
      <c r="B6" s="300"/>
      <c r="C6" s="300"/>
      <c r="D6" s="300"/>
      <c r="E6" s="300"/>
      <c r="F6" s="300"/>
      <c r="G6" s="300"/>
      <c r="H6" s="300"/>
      <c r="I6" s="300"/>
      <c r="J6" s="301"/>
    </row>
    <row r="8" spans="1:10">
      <c r="A8" s="300" t="s">
        <v>462</v>
      </c>
      <c r="B8" s="300"/>
      <c r="C8" s="300"/>
      <c r="D8" s="300"/>
      <c r="E8" s="300"/>
      <c r="F8" s="300"/>
      <c r="G8" s="300"/>
      <c r="H8" s="300"/>
      <c r="I8" s="300"/>
      <c r="J8" s="301"/>
    </row>
    <row r="9" spans="1:10">
      <c r="H9" s="9"/>
    </row>
    <row r="10" spans="1:10">
      <c r="B10" s="9"/>
      <c r="C10" s="9"/>
      <c r="G10" s="9"/>
      <c r="H10" s="16"/>
      <c r="J10" s="43" t="s">
        <v>49</v>
      </c>
    </row>
    <row r="11" spans="1:10">
      <c r="A11" s="396" t="s">
        <v>250</v>
      </c>
      <c r="B11" s="397"/>
      <c r="C11" s="397"/>
      <c r="D11" s="398"/>
      <c r="E11" s="393" t="s">
        <v>48</v>
      </c>
      <c r="F11" s="394"/>
      <c r="G11" s="395" t="s">
        <v>225</v>
      </c>
      <c r="H11" s="394"/>
      <c r="I11" s="395" t="s">
        <v>296</v>
      </c>
      <c r="J11" s="394"/>
    </row>
    <row r="12" spans="1:10" ht="25.5">
      <c r="A12" s="399"/>
      <c r="B12" s="400"/>
      <c r="C12" s="400"/>
      <c r="D12" s="401"/>
      <c r="E12" s="123" t="s">
        <v>302</v>
      </c>
      <c r="F12" s="123" t="s">
        <v>303</v>
      </c>
      <c r="G12" s="123" t="s">
        <v>302</v>
      </c>
      <c r="H12" s="123" t="s">
        <v>303</v>
      </c>
      <c r="I12" s="123" t="s">
        <v>302</v>
      </c>
      <c r="J12" s="123" t="s">
        <v>303</v>
      </c>
    </row>
    <row r="13" spans="1:10">
      <c r="A13" s="1"/>
      <c r="B13" s="2"/>
      <c r="C13" s="2"/>
      <c r="D13" s="2"/>
      <c r="E13" s="20"/>
      <c r="F13" s="2"/>
      <c r="G13" s="20"/>
      <c r="H13" s="2"/>
      <c r="I13" s="20"/>
      <c r="J13" s="20"/>
    </row>
    <row r="14" spans="1:10">
      <c r="A14" s="5"/>
      <c r="B14" s="26"/>
      <c r="C14" s="2"/>
      <c r="D14" s="2"/>
      <c r="E14" s="20"/>
      <c r="F14" s="2"/>
      <c r="G14" s="19"/>
      <c r="H14" s="26"/>
      <c r="I14" s="19"/>
      <c r="J14" s="19"/>
    </row>
    <row r="15" spans="1:10">
      <c r="A15" s="356" t="s">
        <v>36</v>
      </c>
      <c r="B15" s="357"/>
      <c r="C15" s="357"/>
      <c r="D15" s="358"/>
      <c r="E15" s="19">
        <v>22</v>
      </c>
      <c r="F15" s="26">
        <v>19</v>
      </c>
      <c r="G15" s="19">
        <v>0</v>
      </c>
      <c r="H15" s="26">
        <v>0</v>
      </c>
      <c r="I15" s="19">
        <v>1</v>
      </c>
      <c r="J15" s="19">
        <v>1</v>
      </c>
    </row>
    <row r="16" spans="1:10">
      <c r="A16" s="1"/>
      <c r="B16" s="2"/>
      <c r="C16" s="2"/>
      <c r="D16" s="2"/>
      <c r="E16" s="20"/>
      <c r="F16" s="2"/>
      <c r="G16" s="20"/>
      <c r="H16" s="2"/>
      <c r="I16" s="20"/>
      <c r="J16" s="20"/>
    </row>
    <row r="17" spans="1:10">
      <c r="A17" s="356" t="s">
        <v>437</v>
      </c>
      <c r="B17" s="357"/>
      <c r="C17" s="357"/>
      <c r="D17" s="358"/>
      <c r="E17" s="19">
        <v>0</v>
      </c>
      <c r="F17" s="26">
        <v>0</v>
      </c>
      <c r="G17" s="19">
        <v>1</v>
      </c>
      <c r="H17" s="26">
        <v>1</v>
      </c>
      <c r="I17" s="19">
        <v>0</v>
      </c>
      <c r="J17" s="19">
        <v>0</v>
      </c>
    </row>
    <row r="18" spans="1:10">
      <c r="A18" s="1"/>
      <c r="B18" s="2"/>
      <c r="C18" s="2"/>
      <c r="D18" s="2"/>
      <c r="E18" s="20"/>
      <c r="F18" s="39"/>
      <c r="G18" s="20"/>
      <c r="H18" s="2"/>
      <c r="I18" s="20"/>
      <c r="J18" s="20"/>
    </row>
    <row r="19" spans="1:10" hidden="1">
      <c r="A19" s="1"/>
      <c r="B19" s="2"/>
      <c r="C19" s="2"/>
      <c r="D19" s="2"/>
      <c r="E19" s="20"/>
      <c r="F19" s="39"/>
      <c r="G19" s="20"/>
      <c r="H19" s="2"/>
      <c r="I19" s="20"/>
      <c r="J19" s="20"/>
    </row>
    <row r="20" spans="1:10" hidden="1">
      <c r="A20" s="1"/>
      <c r="B20" s="2"/>
      <c r="C20" s="2"/>
      <c r="D20" s="2"/>
      <c r="E20" s="20"/>
      <c r="F20" s="39"/>
      <c r="G20" s="20"/>
      <c r="H20" s="2"/>
      <c r="I20" s="20"/>
      <c r="J20" s="20"/>
    </row>
    <row r="21" spans="1:10">
      <c r="A21" s="356" t="s">
        <v>222</v>
      </c>
      <c r="B21" s="357"/>
      <c r="C21" s="357"/>
      <c r="D21" s="358"/>
      <c r="E21" s="20"/>
      <c r="F21" s="39"/>
      <c r="G21" s="20"/>
      <c r="H21" s="20"/>
      <c r="I21" s="20"/>
      <c r="J21" s="20"/>
    </row>
    <row r="22" spans="1:10">
      <c r="A22" s="1"/>
      <c r="B22" s="2"/>
      <c r="C22" s="2"/>
      <c r="D22" s="2"/>
      <c r="E22" s="20"/>
      <c r="F22" s="39"/>
      <c r="G22" s="20"/>
      <c r="H22" s="20"/>
      <c r="I22" s="20"/>
      <c r="J22" s="20"/>
    </row>
    <row r="23" spans="1:10">
      <c r="A23" s="1"/>
      <c r="B23" s="333" t="s">
        <v>50</v>
      </c>
      <c r="C23" s="333"/>
      <c r="D23" s="334"/>
      <c r="E23" s="20">
        <v>1</v>
      </c>
      <c r="F23" s="39">
        <v>13</v>
      </c>
      <c r="G23" s="20">
        <v>9</v>
      </c>
      <c r="H23" s="20">
        <v>10</v>
      </c>
      <c r="I23" s="20">
        <v>0</v>
      </c>
      <c r="J23" s="20">
        <v>1</v>
      </c>
    </row>
    <row r="24" spans="1:10">
      <c r="A24" s="1"/>
      <c r="B24" s="2"/>
      <c r="C24" s="2"/>
      <c r="D24" s="2"/>
      <c r="E24" s="20"/>
      <c r="F24" s="39"/>
      <c r="G24" s="20"/>
      <c r="H24" s="20"/>
      <c r="I24" s="20"/>
      <c r="J24" s="20"/>
    </row>
    <row r="25" spans="1:10">
      <c r="A25" s="356" t="s">
        <v>223</v>
      </c>
      <c r="B25" s="357"/>
      <c r="C25" s="357"/>
      <c r="D25" s="358"/>
      <c r="E25" s="19">
        <f>E23</f>
        <v>1</v>
      </c>
      <c r="F25" s="19">
        <f>F23</f>
        <v>13</v>
      </c>
      <c r="G25" s="19">
        <f>G23</f>
        <v>9</v>
      </c>
      <c r="H25" s="19">
        <f>H23</f>
        <v>10</v>
      </c>
      <c r="I25" s="19">
        <f t="shared" ref="I25:J25" si="0">I23</f>
        <v>0</v>
      </c>
      <c r="J25" s="19">
        <f t="shared" si="0"/>
        <v>1</v>
      </c>
    </row>
    <row r="26" spans="1:10">
      <c r="A26" s="1"/>
      <c r="B26" s="2"/>
      <c r="C26" s="2"/>
      <c r="D26" s="2"/>
      <c r="E26" s="20"/>
      <c r="F26" s="39"/>
      <c r="G26" s="20"/>
      <c r="H26" s="20"/>
      <c r="I26" s="20"/>
      <c r="J26" s="20"/>
    </row>
    <row r="27" spans="1:10">
      <c r="A27" s="1"/>
      <c r="B27" s="2"/>
      <c r="C27" s="2"/>
      <c r="D27" s="2"/>
      <c r="E27" s="20"/>
      <c r="F27" s="39"/>
      <c r="G27" s="20"/>
      <c r="H27" s="20"/>
      <c r="I27" s="20"/>
      <c r="J27" s="20"/>
    </row>
    <row r="28" spans="1:10">
      <c r="A28" s="356" t="s">
        <v>58</v>
      </c>
      <c r="B28" s="357"/>
      <c r="C28" s="357"/>
      <c r="D28" s="358"/>
      <c r="E28" s="19">
        <f t="shared" ref="E28:J28" si="1">E15+E17+E25</f>
        <v>23</v>
      </c>
      <c r="F28" s="19">
        <f t="shared" si="1"/>
        <v>32</v>
      </c>
      <c r="G28" s="19">
        <f>G15+G17+G25</f>
        <v>10</v>
      </c>
      <c r="H28" s="19">
        <f>H15+H17+H25</f>
        <v>11</v>
      </c>
      <c r="I28" s="19">
        <f t="shared" si="1"/>
        <v>1</v>
      </c>
      <c r="J28" s="19">
        <f t="shared" si="1"/>
        <v>2</v>
      </c>
    </row>
    <row r="29" spans="1:10" ht="13.5" thickBot="1">
      <c r="A29" s="3"/>
      <c r="B29" s="4"/>
      <c r="C29" s="4"/>
      <c r="D29" s="4"/>
      <c r="E29" s="4"/>
      <c r="F29" s="4"/>
      <c r="G29" s="4"/>
      <c r="H29" s="4"/>
      <c r="I29" s="4"/>
      <c r="J29" s="11"/>
    </row>
    <row r="30" spans="1:10" ht="15" customHeight="1" thickTop="1">
      <c r="A30" s="148"/>
      <c r="B30" s="149"/>
      <c r="C30" s="149"/>
      <c r="D30" s="150"/>
      <c r="E30" s="149"/>
      <c r="F30" s="402" t="s">
        <v>59</v>
      </c>
      <c r="G30" s="402"/>
      <c r="H30" s="402"/>
      <c r="I30" s="403">
        <f>F28+H28+J28</f>
        <v>45</v>
      </c>
      <c r="J30" s="404"/>
    </row>
    <row r="31" spans="1:10">
      <c r="A31" s="7"/>
      <c r="B31" s="7"/>
      <c r="C31" s="7"/>
      <c r="D31" s="7"/>
      <c r="E31" s="7"/>
      <c r="F31" s="7"/>
      <c r="G31" s="7"/>
      <c r="H31" s="7"/>
      <c r="I31" s="7"/>
    </row>
    <row r="32" spans="1:10">
      <c r="A32" s="7"/>
      <c r="B32" s="7"/>
      <c r="C32" s="7"/>
      <c r="D32" s="7"/>
      <c r="E32" s="7"/>
      <c r="F32" s="7"/>
      <c r="G32" s="7"/>
      <c r="H32" s="7"/>
      <c r="I32" s="7"/>
    </row>
    <row r="33" spans="1:10">
      <c r="A33" s="360"/>
      <c r="B33" s="360"/>
      <c r="C33" s="360"/>
      <c r="D33" s="360"/>
      <c r="E33" s="360"/>
      <c r="F33" s="360"/>
      <c r="G33" s="360"/>
      <c r="H33" s="360"/>
      <c r="I33" s="360"/>
      <c r="J33" s="360"/>
    </row>
    <row r="34" spans="1:10">
      <c r="A34" s="7"/>
      <c r="B34" s="7"/>
      <c r="C34" s="7"/>
      <c r="D34" s="7"/>
      <c r="E34" s="7"/>
      <c r="F34" s="7"/>
      <c r="G34" s="7"/>
      <c r="H34" s="7"/>
      <c r="I34" s="7"/>
    </row>
    <row r="35" spans="1:10">
      <c r="A35" s="7"/>
      <c r="B35" s="7"/>
      <c r="C35" s="7"/>
      <c r="D35" s="7"/>
      <c r="E35" s="7"/>
      <c r="F35" s="7"/>
      <c r="G35" s="7"/>
      <c r="H35" s="7"/>
      <c r="I35" s="7"/>
    </row>
    <row r="36" spans="1:10">
      <c r="A36" s="7"/>
      <c r="B36" s="7"/>
      <c r="C36" s="7"/>
      <c r="D36" s="7"/>
      <c r="E36" s="7"/>
      <c r="F36" s="7"/>
      <c r="G36" s="7"/>
      <c r="H36" s="7"/>
      <c r="I36" s="7"/>
    </row>
    <row r="37" spans="1:10">
      <c r="A37" s="7"/>
      <c r="B37" s="7"/>
      <c r="C37" s="7"/>
      <c r="D37" s="7"/>
      <c r="E37" s="7"/>
      <c r="F37" s="7"/>
      <c r="G37" s="7"/>
      <c r="H37" s="7"/>
      <c r="I37" s="7"/>
    </row>
    <row r="38" spans="1:10">
      <c r="A38" s="7"/>
      <c r="B38" s="7"/>
      <c r="C38" s="7"/>
      <c r="D38" s="7"/>
      <c r="E38" s="7"/>
      <c r="F38" s="7"/>
      <c r="G38" s="7"/>
      <c r="H38" s="7"/>
      <c r="I38" s="7"/>
    </row>
    <row r="39" spans="1:10">
      <c r="A39" s="7"/>
      <c r="B39" s="7"/>
      <c r="C39" s="7"/>
      <c r="D39" s="7"/>
      <c r="E39" s="7"/>
      <c r="F39" s="7"/>
      <c r="G39" s="7"/>
      <c r="H39" s="7"/>
      <c r="I39" s="7"/>
    </row>
    <row r="40" spans="1:10">
      <c r="A40" s="7"/>
      <c r="B40" s="7"/>
      <c r="C40" s="7"/>
      <c r="D40" s="7"/>
      <c r="E40" s="7"/>
      <c r="F40" s="7"/>
      <c r="G40" s="7"/>
      <c r="H40" s="7"/>
      <c r="I40" s="7"/>
    </row>
    <row r="41" spans="1:10">
      <c r="A41" s="7"/>
      <c r="B41" s="7"/>
      <c r="C41" s="7"/>
      <c r="D41" s="7"/>
      <c r="E41" s="7"/>
      <c r="F41" s="7"/>
      <c r="G41" s="7"/>
      <c r="H41" s="7"/>
      <c r="I41" s="7"/>
    </row>
    <row r="42" spans="1:10">
      <c r="A42" s="7"/>
      <c r="B42" s="7"/>
      <c r="C42" s="7"/>
      <c r="D42" s="7"/>
      <c r="E42" s="7"/>
      <c r="F42" s="7"/>
      <c r="G42" s="7"/>
      <c r="H42" s="7"/>
      <c r="I42" s="7"/>
    </row>
    <row r="43" spans="1:10">
      <c r="A43" s="7"/>
      <c r="B43" s="7"/>
      <c r="C43" s="7"/>
      <c r="D43" s="7"/>
      <c r="E43" s="7"/>
      <c r="F43" s="7"/>
      <c r="G43" s="7"/>
      <c r="H43" s="7"/>
      <c r="I43" s="7"/>
    </row>
    <row r="44" spans="1:10">
      <c r="A44" s="7"/>
      <c r="B44" s="7"/>
      <c r="C44" s="7"/>
      <c r="D44" s="7"/>
      <c r="E44" s="7"/>
      <c r="F44" s="7"/>
      <c r="G44" s="7"/>
      <c r="H44" s="7"/>
      <c r="I44" s="7"/>
    </row>
    <row r="45" spans="1:10">
      <c r="A45" s="7"/>
      <c r="B45" s="7"/>
      <c r="C45" s="7"/>
      <c r="D45" s="7"/>
      <c r="E45" s="7"/>
      <c r="F45" s="7"/>
      <c r="G45" s="7"/>
      <c r="H45" s="7"/>
      <c r="I45" s="7"/>
    </row>
    <row r="46" spans="1:10">
      <c r="A46" s="7"/>
      <c r="B46" s="7"/>
      <c r="C46" s="7"/>
      <c r="D46" s="7"/>
      <c r="E46" s="7"/>
      <c r="F46" s="7"/>
      <c r="G46" s="7"/>
      <c r="H46" s="7"/>
      <c r="I46" s="7"/>
    </row>
    <row r="47" spans="1:10">
      <c r="A47" s="7"/>
      <c r="B47" s="7"/>
      <c r="C47" s="7"/>
      <c r="D47" s="7"/>
      <c r="E47" s="7"/>
      <c r="F47" s="7"/>
      <c r="G47" s="7"/>
      <c r="H47" s="7"/>
      <c r="I47" s="7"/>
    </row>
    <row r="48" spans="1:10">
      <c r="A48" s="7"/>
      <c r="B48" s="7"/>
      <c r="C48" s="7"/>
      <c r="D48" s="7"/>
      <c r="E48" s="7"/>
      <c r="F48" s="7"/>
      <c r="G48" s="7"/>
      <c r="H48" s="7"/>
      <c r="I48" s="7"/>
    </row>
    <row r="49" spans="1:9">
      <c r="A49" s="7"/>
      <c r="B49" s="7"/>
      <c r="C49" s="7"/>
      <c r="D49" s="7"/>
      <c r="E49" s="7"/>
      <c r="F49" s="7"/>
      <c r="G49" s="7"/>
      <c r="H49" s="7"/>
      <c r="I49" s="7"/>
    </row>
    <row r="50" spans="1:9">
      <c r="A50" s="7"/>
      <c r="B50" s="7"/>
      <c r="C50" s="7"/>
      <c r="D50" s="7"/>
      <c r="E50" s="7"/>
      <c r="F50" s="7"/>
      <c r="G50" s="7"/>
      <c r="H50" s="7"/>
      <c r="I50" s="7"/>
    </row>
    <row r="51" spans="1:9">
      <c r="A51" s="7"/>
      <c r="B51" s="7"/>
      <c r="C51" s="7"/>
      <c r="D51" s="7"/>
      <c r="E51" s="7"/>
      <c r="F51" s="7"/>
      <c r="G51" s="7"/>
      <c r="H51" s="7"/>
      <c r="I51" s="7"/>
    </row>
  </sheetData>
  <mergeCells count="16">
    <mergeCell ref="A33:J33"/>
    <mergeCell ref="F30:H30"/>
    <mergeCell ref="I30:J30"/>
    <mergeCell ref="A15:D15"/>
    <mergeCell ref="A17:D17"/>
    <mergeCell ref="A21:D21"/>
    <mergeCell ref="B23:D23"/>
    <mergeCell ref="A25:D25"/>
    <mergeCell ref="A28:D28"/>
    <mergeCell ref="A5:J5"/>
    <mergeCell ref="A6:J6"/>
    <mergeCell ref="A8:J8"/>
    <mergeCell ref="E11:F11"/>
    <mergeCell ref="G11:H11"/>
    <mergeCell ref="I11:J11"/>
    <mergeCell ref="A11:D12"/>
  </mergeCells>
  <phoneticPr fontId="1" type="noConversion"/>
  <pageMargins left="0.78740157480314965" right="0.78740157480314965" top="0.39370078740157483" bottom="0.39370078740157483" header="0.51181102362204722" footer="0.51181102362204722"/>
  <pageSetup paperSize="9" scale="87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002060"/>
  </sheetPr>
  <dimension ref="A1:I52"/>
  <sheetViews>
    <sheetView view="pageBreakPreview" zoomScale="60" zoomScaleNormal="100" workbookViewId="0">
      <selection activeCell="A6" sqref="A6:H6"/>
    </sheetView>
  </sheetViews>
  <sheetFormatPr defaultRowHeight="12.75"/>
  <cols>
    <col min="2" max="2" width="11.5703125" customWidth="1"/>
    <col min="3" max="4" width="13" customWidth="1"/>
    <col min="5" max="5" width="13.140625" customWidth="1"/>
    <col min="6" max="7" width="10.5703125" customWidth="1"/>
    <col min="9" max="9" width="9.85546875" customWidth="1"/>
  </cols>
  <sheetData>
    <row r="1" spans="1:9">
      <c r="H1" s="42"/>
    </row>
    <row r="5" spans="1:9">
      <c r="A5" s="300" t="s">
        <v>483</v>
      </c>
      <c r="B5" s="300"/>
      <c r="C5" s="300"/>
      <c r="D5" s="300"/>
      <c r="E5" s="300"/>
      <c r="F5" s="300"/>
      <c r="G5" s="300"/>
      <c r="H5" s="300"/>
      <c r="I5" s="16"/>
    </row>
    <row r="6" spans="1:9">
      <c r="A6" s="300" t="s">
        <v>289</v>
      </c>
      <c r="B6" s="300"/>
      <c r="C6" s="300"/>
      <c r="D6" s="300"/>
      <c r="E6" s="300"/>
      <c r="F6" s="300"/>
      <c r="G6" s="300"/>
      <c r="H6" s="300"/>
      <c r="I6" s="16"/>
    </row>
    <row r="8" spans="1:9">
      <c r="A8" s="300" t="s">
        <v>423</v>
      </c>
      <c r="B8" s="300"/>
      <c r="C8" s="300"/>
      <c r="D8" s="300"/>
      <c r="E8" s="300"/>
      <c r="F8" s="300"/>
      <c r="G8" s="300"/>
      <c r="H8" s="300"/>
      <c r="I8" s="16"/>
    </row>
    <row r="9" spans="1:9">
      <c r="A9" s="16"/>
      <c r="B9" s="16"/>
      <c r="C9" s="16"/>
      <c r="D9" s="16"/>
      <c r="E9" s="16"/>
      <c r="F9" s="16"/>
      <c r="G9" s="16"/>
      <c r="H9" s="16"/>
      <c r="I9" s="16"/>
    </row>
    <row r="10" spans="1:9">
      <c r="A10" s="16"/>
      <c r="B10" s="16"/>
      <c r="C10" s="16"/>
      <c r="D10" s="16"/>
      <c r="E10" s="16"/>
      <c r="F10" s="16"/>
      <c r="G10" s="16"/>
      <c r="H10" s="16"/>
      <c r="I10" s="16"/>
    </row>
    <row r="11" spans="1:9">
      <c r="H11" s="9"/>
    </row>
    <row r="12" spans="1:9">
      <c r="B12" s="9"/>
      <c r="C12" s="9"/>
      <c r="G12" s="41" t="s">
        <v>49</v>
      </c>
      <c r="H12" s="16"/>
      <c r="I12" s="43"/>
    </row>
    <row r="13" spans="1:9" ht="25.5">
      <c r="A13" s="324" t="s">
        <v>68</v>
      </c>
      <c r="B13" s="326"/>
      <c r="C13" s="367" t="s">
        <v>224</v>
      </c>
      <c r="D13" s="341"/>
      <c r="E13" s="368"/>
      <c r="F13" s="123" t="s">
        <v>302</v>
      </c>
      <c r="G13" s="123" t="s">
        <v>303</v>
      </c>
      <c r="H13" s="152"/>
      <c r="I13" s="63"/>
    </row>
    <row r="14" spans="1:9">
      <c r="A14" s="405"/>
      <c r="B14" s="406"/>
      <c r="C14" s="317" t="s">
        <v>29</v>
      </c>
      <c r="D14" s="344"/>
      <c r="E14" s="345"/>
      <c r="F14" s="124"/>
      <c r="G14" s="24"/>
      <c r="H14" s="151"/>
      <c r="I14" s="120"/>
    </row>
    <row r="15" spans="1:9" ht="12.75" customHeight="1">
      <c r="A15" s="405"/>
      <c r="B15" s="406"/>
      <c r="C15" s="317" t="s">
        <v>199</v>
      </c>
      <c r="D15" s="344"/>
      <c r="E15" s="345"/>
      <c r="F15" s="124"/>
      <c r="G15" s="24"/>
      <c r="H15" s="151"/>
      <c r="I15" s="120"/>
    </row>
    <row r="16" spans="1:9">
      <c r="A16" s="407"/>
      <c r="B16" s="408"/>
      <c r="C16" s="306" t="s">
        <v>289</v>
      </c>
      <c r="D16" s="307"/>
      <c r="E16" s="308"/>
      <c r="F16" s="24">
        <v>15</v>
      </c>
      <c r="G16" s="24">
        <v>16</v>
      </c>
      <c r="H16" s="151"/>
      <c r="I16" s="120"/>
    </row>
    <row r="17" spans="1:9">
      <c r="A17" s="336" t="s">
        <v>313</v>
      </c>
      <c r="B17" s="337"/>
      <c r="C17" s="337"/>
      <c r="D17" s="337"/>
      <c r="E17" s="338"/>
      <c r="F17" s="21">
        <f>SUM(F14:F16)</f>
        <v>15</v>
      </c>
      <c r="G17" s="21">
        <f>SUM(G14:G16)</f>
        <v>16</v>
      </c>
      <c r="H17" s="120"/>
      <c r="I17" s="63"/>
    </row>
    <row r="18" spans="1:9">
      <c r="A18" s="7"/>
      <c r="B18" s="6"/>
      <c r="C18" s="13"/>
      <c r="D18" s="7"/>
      <c r="E18" s="7"/>
      <c r="F18" s="7"/>
      <c r="G18" s="90"/>
      <c r="H18" s="120"/>
      <c r="I18" s="63"/>
    </row>
    <row r="19" spans="1:9">
      <c r="A19" s="7"/>
      <c r="B19" s="7"/>
      <c r="C19" s="7"/>
      <c r="D19" s="7"/>
      <c r="E19" s="13"/>
      <c r="F19" s="7"/>
      <c r="G19" s="7"/>
      <c r="H19" s="7"/>
      <c r="I19" s="7"/>
    </row>
    <row r="20" spans="1:9">
      <c r="A20" s="6"/>
      <c r="B20" s="7"/>
      <c r="C20" s="7"/>
      <c r="D20" s="7"/>
      <c r="E20" s="7"/>
      <c r="F20" s="7"/>
      <c r="G20" s="7"/>
      <c r="H20" s="7"/>
      <c r="I20" s="7"/>
    </row>
    <row r="21" spans="1:9">
      <c r="A21" s="7"/>
      <c r="B21" s="7"/>
      <c r="C21" s="7"/>
      <c r="D21" s="7"/>
      <c r="E21" s="7"/>
      <c r="F21" s="7"/>
      <c r="G21" s="7"/>
      <c r="H21" s="7"/>
      <c r="I21" s="7"/>
    </row>
    <row r="22" spans="1:9">
      <c r="A22" s="7"/>
      <c r="B22" s="7"/>
      <c r="C22" s="7"/>
      <c r="D22" s="7"/>
      <c r="E22" s="7"/>
      <c r="F22" s="7"/>
      <c r="G22" s="7"/>
      <c r="H22" s="7"/>
      <c r="I22" s="7"/>
    </row>
    <row r="23" spans="1:9">
      <c r="A23" s="7"/>
      <c r="B23" s="7"/>
      <c r="C23" s="7"/>
      <c r="D23" s="7"/>
      <c r="E23" s="7"/>
      <c r="F23" s="7"/>
      <c r="G23" s="7"/>
      <c r="H23" s="7"/>
      <c r="I23" s="7"/>
    </row>
    <row r="24" spans="1:9">
      <c r="A24" s="7"/>
      <c r="B24" s="7"/>
      <c r="C24" s="7"/>
      <c r="D24" s="7"/>
      <c r="E24" s="7"/>
      <c r="F24" s="7"/>
      <c r="G24" s="7"/>
      <c r="H24" s="7"/>
      <c r="I24" s="7"/>
    </row>
    <row r="25" spans="1:9">
      <c r="A25" s="7"/>
      <c r="B25" s="7"/>
      <c r="C25" s="7"/>
      <c r="D25" s="7"/>
      <c r="E25" s="7"/>
      <c r="F25" s="7"/>
      <c r="G25" s="7"/>
      <c r="H25" s="7"/>
      <c r="I25" s="7"/>
    </row>
    <row r="26" spans="1:9">
      <c r="A26" s="7"/>
      <c r="B26" s="7"/>
      <c r="C26" s="7"/>
      <c r="D26" s="7"/>
      <c r="E26" s="7"/>
      <c r="F26" s="7"/>
      <c r="G26" s="7"/>
      <c r="H26" s="7"/>
      <c r="I26" s="7"/>
    </row>
    <row r="27" spans="1:9">
      <c r="A27" s="7"/>
      <c r="B27" s="7"/>
      <c r="C27" s="7"/>
      <c r="D27" s="7"/>
      <c r="E27" s="7"/>
      <c r="F27" s="7"/>
      <c r="G27" s="7"/>
      <c r="H27" s="7"/>
      <c r="I27" s="7"/>
    </row>
    <row r="28" spans="1:9">
      <c r="A28" s="7"/>
      <c r="B28" s="7"/>
      <c r="C28" s="7"/>
      <c r="D28" s="7"/>
      <c r="E28" s="7"/>
      <c r="F28" s="7"/>
      <c r="G28" s="7"/>
      <c r="H28" s="7"/>
      <c r="I28" s="7"/>
    </row>
    <row r="29" spans="1:9">
      <c r="A29" s="7"/>
      <c r="B29" s="7"/>
      <c r="C29" s="7"/>
      <c r="D29" s="7"/>
      <c r="E29" s="7"/>
      <c r="F29" s="7"/>
      <c r="G29" s="7"/>
      <c r="H29" s="7"/>
      <c r="I29" s="7"/>
    </row>
    <row r="30" spans="1:9">
      <c r="A30" s="7"/>
      <c r="B30" s="7"/>
      <c r="C30" s="7"/>
      <c r="D30" s="7"/>
      <c r="E30" s="7"/>
      <c r="F30" s="7"/>
      <c r="G30" s="7"/>
      <c r="H30" s="7"/>
      <c r="I30" s="7"/>
    </row>
    <row r="31" spans="1:9">
      <c r="A31" s="7"/>
      <c r="B31" s="7"/>
      <c r="C31" s="7"/>
      <c r="D31" s="7"/>
      <c r="E31" s="7"/>
      <c r="F31" s="7"/>
      <c r="G31" s="7"/>
      <c r="H31" s="7"/>
      <c r="I31" s="7"/>
    </row>
    <row r="32" spans="1:9">
      <c r="A32" s="7"/>
      <c r="B32" s="7"/>
      <c r="C32" s="7"/>
      <c r="D32" s="7"/>
      <c r="E32" s="7"/>
      <c r="F32" s="7"/>
      <c r="G32" s="7"/>
      <c r="H32" s="7"/>
      <c r="I32" s="7"/>
    </row>
    <row r="33" spans="1:9">
      <c r="A33" s="6"/>
      <c r="B33" s="6"/>
      <c r="C33" s="7"/>
      <c r="D33" s="7"/>
      <c r="E33" s="7"/>
      <c r="F33" s="7"/>
      <c r="G33" s="6"/>
      <c r="H33" s="7"/>
      <c r="I33" s="6"/>
    </row>
    <row r="34" spans="1:9">
      <c r="A34" s="7"/>
      <c r="B34" s="7"/>
      <c r="C34" s="7"/>
      <c r="D34" s="7"/>
      <c r="E34" s="7"/>
      <c r="F34" s="7"/>
      <c r="G34" s="7"/>
      <c r="H34" s="7"/>
      <c r="I34" s="7"/>
    </row>
    <row r="35" spans="1:9">
      <c r="A35" s="7"/>
      <c r="B35" s="7"/>
      <c r="C35" s="7"/>
      <c r="D35" s="7"/>
      <c r="E35" s="7"/>
      <c r="F35" s="7"/>
      <c r="G35" s="7"/>
      <c r="H35" s="7"/>
      <c r="I35" s="7"/>
    </row>
    <row r="36" spans="1:9">
      <c r="A36" s="6"/>
      <c r="B36" s="7"/>
      <c r="C36" s="7"/>
      <c r="D36" s="7"/>
      <c r="E36" s="7"/>
      <c r="F36" s="7"/>
      <c r="G36" s="7"/>
      <c r="H36" s="7"/>
      <c r="I36" s="7"/>
    </row>
    <row r="37" spans="1:9">
      <c r="A37" s="7"/>
      <c r="B37" s="7"/>
      <c r="C37" s="7"/>
      <c r="D37" s="7"/>
      <c r="E37" s="7"/>
      <c r="F37" s="7"/>
      <c r="G37" s="7"/>
      <c r="H37" s="7"/>
      <c r="I37" s="7"/>
    </row>
    <row r="38" spans="1:9">
      <c r="A38" s="7"/>
      <c r="B38" s="7"/>
      <c r="C38" s="7"/>
      <c r="D38" s="7"/>
      <c r="E38" s="7"/>
      <c r="F38" s="7"/>
      <c r="G38" s="7"/>
      <c r="H38" s="7"/>
      <c r="I38" s="7"/>
    </row>
    <row r="39" spans="1:9">
      <c r="A39" s="7"/>
      <c r="B39" s="7"/>
      <c r="C39" s="7"/>
      <c r="D39" s="7"/>
      <c r="E39" s="7"/>
      <c r="F39" s="7"/>
      <c r="G39" s="7"/>
      <c r="H39" s="7"/>
      <c r="I39" s="7"/>
    </row>
    <row r="40" spans="1:9">
      <c r="A40" s="7"/>
      <c r="B40" s="7"/>
      <c r="C40" s="7"/>
      <c r="D40" s="7"/>
      <c r="E40" s="7"/>
      <c r="F40" s="7"/>
      <c r="G40" s="7"/>
      <c r="H40" s="7"/>
      <c r="I40" s="7"/>
    </row>
    <row r="41" spans="1:9">
      <c r="A41" s="7"/>
      <c r="B41" s="7"/>
      <c r="C41" s="7"/>
      <c r="D41" s="7"/>
      <c r="E41" s="7"/>
      <c r="F41" s="7"/>
      <c r="G41" s="7"/>
      <c r="H41" s="7"/>
      <c r="I41" s="7"/>
    </row>
    <row r="42" spans="1:9">
      <c r="A42" s="7"/>
      <c r="B42" s="7"/>
      <c r="C42" s="7"/>
      <c r="D42" s="7"/>
      <c r="E42" s="7"/>
      <c r="F42" s="7"/>
      <c r="G42" s="7"/>
      <c r="H42" s="7"/>
      <c r="I42" s="7"/>
    </row>
    <row r="43" spans="1:9">
      <c r="A43" s="7"/>
      <c r="B43" s="7"/>
      <c r="C43" s="7"/>
      <c r="D43" s="7"/>
      <c r="E43" s="7"/>
      <c r="F43" s="7"/>
      <c r="G43" s="7"/>
      <c r="H43" s="7"/>
      <c r="I43" s="7"/>
    </row>
    <row r="44" spans="1:9">
      <c r="A44" s="7"/>
      <c r="B44" s="7"/>
      <c r="C44" s="7"/>
      <c r="D44" s="7"/>
      <c r="E44" s="7"/>
      <c r="F44" s="7"/>
      <c r="G44" s="7"/>
      <c r="H44" s="7"/>
      <c r="I44" s="7"/>
    </row>
    <row r="45" spans="1:9">
      <c r="A45" s="7"/>
      <c r="B45" s="7"/>
      <c r="C45" s="7"/>
      <c r="D45" s="7"/>
      <c r="E45" s="7"/>
      <c r="F45" s="7"/>
      <c r="G45" s="7"/>
      <c r="H45" s="7"/>
      <c r="I45" s="7"/>
    </row>
    <row r="46" spans="1:9">
      <c r="A46" s="6"/>
      <c r="B46" s="7"/>
      <c r="C46" s="7"/>
      <c r="D46" s="7"/>
      <c r="E46" s="6"/>
      <c r="F46" s="7"/>
      <c r="G46" s="6"/>
      <c r="H46" s="7"/>
      <c r="I46" s="6"/>
    </row>
    <row r="47" spans="1:9">
      <c r="A47" s="7"/>
      <c r="B47" s="7"/>
      <c r="C47" s="7"/>
      <c r="D47" s="7"/>
      <c r="E47" s="7"/>
      <c r="F47" s="7"/>
      <c r="G47" s="7"/>
      <c r="H47" s="7"/>
      <c r="I47" s="7"/>
    </row>
    <row r="48" spans="1:9">
      <c r="A48" s="7"/>
      <c r="B48" s="7"/>
      <c r="C48" s="7"/>
      <c r="D48" s="7"/>
      <c r="E48" s="7"/>
      <c r="F48" s="7"/>
      <c r="G48" s="7"/>
      <c r="H48" s="7"/>
      <c r="I48" s="7"/>
    </row>
    <row r="49" spans="1:9">
      <c r="A49" s="6"/>
      <c r="B49" s="7"/>
      <c r="C49" s="7"/>
      <c r="D49" s="7"/>
      <c r="E49" s="6"/>
      <c r="F49" s="7"/>
      <c r="G49" s="6"/>
      <c r="H49" s="7"/>
      <c r="I49" s="6"/>
    </row>
    <row r="50" spans="1:9">
      <c r="A50" s="7"/>
      <c r="B50" s="7"/>
      <c r="C50" s="7"/>
      <c r="D50" s="7"/>
      <c r="E50" s="7"/>
      <c r="F50" s="7"/>
      <c r="G50" s="7"/>
      <c r="H50" s="7"/>
      <c r="I50" s="7"/>
    </row>
    <row r="51" spans="1:9">
      <c r="A51" s="7"/>
      <c r="B51" s="7"/>
      <c r="C51" s="7"/>
      <c r="D51" s="6"/>
      <c r="E51" s="7"/>
      <c r="F51" s="7"/>
      <c r="G51" s="6"/>
      <c r="H51" s="6"/>
      <c r="I51" s="7"/>
    </row>
    <row r="52" spans="1:9">
      <c r="A52" s="7"/>
      <c r="B52" s="7"/>
      <c r="C52" s="7"/>
      <c r="D52" s="7"/>
      <c r="E52" s="7"/>
      <c r="F52" s="7"/>
      <c r="G52" s="7"/>
      <c r="H52" s="7"/>
      <c r="I52" s="7"/>
    </row>
  </sheetData>
  <mergeCells count="10">
    <mergeCell ref="A17:E17"/>
    <mergeCell ref="C15:E15"/>
    <mergeCell ref="C16:E16"/>
    <mergeCell ref="A14:B16"/>
    <mergeCell ref="C14:E14"/>
    <mergeCell ref="A5:H5"/>
    <mergeCell ref="A6:H6"/>
    <mergeCell ref="A8:H8"/>
    <mergeCell ref="C13:E13"/>
    <mergeCell ref="A13:B13"/>
  </mergeCells>
  <phoneticPr fontId="1" type="noConversion"/>
  <pageMargins left="0.78740157480314965" right="0.78740157480314965" top="0.39370078740157483" bottom="0.39370078740157483" header="0.51181102362204722" footer="0.51181102362204722"/>
  <pageSetup paperSize="9" scale="9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2060"/>
    <pageSetUpPr fitToPage="1"/>
  </sheetPr>
  <dimension ref="A1:L31"/>
  <sheetViews>
    <sheetView view="pageBreakPreview" zoomScale="60" zoomScaleNormal="100" workbookViewId="0">
      <selection activeCell="A4" sqref="A4:J4"/>
    </sheetView>
  </sheetViews>
  <sheetFormatPr defaultRowHeight="12.75"/>
  <cols>
    <col min="1" max="1" width="28" customWidth="1"/>
    <col min="3" max="3" width="9" customWidth="1"/>
    <col min="5" max="5" width="9" customWidth="1"/>
    <col min="9" max="9" width="14.42578125" customWidth="1"/>
    <col min="10" max="10" width="15.140625" customWidth="1"/>
    <col min="11" max="11" width="9.42578125" customWidth="1"/>
    <col min="12" max="12" width="14.7109375" customWidth="1"/>
  </cols>
  <sheetData>
    <row r="1" spans="1:12">
      <c r="G1" s="17"/>
      <c r="H1" s="17"/>
      <c r="I1" s="409"/>
      <c r="J1" s="409"/>
      <c r="K1" s="42"/>
      <c r="L1" s="42"/>
    </row>
    <row r="2" spans="1:12">
      <c r="G2" s="17"/>
      <c r="H2" s="17"/>
      <c r="K2" s="35"/>
      <c r="L2" s="35"/>
    </row>
    <row r="3" spans="1:12">
      <c r="A3" s="300" t="s">
        <v>484</v>
      </c>
      <c r="B3" s="300"/>
      <c r="C3" s="300"/>
      <c r="D3" s="300"/>
      <c r="E3" s="300"/>
      <c r="F3" s="300"/>
      <c r="G3" s="300"/>
      <c r="H3" s="300"/>
      <c r="I3" s="300"/>
      <c r="J3" s="300"/>
      <c r="K3" s="18"/>
      <c r="L3" s="18"/>
    </row>
    <row r="4" spans="1:12">
      <c r="A4" s="300" t="s">
        <v>52</v>
      </c>
      <c r="B4" s="300"/>
      <c r="C4" s="300"/>
      <c r="D4" s="300"/>
      <c r="E4" s="300"/>
      <c r="F4" s="300"/>
      <c r="G4" s="300"/>
      <c r="H4" s="300"/>
      <c r="I4" s="300"/>
      <c r="J4" s="300"/>
      <c r="K4" s="18"/>
      <c r="L4" s="18"/>
    </row>
    <row r="5" spans="1:12">
      <c r="A5" s="300" t="s">
        <v>445</v>
      </c>
      <c r="B5" s="300"/>
      <c r="C5" s="300"/>
      <c r="D5" s="300"/>
      <c r="E5" s="300"/>
      <c r="F5" s="300"/>
      <c r="G5" s="300"/>
      <c r="H5" s="300"/>
      <c r="I5" s="300"/>
      <c r="J5" s="300"/>
      <c r="K5" s="18"/>
      <c r="L5" s="18"/>
    </row>
    <row r="9" spans="1:12">
      <c r="J9" s="41" t="s">
        <v>53</v>
      </c>
    </row>
    <row r="11" spans="1:12" s="9" customFormat="1">
      <c r="A11" s="5" t="s">
        <v>306</v>
      </c>
      <c r="B11" s="26"/>
      <c r="C11" s="40"/>
      <c r="D11" s="21" t="s">
        <v>226</v>
      </c>
      <c r="E11" s="21" t="s">
        <v>37</v>
      </c>
      <c r="F11" s="21" t="s">
        <v>38</v>
      </c>
      <c r="G11" s="21" t="s">
        <v>367</v>
      </c>
      <c r="H11" s="21" t="s">
        <v>421</v>
      </c>
      <c r="I11" s="21" t="s">
        <v>56</v>
      </c>
      <c r="J11" s="21" t="s">
        <v>294</v>
      </c>
    </row>
    <row r="12" spans="1:12">
      <c r="A12" s="1"/>
      <c r="B12" s="2"/>
      <c r="C12" s="28"/>
      <c r="D12" s="44"/>
      <c r="E12" s="44"/>
      <c r="F12" s="44"/>
      <c r="G12" s="44"/>
      <c r="H12" s="44"/>
      <c r="I12" s="44"/>
      <c r="J12" s="20"/>
    </row>
    <row r="13" spans="1:12">
      <c r="A13" s="336" t="s">
        <v>308</v>
      </c>
      <c r="B13" s="307"/>
      <c r="C13" s="308"/>
      <c r="D13" s="44"/>
      <c r="E13" s="44"/>
      <c r="F13" s="44"/>
      <c r="G13" s="44"/>
      <c r="H13" s="44"/>
      <c r="I13" s="44"/>
      <c r="J13" s="20"/>
    </row>
    <row r="14" spans="1:12">
      <c r="A14" s="1"/>
      <c r="B14" s="2"/>
      <c r="C14" s="28"/>
      <c r="D14" s="44"/>
      <c r="E14" s="44"/>
      <c r="F14" s="44"/>
      <c r="G14" s="44"/>
      <c r="H14" s="44"/>
      <c r="I14" s="44"/>
      <c r="J14" s="20"/>
    </row>
    <row r="15" spans="1:12">
      <c r="A15" s="336" t="s">
        <v>347</v>
      </c>
      <c r="B15" s="307"/>
      <c r="C15" s="308"/>
      <c r="D15" s="44"/>
      <c r="E15" s="44"/>
      <c r="F15" s="44"/>
      <c r="G15" s="44"/>
      <c r="H15" s="44"/>
      <c r="I15" s="44"/>
      <c r="J15" s="20"/>
    </row>
    <row r="16" spans="1:12">
      <c r="A16" s="30"/>
      <c r="B16" s="2"/>
      <c r="C16" s="28"/>
      <c r="D16" s="44"/>
      <c r="E16" s="44"/>
      <c r="F16" s="44"/>
      <c r="G16" s="44"/>
      <c r="H16" s="44"/>
      <c r="I16" s="44"/>
      <c r="J16" s="20"/>
    </row>
    <row r="17" spans="1:10">
      <c r="A17" s="336" t="s">
        <v>348</v>
      </c>
      <c r="B17" s="307"/>
      <c r="C17" s="308"/>
      <c r="D17" s="44"/>
      <c r="E17" s="44"/>
      <c r="F17" s="44"/>
      <c r="G17" s="44"/>
      <c r="H17" s="44"/>
      <c r="I17" s="44"/>
      <c r="J17" s="20"/>
    </row>
    <row r="18" spans="1:10">
      <c r="A18" s="5"/>
      <c r="B18" s="2"/>
      <c r="C18" s="28"/>
      <c r="D18" s="44"/>
      <c r="E18" s="44"/>
      <c r="F18" s="44"/>
      <c r="G18" s="44"/>
      <c r="H18" s="44"/>
      <c r="I18" s="44"/>
      <c r="J18" s="20"/>
    </row>
    <row r="19" spans="1:10">
      <c r="A19" s="336" t="s">
        <v>309</v>
      </c>
      <c r="B19" s="307"/>
      <c r="C19" s="308"/>
      <c r="D19" s="121"/>
      <c r="E19" s="121"/>
      <c r="F19" s="121"/>
      <c r="G19" s="121"/>
      <c r="H19" s="121"/>
      <c r="I19" s="121"/>
      <c r="J19" s="20"/>
    </row>
    <row r="20" spans="1:10" s="10" customFormat="1">
      <c r="A20" s="31"/>
      <c r="B20" s="39"/>
      <c r="C20" s="29"/>
      <c r="D20" s="122"/>
      <c r="E20" s="122"/>
      <c r="F20" s="122"/>
      <c r="G20" s="122"/>
      <c r="H20" s="122"/>
      <c r="I20" s="139"/>
      <c r="J20" s="33"/>
    </row>
    <row r="21" spans="1:10">
      <c r="A21" s="336" t="s">
        <v>310</v>
      </c>
      <c r="B21" s="307"/>
      <c r="C21" s="308"/>
      <c r="D21" s="44"/>
      <c r="E21" s="44"/>
      <c r="F21" s="44"/>
      <c r="G21" s="44"/>
      <c r="H21" s="44"/>
      <c r="I21" s="153"/>
      <c r="J21" s="34"/>
    </row>
    <row r="22" spans="1:10">
      <c r="A22" s="5"/>
      <c r="B22" s="2"/>
      <c r="C22" s="28"/>
      <c r="D22" s="44"/>
      <c r="E22" s="44"/>
      <c r="F22" s="44"/>
      <c r="G22" s="44"/>
      <c r="H22" s="44"/>
      <c r="I22" s="153"/>
      <c r="J22" s="34"/>
    </row>
    <row r="23" spans="1:10">
      <c r="A23" s="336" t="s">
        <v>311</v>
      </c>
      <c r="B23" s="307"/>
      <c r="C23" s="308"/>
      <c r="D23" s="121">
        <f>SUM(D26:D27)</f>
        <v>263</v>
      </c>
      <c r="E23" s="121">
        <f t="shared" ref="E23:I23" si="0">SUM(E26:E27)</f>
        <v>5000</v>
      </c>
      <c r="F23" s="121">
        <f t="shared" si="0"/>
        <v>5000</v>
      </c>
      <c r="G23" s="121">
        <f t="shared" si="0"/>
        <v>0</v>
      </c>
      <c r="H23" s="121">
        <f t="shared" si="0"/>
        <v>0</v>
      </c>
      <c r="I23" s="121">
        <f t="shared" si="0"/>
        <v>10263</v>
      </c>
      <c r="J23" s="34"/>
    </row>
    <row r="24" spans="1:10" hidden="1">
      <c r="A24" s="31"/>
      <c r="B24" s="2"/>
      <c r="C24" s="28"/>
      <c r="D24" s="44"/>
      <c r="E24" s="44"/>
      <c r="F24" s="44"/>
      <c r="G24" s="44"/>
      <c r="H24" s="44"/>
      <c r="I24" s="135"/>
      <c r="J24" s="34"/>
    </row>
    <row r="25" spans="1:10" hidden="1">
      <c r="A25" s="31"/>
      <c r="B25" s="2"/>
      <c r="C25" s="28"/>
      <c r="D25" s="44"/>
      <c r="E25" s="44"/>
      <c r="F25" s="44"/>
      <c r="G25" s="44"/>
      <c r="H25" s="44"/>
      <c r="I25" s="135"/>
      <c r="J25" s="34"/>
    </row>
    <row r="26" spans="1:10">
      <c r="A26" s="31" t="s">
        <v>39</v>
      </c>
      <c r="B26" s="2"/>
      <c r="C26" s="28"/>
      <c r="D26" s="44">
        <v>263</v>
      </c>
      <c r="E26" s="44"/>
      <c r="F26" s="44"/>
      <c r="G26" s="44"/>
      <c r="H26" s="44"/>
      <c r="I26" s="135">
        <f>SUM(D26:H26)</f>
        <v>263</v>
      </c>
      <c r="J26" s="153"/>
    </row>
    <row r="27" spans="1:10">
      <c r="A27" s="31" t="s">
        <v>448</v>
      </c>
      <c r="B27" s="2"/>
      <c r="C27" s="28"/>
      <c r="D27" s="44"/>
      <c r="E27" s="44">
        <v>5000</v>
      </c>
      <c r="F27" s="44">
        <v>5000</v>
      </c>
      <c r="G27" s="44"/>
      <c r="H27" s="44"/>
      <c r="I27" s="135">
        <f>SUM(D27:H27)</f>
        <v>10000</v>
      </c>
      <c r="J27" s="20"/>
    </row>
    <row r="28" spans="1:10" s="9" customFormat="1">
      <c r="A28" s="336" t="s">
        <v>313</v>
      </c>
      <c r="B28" s="307"/>
      <c r="C28" s="308"/>
      <c r="D28" s="121">
        <f t="shared" ref="D28:I28" si="1">D13+D15+D17+D19+D21+D23</f>
        <v>263</v>
      </c>
      <c r="E28" s="121">
        <f>E13+E15+E17+E19+E21+E23</f>
        <v>5000</v>
      </c>
      <c r="F28" s="121">
        <f t="shared" ref="F28:H28" si="2">F13+F15+F17+F19+F21+F23</f>
        <v>5000</v>
      </c>
      <c r="G28" s="121">
        <f t="shared" si="2"/>
        <v>0</v>
      </c>
      <c r="H28" s="121">
        <f t="shared" si="2"/>
        <v>0</v>
      </c>
      <c r="I28" s="121">
        <f t="shared" si="1"/>
        <v>10263</v>
      </c>
      <c r="J28" s="19"/>
    </row>
    <row r="31" spans="1:10">
      <c r="A31" s="10"/>
    </row>
  </sheetData>
  <mergeCells count="11">
    <mergeCell ref="A23:C23"/>
    <mergeCell ref="A28:C28"/>
    <mergeCell ref="A13:C13"/>
    <mergeCell ref="A15:C15"/>
    <mergeCell ref="A17:C17"/>
    <mergeCell ref="A19:C19"/>
    <mergeCell ref="I1:J1"/>
    <mergeCell ref="A3:J3"/>
    <mergeCell ref="A4:J4"/>
    <mergeCell ref="A5:J5"/>
    <mergeCell ref="A21:C21"/>
  </mergeCells>
  <phoneticPr fontId="1" type="noConversion"/>
  <pageMargins left="0.78740157480314965" right="0.78740157480314965" top="0.39370078740157483" bottom="0.39370078740157483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2060"/>
  </sheetPr>
  <dimension ref="A2:L94"/>
  <sheetViews>
    <sheetView view="pageBreakPreview" zoomScale="60" zoomScaleNormal="100" workbookViewId="0">
      <selection activeCell="A3" sqref="A3:L3"/>
    </sheetView>
  </sheetViews>
  <sheetFormatPr defaultRowHeight="12.75"/>
  <cols>
    <col min="8" max="8" width="17.5703125" customWidth="1"/>
    <col min="9" max="11" width="10.5703125" customWidth="1"/>
  </cols>
  <sheetData>
    <row r="2" spans="1:12">
      <c r="A2" s="300" t="s">
        <v>467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</row>
    <row r="3" spans="1:12">
      <c r="A3" s="300" t="s">
        <v>205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</row>
    <row r="4" spans="1:12">
      <c r="A4" s="300" t="s">
        <v>453</v>
      </c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</row>
    <row r="6" spans="1:12">
      <c r="A6" s="16"/>
      <c r="B6" s="16"/>
      <c r="C6" s="16"/>
      <c r="D6" s="16"/>
      <c r="E6" s="16"/>
      <c r="F6" s="16"/>
      <c r="G6" s="16"/>
      <c r="H6" s="16"/>
      <c r="K6" s="41" t="s">
        <v>315</v>
      </c>
    </row>
    <row r="7" spans="1:12" ht="25.5">
      <c r="A7" s="324" t="s">
        <v>250</v>
      </c>
      <c r="B7" s="325"/>
      <c r="C7" s="325"/>
      <c r="D7" s="325"/>
      <c r="E7" s="325"/>
      <c r="F7" s="325"/>
      <c r="G7" s="325"/>
      <c r="H7" s="326"/>
      <c r="I7" s="123" t="s">
        <v>302</v>
      </c>
      <c r="J7" s="123" t="s">
        <v>303</v>
      </c>
      <c r="K7" s="124" t="s">
        <v>301</v>
      </c>
      <c r="L7" s="123" t="s">
        <v>304</v>
      </c>
    </row>
    <row r="8" spans="1:12">
      <c r="A8" s="305" t="s">
        <v>171</v>
      </c>
      <c r="B8" s="305"/>
      <c r="C8" s="305"/>
      <c r="D8" s="305"/>
      <c r="E8" s="305"/>
      <c r="F8" s="305"/>
      <c r="G8" s="305"/>
      <c r="H8" s="305"/>
      <c r="I8" s="121">
        <f>I9+I23+I33+I41</f>
        <v>506799</v>
      </c>
      <c r="J8" s="121">
        <f>J9+J23+J33+J41</f>
        <v>544453</v>
      </c>
      <c r="K8" s="121">
        <f>K9+K23+K33+K41</f>
        <v>0</v>
      </c>
      <c r="L8" s="44"/>
    </row>
    <row r="9" spans="1:12">
      <c r="A9" s="199"/>
      <c r="B9" s="304" t="s">
        <v>352</v>
      </c>
      <c r="C9" s="304"/>
      <c r="D9" s="304"/>
      <c r="E9" s="304"/>
      <c r="F9" s="304"/>
      <c r="G9" s="304"/>
      <c r="H9" s="304"/>
      <c r="I9" s="203">
        <f>I10+I19+I20+I21+I22</f>
        <v>266756</v>
      </c>
      <c r="J9" s="203">
        <f>J10+J19+J20+J21+J22</f>
        <v>292963</v>
      </c>
      <c r="K9" s="203">
        <f>K10+K19+K20+K21+K22</f>
        <v>0</v>
      </c>
      <c r="L9" s="44"/>
    </row>
    <row r="10" spans="1:12">
      <c r="A10" s="82"/>
      <c r="B10" s="211"/>
      <c r="C10" s="312" t="s">
        <v>87</v>
      </c>
      <c r="D10" s="312"/>
      <c r="E10" s="312"/>
      <c r="F10" s="312"/>
      <c r="G10" s="312"/>
      <c r="H10" s="312"/>
      <c r="I10" s="203">
        <f>SUM(I11:I18)</f>
        <v>35450</v>
      </c>
      <c r="J10" s="203">
        <f>SUM(J11:J18)</f>
        <v>39537</v>
      </c>
      <c r="K10" s="203">
        <f>SUM(K11:K18)</f>
        <v>0</v>
      </c>
      <c r="L10" s="44"/>
    </row>
    <row r="11" spans="1:12">
      <c r="A11" s="82"/>
      <c r="B11" s="38"/>
      <c r="C11" s="303" t="s">
        <v>172</v>
      </c>
      <c r="D11" s="303"/>
      <c r="E11" s="303"/>
      <c r="F11" s="303"/>
      <c r="G11" s="303"/>
      <c r="H11" s="303"/>
      <c r="I11" s="125"/>
      <c r="J11" s="125">
        <v>21834</v>
      </c>
      <c r="K11" s="44"/>
      <c r="L11" s="44"/>
    </row>
    <row r="12" spans="1:12">
      <c r="A12" s="82"/>
      <c r="B12" s="38"/>
      <c r="C12" s="309" t="s">
        <v>173</v>
      </c>
      <c r="D12" s="303"/>
      <c r="E12" s="303"/>
      <c r="F12" s="303"/>
      <c r="G12" s="303"/>
      <c r="H12" s="303"/>
      <c r="I12" s="44">
        <v>3615</v>
      </c>
      <c r="J12" s="44">
        <v>4204</v>
      </c>
      <c r="K12" s="44"/>
      <c r="L12" s="44"/>
    </row>
    <row r="13" spans="1:12">
      <c r="A13" s="82"/>
      <c r="B13" s="38"/>
      <c r="C13" s="303" t="s">
        <v>174</v>
      </c>
      <c r="D13" s="303"/>
      <c r="E13" s="303"/>
      <c r="F13" s="303"/>
      <c r="G13" s="303"/>
      <c r="H13" s="303"/>
      <c r="I13" s="44">
        <v>11569</v>
      </c>
      <c r="J13" s="44">
        <v>11569</v>
      </c>
      <c r="K13" s="44"/>
      <c r="L13" s="44"/>
    </row>
    <row r="14" spans="1:12">
      <c r="A14" s="82"/>
      <c r="B14" s="38"/>
      <c r="C14" s="303" t="s">
        <v>175</v>
      </c>
      <c r="D14" s="303"/>
      <c r="E14" s="303"/>
      <c r="F14" s="303"/>
      <c r="G14" s="303"/>
      <c r="H14" s="303"/>
      <c r="I14" s="44"/>
      <c r="J14" s="44"/>
      <c r="K14" s="44"/>
      <c r="L14" s="44"/>
    </row>
    <row r="15" spans="1:12">
      <c r="A15" s="82"/>
      <c r="B15" s="38"/>
      <c r="C15" s="310" t="s">
        <v>15</v>
      </c>
      <c r="D15" s="311"/>
      <c r="E15" s="311"/>
      <c r="F15" s="311"/>
      <c r="G15" s="311"/>
      <c r="H15" s="311"/>
      <c r="I15" s="44">
        <v>1350</v>
      </c>
      <c r="J15" s="44">
        <v>1350</v>
      </c>
      <c r="K15" s="44"/>
      <c r="L15" s="44"/>
    </row>
    <row r="16" spans="1:12">
      <c r="A16" s="82"/>
      <c r="B16" s="38"/>
      <c r="C16" s="312" t="s">
        <v>19</v>
      </c>
      <c r="D16" s="303"/>
      <c r="E16" s="303"/>
      <c r="F16" s="303"/>
      <c r="G16" s="303"/>
      <c r="H16" s="303"/>
      <c r="I16" s="44"/>
      <c r="J16" s="44"/>
      <c r="K16" s="44"/>
      <c r="L16" s="44"/>
    </row>
    <row r="17" spans="1:12">
      <c r="A17" s="82"/>
      <c r="B17" s="38"/>
      <c r="C17" s="313" t="s">
        <v>20</v>
      </c>
      <c r="D17" s="314"/>
      <c r="E17" s="314"/>
      <c r="F17" s="314"/>
      <c r="G17" s="314"/>
      <c r="H17" s="315"/>
      <c r="I17" s="125">
        <v>580</v>
      </c>
      <c r="J17" s="125">
        <v>580</v>
      </c>
      <c r="K17" s="125"/>
      <c r="L17" s="125"/>
    </row>
    <row r="18" spans="1:12" ht="12.75" customHeight="1">
      <c r="A18" s="82"/>
      <c r="B18" s="38"/>
      <c r="C18" s="316" t="s">
        <v>338</v>
      </c>
      <c r="D18" s="303"/>
      <c r="E18" s="303"/>
      <c r="F18" s="303"/>
      <c r="G18" s="303"/>
      <c r="H18" s="303"/>
      <c r="I18" s="125">
        <v>18336</v>
      </c>
      <c r="J18" s="125"/>
      <c r="K18" s="125"/>
      <c r="L18" s="125"/>
    </row>
    <row r="19" spans="1:12" ht="25.5" customHeight="1">
      <c r="A19" s="82"/>
      <c r="B19" s="38"/>
      <c r="C19" s="306" t="s">
        <v>0</v>
      </c>
      <c r="D19" s="307"/>
      <c r="E19" s="307"/>
      <c r="F19" s="307"/>
      <c r="G19" s="307"/>
      <c r="H19" s="308"/>
      <c r="I19" s="125"/>
      <c r="J19" s="125"/>
      <c r="K19" s="125"/>
      <c r="L19" s="125"/>
    </row>
    <row r="20" spans="1:12" ht="12.75" customHeight="1">
      <c r="A20" s="82"/>
      <c r="B20" s="38"/>
      <c r="C20" s="306" t="s">
        <v>354</v>
      </c>
      <c r="D20" s="307"/>
      <c r="E20" s="307"/>
      <c r="F20" s="307"/>
      <c r="G20" s="307"/>
      <c r="H20" s="308"/>
      <c r="I20" s="125"/>
      <c r="J20" s="125"/>
      <c r="K20" s="125"/>
      <c r="L20" s="125"/>
    </row>
    <row r="21" spans="1:12" ht="12.75" customHeight="1">
      <c r="A21" s="82"/>
      <c r="B21" s="38"/>
      <c r="C21" s="306" t="s">
        <v>355</v>
      </c>
      <c r="D21" s="307"/>
      <c r="E21" s="307"/>
      <c r="F21" s="307"/>
      <c r="G21" s="307"/>
      <c r="H21" s="308"/>
      <c r="I21" s="125"/>
      <c r="J21" s="125"/>
      <c r="K21" s="125"/>
      <c r="L21" s="125"/>
    </row>
    <row r="22" spans="1:12" ht="12.75" customHeight="1">
      <c r="A22" s="82"/>
      <c r="B22" s="15"/>
      <c r="C22" s="306" t="s">
        <v>1</v>
      </c>
      <c r="D22" s="307"/>
      <c r="E22" s="307"/>
      <c r="F22" s="307"/>
      <c r="G22" s="307"/>
      <c r="H22" s="308"/>
      <c r="I22" s="125">
        <v>231306</v>
      </c>
      <c r="J22" s="125">
        <v>253426</v>
      </c>
      <c r="K22" s="125"/>
      <c r="L22" s="125"/>
    </row>
    <row r="23" spans="1:12" ht="12.75" customHeight="1">
      <c r="A23" s="199"/>
      <c r="B23" s="304" t="s">
        <v>349</v>
      </c>
      <c r="C23" s="304"/>
      <c r="D23" s="304"/>
      <c r="E23" s="304"/>
      <c r="F23" s="304"/>
      <c r="G23" s="304"/>
      <c r="H23" s="304"/>
      <c r="I23" s="203">
        <f>SUM(I24:I32)</f>
        <v>212115</v>
      </c>
      <c r="J23" s="203">
        <f>SUM(J24:J32)</f>
        <v>213227</v>
      </c>
      <c r="K23" s="203">
        <f>SUM(K24:K32)</f>
        <v>0</v>
      </c>
      <c r="L23" s="44"/>
    </row>
    <row r="24" spans="1:12">
      <c r="A24" s="82"/>
      <c r="B24" s="11"/>
      <c r="C24" s="303" t="s">
        <v>30</v>
      </c>
      <c r="D24" s="303"/>
      <c r="E24" s="303"/>
      <c r="F24" s="303"/>
      <c r="G24" s="303"/>
      <c r="H24" s="303"/>
      <c r="I24" s="122">
        <v>209950</v>
      </c>
      <c r="J24" s="44"/>
      <c r="K24" s="44"/>
      <c r="L24" s="44"/>
    </row>
    <row r="25" spans="1:12">
      <c r="A25" s="82"/>
      <c r="B25" s="38"/>
      <c r="C25" s="332" t="s">
        <v>439</v>
      </c>
      <c r="D25" s="333"/>
      <c r="E25" s="333"/>
      <c r="F25" s="333"/>
      <c r="G25" s="333"/>
      <c r="H25" s="334"/>
      <c r="I25" s="122"/>
      <c r="J25" s="44">
        <v>159262</v>
      </c>
      <c r="K25" s="44"/>
      <c r="L25" s="44"/>
    </row>
    <row r="26" spans="1:12">
      <c r="A26" s="82"/>
      <c r="B26" s="38"/>
      <c r="C26" s="332" t="s">
        <v>440</v>
      </c>
      <c r="D26" s="333"/>
      <c r="E26" s="333"/>
      <c r="F26" s="333"/>
      <c r="G26" s="333"/>
      <c r="H26" s="334"/>
      <c r="I26" s="122"/>
      <c r="J26" s="44">
        <v>52250</v>
      </c>
      <c r="K26" s="44"/>
      <c r="L26" s="44"/>
    </row>
    <row r="27" spans="1:12">
      <c r="A27" s="82"/>
      <c r="B27" s="38"/>
      <c r="C27" s="320" t="s">
        <v>194</v>
      </c>
      <c r="D27" s="320"/>
      <c r="E27" s="320"/>
      <c r="F27" s="320"/>
      <c r="G27" s="320"/>
      <c r="H27" s="320"/>
      <c r="I27" s="44"/>
      <c r="J27" s="44"/>
      <c r="K27" s="44"/>
      <c r="L27" s="44"/>
    </row>
    <row r="28" spans="1:12">
      <c r="A28" s="82"/>
      <c r="B28" s="38"/>
      <c r="C28" s="303" t="s">
        <v>176</v>
      </c>
      <c r="D28" s="303"/>
      <c r="E28" s="303"/>
      <c r="F28" s="303"/>
      <c r="G28" s="303"/>
      <c r="H28" s="303"/>
      <c r="I28" s="44"/>
      <c r="J28" s="44"/>
      <c r="K28" s="44"/>
      <c r="L28" s="44"/>
    </row>
    <row r="29" spans="1:12">
      <c r="A29" s="82"/>
      <c r="B29" s="38"/>
      <c r="C29" s="312" t="s">
        <v>334</v>
      </c>
      <c r="D29" s="303"/>
      <c r="E29" s="303"/>
      <c r="F29" s="303"/>
      <c r="G29" s="303"/>
      <c r="H29" s="303"/>
      <c r="I29" s="44"/>
      <c r="J29" s="44"/>
      <c r="K29" s="44"/>
      <c r="L29" s="44"/>
    </row>
    <row r="30" spans="1:12">
      <c r="A30" s="82"/>
      <c r="B30" s="38"/>
      <c r="C30" s="303" t="s">
        <v>101</v>
      </c>
      <c r="D30" s="303"/>
      <c r="E30" s="303"/>
      <c r="F30" s="303"/>
      <c r="G30" s="303"/>
      <c r="H30" s="303"/>
      <c r="I30" s="44">
        <v>1670</v>
      </c>
      <c r="J30" s="44">
        <v>1670</v>
      </c>
      <c r="K30" s="44"/>
      <c r="L30" s="44"/>
    </row>
    <row r="31" spans="1:12">
      <c r="A31" s="82"/>
      <c r="B31" s="38"/>
      <c r="C31" s="303" t="s">
        <v>177</v>
      </c>
      <c r="D31" s="303"/>
      <c r="E31" s="303"/>
      <c r="F31" s="303"/>
      <c r="G31" s="303"/>
      <c r="H31" s="303"/>
      <c r="I31" s="44">
        <v>495</v>
      </c>
      <c r="J31" s="44">
        <v>45</v>
      </c>
      <c r="K31" s="44"/>
      <c r="L31" s="44"/>
    </row>
    <row r="32" spans="1:12">
      <c r="A32" s="82"/>
      <c r="B32" s="15"/>
      <c r="C32" s="303" t="s">
        <v>178</v>
      </c>
      <c r="D32" s="303"/>
      <c r="E32" s="303"/>
      <c r="F32" s="303"/>
      <c r="G32" s="303"/>
      <c r="H32" s="303"/>
      <c r="I32" s="44"/>
      <c r="J32" s="44"/>
      <c r="K32" s="44"/>
      <c r="L32" s="44"/>
    </row>
    <row r="33" spans="1:12">
      <c r="A33" s="199"/>
      <c r="B33" s="304" t="s">
        <v>350</v>
      </c>
      <c r="C33" s="304"/>
      <c r="D33" s="304"/>
      <c r="E33" s="304"/>
      <c r="F33" s="304"/>
      <c r="G33" s="304"/>
      <c r="H33" s="304"/>
      <c r="I33" s="203">
        <f>SUM(I34:I40)</f>
        <v>25578</v>
      </c>
      <c r="J33" s="203">
        <f>SUM(J34:J40)</f>
        <v>35713</v>
      </c>
      <c r="K33" s="203">
        <f>SUM(K34:K40)</f>
        <v>0</v>
      </c>
      <c r="L33" s="203"/>
    </row>
    <row r="34" spans="1:12">
      <c r="A34" s="82"/>
      <c r="B34" s="11"/>
      <c r="C34" s="311" t="s">
        <v>185</v>
      </c>
      <c r="D34" s="311"/>
      <c r="E34" s="311"/>
      <c r="F34" s="311"/>
      <c r="G34" s="311"/>
      <c r="H34" s="311"/>
      <c r="I34" s="44"/>
      <c r="J34" s="44"/>
      <c r="K34" s="44"/>
      <c r="L34" s="44"/>
    </row>
    <row r="35" spans="1:12">
      <c r="A35" s="82"/>
      <c r="B35" s="38"/>
      <c r="C35" s="311" t="s">
        <v>184</v>
      </c>
      <c r="D35" s="311"/>
      <c r="E35" s="311"/>
      <c r="F35" s="311"/>
      <c r="G35" s="311"/>
      <c r="H35" s="311"/>
      <c r="I35" s="44">
        <v>13503</v>
      </c>
      <c r="J35" s="44">
        <f>4200+12964</f>
        <v>17164</v>
      </c>
      <c r="K35" s="44"/>
      <c r="L35" s="44"/>
    </row>
    <row r="36" spans="1:12">
      <c r="A36" s="82"/>
      <c r="B36" s="38"/>
      <c r="C36" s="311" t="s">
        <v>183</v>
      </c>
      <c r="D36" s="311"/>
      <c r="E36" s="311"/>
      <c r="F36" s="311"/>
      <c r="G36" s="311"/>
      <c r="H36" s="311"/>
      <c r="I36" s="44">
        <v>8982</v>
      </c>
      <c r="J36" s="44">
        <f>960+564+11130+1074</f>
        <v>13728</v>
      </c>
      <c r="K36" s="44"/>
      <c r="L36" s="44"/>
    </row>
    <row r="37" spans="1:12">
      <c r="A37" s="82"/>
      <c r="B37" s="38"/>
      <c r="C37" s="303" t="s">
        <v>182</v>
      </c>
      <c r="D37" s="303"/>
      <c r="E37" s="303"/>
      <c r="F37" s="303"/>
      <c r="G37" s="303"/>
      <c r="H37" s="303"/>
      <c r="I37" s="44">
        <v>389</v>
      </c>
      <c r="J37" s="44">
        <v>389</v>
      </c>
      <c r="K37" s="44"/>
      <c r="L37" s="44"/>
    </row>
    <row r="38" spans="1:12">
      <c r="A38" s="82"/>
      <c r="B38" s="38"/>
      <c r="C38" s="303" t="s">
        <v>181</v>
      </c>
      <c r="D38" s="303"/>
      <c r="E38" s="303"/>
      <c r="F38" s="303"/>
      <c r="G38" s="303"/>
      <c r="H38" s="303"/>
      <c r="I38" s="44">
        <v>101</v>
      </c>
      <c r="J38" s="44">
        <v>80</v>
      </c>
      <c r="K38" s="44"/>
      <c r="L38" s="44"/>
    </row>
    <row r="39" spans="1:12">
      <c r="A39" s="82"/>
      <c r="B39" s="38"/>
      <c r="C39" s="303" t="s">
        <v>180</v>
      </c>
      <c r="D39" s="303"/>
      <c r="E39" s="303"/>
      <c r="F39" s="303"/>
      <c r="G39" s="303"/>
      <c r="H39" s="303"/>
      <c r="I39" s="44">
        <v>603</v>
      </c>
      <c r="J39" s="44">
        <v>2349</v>
      </c>
      <c r="K39" s="44"/>
      <c r="L39" s="44"/>
    </row>
    <row r="40" spans="1:12">
      <c r="A40" s="82"/>
      <c r="B40" s="15"/>
      <c r="C40" s="303" t="s">
        <v>179</v>
      </c>
      <c r="D40" s="303"/>
      <c r="E40" s="303"/>
      <c r="F40" s="303"/>
      <c r="G40" s="303"/>
      <c r="H40" s="303"/>
      <c r="I40" s="44">
        <v>2000</v>
      </c>
      <c r="J40" s="44">
        <v>2003</v>
      </c>
      <c r="K40" s="44"/>
      <c r="L40" s="44"/>
    </row>
    <row r="41" spans="1:12">
      <c r="A41" s="199"/>
      <c r="B41" s="304" t="s">
        <v>351</v>
      </c>
      <c r="C41" s="304"/>
      <c r="D41" s="304"/>
      <c r="E41" s="304"/>
      <c r="F41" s="304"/>
      <c r="G41" s="304"/>
      <c r="H41" s="304"/>
      <c r="I41" s="203">
        <f>SUM(I42:I44)</f>
        <v>2350</v>
      </c>
      <c r="J41" s="203">
        <f>SUM(J42:J44)</f>
        <v>2550</v>
      </c>
      <c r="K41" s="44"/>
      <c r="L41" s="44"/>
    </row>
    <row r="42" spans="1:12">
      <c r="A42" s="82"/>
      <c r="B42" s="210"/>
      <c r="C42" s="306" t="s">
        <v>3</v>
      </c>
      <c r="D42" s="318"/>
      <c r="E42" s="318"/>
      <c r="F42" s="318"/>
      <c r="G42" s="318"/>
      <c r="H42" s="319"/>
      <c r="I42" s="122">
        <v>2000</v>
      </c>
      <c r="J42" s="44">
        <v>2200</v>
      </c>
      <c r="K42" s="44"/>
      <c r="L42" s="44"/>
    </row>
    <row r="43" spans="1:12">
      <c r="A43" s="82"/>
      <c r="B43" s="213"/>
      <c r="C43" s="306" t="s">
        <v>4</v>
      </c>
      <c r="D43" s="318"/>
      <c r="E43" s="318"/>
      <c r="F43" s="318"/>
      <c r="G43" s="318"/>
      <c r="H43" s="319"/>
      <c r="I43" s="122">
        <v>350</v>
      </c>
      <c r="J43" s="44">
        <v>350</v>
      </c>
      <c r="K43" s="44"/>
      <c r="L43" s="44"/>
    </row>
    <row r="44" spans="1:12">
      <c r="A44" s="82"/>
      <c r="B44" s="213"/>
      <c r="C44" s="306" t="s">
        <v>5</v>
      </c>
      <c r="D44" s="318"/>
      <c r="E44" s="318"/>
      <c r="F44" s="318"/>
      <c r="G44" s="318"/>
      <c r="H44" s="319"/>
      <c r="I44" s="122"/>
      <c r="J44" s="44"/>
      <c r="K44" s="44"/>
      <c r="L44" s="44"/>
    </row>
    <row r="45" spans="1:12">
      <c r="A45" s="321"/>
      <c r="B45" s="322"/>
      <c r="C45" s="322"/>
      <c r="D45" s="322"/>
      <c r="E45" s="322"/>
      <c r="F45" s="322"/>
      <c r="G45" s="322"/>
      <c r="H45" s="323"/>
      <c r="I45" s="44"/>
      <c r="J45" s="44"/>
      <c r="K45" s="44"/>
      <c r="L45" s="44"/>
    </row>
    <row r="46" spans="1:12">
      <c r="A46" s="305" t="s">
        <v>186</v>
      </c>
      <c r="B46" s="305"/>
      <c r="C46" s="305"/>
      <c r="D46" s="305"/>
      <c r="E46" s="305"/>
      <c r="F46" s="305"/>
      <c r="G46" s="305"/>
      <c r="H46" s="305"/>
      <c r="I46" s="121">
        <f>I47+I51+I64</f>
        <v>37672</v>
      </c>
      <c r="J46" s="121">
        <f>J47+J51+J64</f>
        <v>74813</v>
      </c>
      <c r="K46" s="121">
        <f>K47+K51+K64</f>
        <v>0</v>
      </c>
      <c r="L46" s="44"/>
    </row>
    <row r="47" spans="1:12">
      <c r="A47" s="36"/>
      <c r="B47" s="304" t="s">
        <v>187</v>
      </c>
      <c r="C47" s="304"/>
      <c r="D47" s="304"/>
      <c r="E47" s="304"/>
      <c r="F47" s="304"/>
      <c r="G47" s="304"/>
      <c r="H47" s="304"/>
      <c r="I47" s="121">
        <f>SUM(I48:I50)</f>
        <v>7000</v>
      </c>
      <c r="J47" s="44"/>
      <c r="K47" s="44"/>
      <c r="L47" s="44"/>
    </row>
    <row r="48" spans="1:12">
      <c r="A48" s="82"/>
      <c r="B48" s="11"/>
      <c r="C48" s="303" t="s">
        <v>188</v>
      </c>
      <c r="D48" s="303"/>
      <c r="E48" s="303"/>
      <c r="F48" s="303"/>
      <c r="G48" s="303"/>
      <c r="H48" s="303"/>
      <c r="I48" s="44"/>
      <c r="J48" s="44"/>
      <c r="K48" s="44"/>
      <c r="L48" s="44"/>
    </row>
    <row r="49" spans="1:12">
      <c r="A49" s="82"/>
      <c r="B49" s="38"/>
      <c r="C49" s="303" t="s">
        <v>195</v>
      </c>
      <c r="D49" s="303"/>
      <c r="E49" s="303"/>
      <c r="F49" s="303"/>
      <c r="G49" s="303"/>
      <c r="H49" s="303"/>
      <c r="I49" s="44"/>
      <c r="J49" s="44"/>
      <c r="K49" s="44"/>
      <c r="L49" s="44"/>
    </row>
    <row r="50" spans="1:12">
      <c r="A50" s="82"/>
      <c r="B50" s="15"/>
      <c r="C50" s="327" t="s">
        <v>100</v>
      </c>
      <c r="D50" s="307"/>
      <c r="E50" s="307"/>
      <c r="F50" s="307"/>
      <c r="G50" s="307"/>
      <c r="H50" s="308"/>
      <c r="I50" s="44">
        <v>7000</v>
      </c>
      <c r="J50" s="44"/>
      <c r="K50" s="44"/>
      <c r="L50" s="44"/>
    </row>
    <row r="51" spans="1:12">
      <c r="A51" s="199"/>
      <c r="B51" s="304" t="s">
        <v>353</v>
      </c>
      <c r="C51" s="304"/>
      <c r="D51" s="304"/>
      <c r="E51" s="304"/>
      <c r="F51" s="304"/>
      <c r="G51" s="304"/>
      <c r="H51" s="304"/>
      <c r="I51" s="203">
        <f>I52+I61+I62+I63</f>
        <v>29995</v>
      </c>
      <c r="J51" s="203">
        <f>J52+J61+J62+J63</f>
        <v>74139</v>
      </c>
      <c r="K51" s="203">
        <f>K52+K61+K62+K63</f>
        <v>0</v>
      </c>
      <c r="L51" s="44"/>
    </row>
    <row r="52" spans="1:12">
      <c r="A52" s="82"/>
      <c r="B52" s="211"/>
      <c r="C52" s="306" t="s">
        <v>87</v>
      </c>
      <c r="D52" s="318"/>
      <c r="E52" s="318"/>
      <c r="F52" s="318"/>
      <c r="G52" s="318"/>
      <c r="H52" s="319"/>
      <c r="I52" s="122">
        <f>SUM(I53:I60)</f>
        <v>29995</v>
      </c>
      <c r="J52" s="122">
        <f>SUM(J53:J60)</f>
        <v>74139</v>
      </c>
      <c r="K52" s="44"/>
      <c r="L52" s="44"/>
    </row>
    <row r="53" spans="1:12">
      <c r="A53" s="82"/>
      <c r="B53" s="38"/>
      <c r="C53" s="303" t="s">
        <v>172</v>
      </c>
      <c r="D53" s="303"/>
      <c r="E53" s="303"/>
      <c r="F53" s="303"/>
      <c r="G53" s="303"/>
      <c r="H53" s="303"/>
      <c r="I53" s="44"/>
      <c r="J53" s="44"/>
      <c r="K53" s="44"/>
      <c r="L53" s="44"/>
    </row>
    <row r="54" spans="1:12">
      <c r="A54" s="82"/>
      <c r="B54" s="38"/>
      <c r="C54" s="309" t="s">
        <v>173</v>
      </c>
      <c r="D54" s="303"/>
      <c r="E54" s="303"/>
      <c r="F54" s="303"/>
      <c r="G54" s="303"/>
      <c r="H54" s="303"/>
      <c r="I54" s="44"/>
      <c r="J54" s="44"/>
      <c r="K54" s="44"/>
      <c r="L54" s="44"/>
    </row>
    <row r="55" spans="1:12">
      <c r="A55" s="82"/>
      <c r="B55" s="38"/>
      <c r="C55" s="303" t="s">
        <v>174</v>
      </c>
      <c r="D55" s="303"/>
      <c r="E55" s="303"/>
      <c r="F55" s="303"/>
      <c r="G55" s="303"/>
      <c r="H55" s="303"/>
      <c r="I55" s="44"/>
      <c r="J55" s="44"/>
      <c r="K55" s="44"/>
      <c r="L55" s="44"/>
    </row>
    <row r="56" spans="1:12">
      <c r="A56" s="82"/>
      <c r="B56" s="38"/>
      <c r="C56" s="303" t="s">
        <v>175</v>
      </c>
      <c r="D56" s="303"/>
      <c r="E56" s="303"/>
      <c r="F56" s="303"/>
      <c r="G56" s="303"/>
      <c r="H56" s="303"/>
      <c r="I56" s="44"/>
      <c r="J56" s="44"/>
      <c r="K56" s="44"/>
      <c r="L56" s="44"/>
    </row>
    <row r="57" spans="1:12">
      <c r="A57" s="82"/>
      <c r="B57" s="38"/>
      <c r="C57" s="310" t="s">
        <v>15</v>
      </c>
      <c r="D57" s="311"/>
      <c r="E57" s="311"/>
      <c r="F57" s="311"/>
      <c r="G57" s="311"/>
      <c r="H57" s="311"/>
      <c r="I57" s="44"/>
      <c r="J57" s="44"/>
      <c r="K57" s="44"/>
      <c r="L57" s="44"/>
    </row>
    <row r="58" spans="1:12">
      <c r="A58" s="82"/>
      <c r="B58" s="38"/>
      <c r="C58" s="312" t="s">
        <v>19</v>
      </c>
      <c r="D58" s="303"/>
      <c r="E58" s="303"/>
      <c r="F58" s="303"/>
      <c r="G58" s="303"/>
      <c r="H58" s="303"/>
      <c r="I58" s="44"/>
      <c r="J58" s="44"/>
      <c r="K58" s="44"/>
      <c r="L58" s="44"/>
    </row>
    <row r="59" spans="1:12">
      <c r="A59" s="82"/>
      <c r="B59" s="38"/>
      <c r="C59" s="329" t="s">
        <v>20</v>
      </c>
      <c r="D59" s="330"/>
      <c r="E59" s="330"/>
      <c r="F59" s="330"/>
      <c r="G59" s="330"/>
      <c r="H59" s="331"/>
      <c r="I59" s="125">
        <v>29995</v>
      </c>
      <c r="J59" s="125">
        <v>74139</v>
      </c>
      <c r="K59" s="125"/>
      <c r="L59" s="125"/>
    </row>
    <row r="60" spans="1:12" ht="12.75" customHeight="1">
      <c r="A60" s="82"/>
      <c r="B60" s="38"/>
      <c r="C60" s="316" t="s">
        <v>338</v>
      </c>
      <c r="D60" s="303"/>
      <c r="E60" s="303"/>
      <c r="F60" s="303"/>
      <c r="G60" s="303"/>
      <c r="H60" s="303"/>
      <c r="I60" s="125"/>
      <c r="J60" s="125"/>
      <c r="K60" s="125"/>
      <c r="L60" s="125"/>
    </row>
    <row r="61" spans="1:12" ht="25.5" customHeight="1">
      <c r="A61" s="82"/>
      <c r="B61" s="38"/>
      <c r="C61" s="317" t="s">
        <v>0</v>
      </c>
      <c r="D61" s="307"/>
      <c r="E61" s="307"/>
      <c r="F61" s="307"/>
      <c r="G61" s="307"/>
      <c r="H61" s="308"/>
      <c r="I61" s="125"/>
      <c r="J61" s="125"/>
      <c r="K61" s="125"/>
      <c r="L61" s="125"/>
    </row>
    <row r="62" spans="1:12" ht="12.75" customHeight="1">
      <c r="A62" s="82"/>
      <c r="B62" s="38"/>
      <c r="C62" s="317" t="s">
        <v>354</v>
      </c>
      <c r="D62" s="307"/>
      <c r="E62" s="307"/>
      <c r="F62" s="307"/>
      <c r="G62" s="307"/>
      <c r="H62" s="308"/>
      <c r="I62" s="125"/>
      <c r="J62" s="125"/>
      <c r="K62" s="125"/>
      <c r="L62" s="125"/>
    </row>
    <row r="63" spans="1:12" ht="12.75" customHeight="1">
      <c r="A63" s="82"/>
      <c r="B63" s="15"/>
      <c r="C63" s="317" t="s">
        <v>2</v>
      </c>
      <c r="D63" s="307"/>
      <c r="E63" s="307"/>
      <c r="F63" s="307"/>
      <c r="G63" s="307"/>
      <c r="H63" s="308"/>
      <c r="I63" s="125"/>
      <c r="J63" s="125"/>
      <c r="K63" s="125"/>
      <c r="L63" s="125"/>
    </row>
    <row r="64" spans="1:12" ht="12.75" customHeight="1">
      <c r="A64" s="199"/>
      <c r="B64" s="304" t="s">
        <v>189</v>
      </c>
      <c r="C64" s="303"/>
      <c r="D64" s="303"/>
      <c r="E64" s="303"/>
      <c r="F64" s="303"/>
      <c r="G64" s="303"/>
      <c r="H64" s="303"/>
      <c r="I64" s="203">
        <f>SUM(I65:I67)</f>
        <v>677</v>
      </c>
      <c r="J64" s="203">
        <f>SUM(J65:J67)</f>
        <v>674</v>
      </c>
      <c r="K64" s="203">
        <f>SUM(K65:K67)</f>
        <v>0</v>
      </c>
      <c r="L64" s="44"/>
    </row>
    <row r="65" spans="1:12">
      <c r="A65" s="82"/>
      <c r="B65" s="210"/>
      <c r="C65" s="306" t="s">
        <v>3</v>
      </c>
      <c r="D65" s="318"/>
      <c r="E65" s="318"/>
      <c r="F65" s="318"/>
      <c r="G65" s="318"/>
      <c r="H65" s="319"/>
      <c r="I65" s="44"/>
      <c r="J65" s="44"/>
      <c r="K65" s="44"/>
      <c r="L65" s="44"/>
    </row>
    <row r="66" spans="1:12">
      <c r="A66" s="82"/>
      <c r="B66" s="213"/>
      <c r="C66" s="306" t="s">
        <v>4</v>
      </c>
      <c r="D66" s="318"/>
      <c r="E66" s="318"/>
      <c r="F66" s="318"/>
      <c r="G66" s="318"/>
      <c r="H66" s="319"/>
      <c r="I66" s="44">
        <v>677</v>
      </c>
      <c r="J66" s="44">
        <v>674</v>
      </c>
      <c r="K66" s="44"/>
      <c r="L66" s="44"/>
    </row>
    <row r="67" spans="1:12">
      <c r="A67" s="82"/>
      <c r="B67" s="213"/>
      <c r="C67" s="306" t="s">
        <v>5</v>
      </c>
      <c r="D67" s="318"/>
      <c r="E67" s="318"/>
      <c r="F67" s="318"/>
      <c r="G67" s="318"/>
      <c r="H67" s="319"/>
      <c r="I67" s="44"/>
      <c r="J67" s="44"/>
      <c r="K67" s="44"/>
      <c r="L67" s="44"/>
    </row>
    <row r="68" spans="1:12">
      <c r="A68" s="321"/>
      <c r="B68" s="322"/>
      <c r="C68" s="322"/>
      <c r="D68" s="322"/>
      <c r="E68" s="322"/>
      <c r="F68" s="322"/>
      <c r="G68" s="322"/>
      <c r="H68" s="323"/>
      <c r="I68" s="44"/>
      <c r="J68" s="44"/>
      <c r="K68" s="44"/>
      <c r="L68" s="44"/>
    </row>
    <row r="69" spans="1:12">
      <c r="A69" s="305" t="s">
        <v>6</v>
      </c>
      <c r="B69" s="305"/>
      <c r="C69" s="305"/>
      <c r="D69" s="305"/>
      <c r="E69" s="305"/>
      <c r="F69" s="305"/>
      <c r="G69" s="305"/>
      <c r="H69" s="305"/>
      <c r="I69" s="121">
        <f>I8+I46</f>
        <v>544471</v>
      </c>
      <c r="J69" s="121">
        <f>J8+J46</f>
        <v>619266</v>
      </c>
      <c r="K69" s="121">
        <f>K8+K46</f>
        <v>0</v>
      </c>
      <c r="L69" s="44"/>
    </row>
    <row r="70" spans="1:12">
      <c r="A70" s="336"/>
      <c r="B70" s="337"/>
      <c r="C70" s="337"/>
      <c r="D70" s="337"/>
      <c r="E70" s="337"/>
      <c r="F70" s="337"/>
      <c r="G70" s="337"/>
      <c r="H70" s="338"/>
      <c r="I70" s="121"/>
      <c r="J70" s="44"/>
      <c r="K70" s="44"/>
      <c r="L70" s="44"/>
    </row>
    <row r="71" spans="1:12">
      <c r="A71" s="328" t="s">
        <v>21</v>
      </c>
      <c r="B71" s="303"/>
      <c r="C71" s="303"/>
      <c r="D71" s="303"/>
      <c r="E71" s="303"/>
      <c r="F71" s="303"/>
      <c r="G71" s="303"/>
      <c r="H71" s="303"/>
      <c r="I71" s="127">
        <f>SUM(I72:I73)</f>
        <v>55858</v>
      </c>
      <c r="J71" s="127">
        <f>SUM(J72:J73)</f>
        <v>63553</v>
      </c>
      <c r="K71" s="127">
        <f>SUM(K72:K73)</f>
        <v>0</v>
      </c>
      <c r="L71" s="125"/>
    </row>
    <row r="72" spans="1:12" ht="25.5" customHeight="1">
      <c r="A72" s="36"/>
      <c r="B72" s="303" t="s">
        <v>190</v>
      </c>
      <c r="C72" s="303"/>
      <c r="D72" s="303"/>
      <c r="E72" s="303"/>
      <c r="F72" s="303"/>
      <c r="G72" s="303"/>
      <c r="H72" s="303"/>
      <c r="I72" s="44">
        <v>55858</v>
      </c>
      <c r="J72" s="44">
        <v>63553</v>
      </c>
      <c r="K72" s="44"/>
      <c r="L72" s="44"/>
    </row>
    <row r="73" spans="1:12">
      <c r="A73" s="199"/>
      <c r="B73" s="303" t="s">
        <v>191</v>
      </c>
      <c r="C73" s="303"/>
      <c r="D73" s="303"/>
      <c r="E73" s="303"/>
      <c r="F73" s="303"/>
      <c r="G73" s="303"/>
      <c r="H73" s="303"/>
      <c r="I73" s="44"/>
      <c r="J73" s="44"/>
      <c r="K73" s="44"/>
      <c r="L73" s="44"/>
    </row>
    <row r="74" spans="1:12">
      <c r="A74" s="335"/>
      <c r="B74" s="303"/>
      <c r="C74" s="303"/>
      <c r="D74" s="303"/>
      <c r="E74" s="303"/>
      <c r="F74" s="303"/>
      <c r="G74" s="303"/>
      <c r="H74" s="303"/>
      <c r="I74" s="44"/>
      <c r="J74" s="44"/>
      <c r="K74" s="44"/>
      <c r="L74" s="44"/>
    </row>
    <row r="75" spans="1:12">
      <c r="A75" s="305" t="s">
        <v>7</v>
      </c>
      <c r="B75" s="305"/>
      <c r="C75" s="305"/>
      <c r="D75" s="305"/>
      <c r="E75" s="305"/>
      <c r="F75" s="305"/>
      <c r="G75" s="305"/>
      <c r="H75" s="305"/>
      <c r="I75" s="44"/>
      <c r="J75" s="44"/>
      <c r="K75" s="44"/>
      <c r="L75" s="44"/>
    </row>
    <row r="76" spans="1:12">
      <c r="A76" s="36"/>
      <c r="B76" s="303" t="s">
        <v>192</v>
      </c>
      <c r="C76" s="303"/>
      <c r="D76" s="303"/>
      <c r="E76" s="303"/>
      <c r="F76" s="303"/>
      <c r="G76" s="303"/>
      <c r="H76" s="303"/>
      <c r="I76" s="44"/>
      <c r="J76" s="44"/>
      <c r="K76" s="44"/>
      <c r="L76" s="44"/>
    </row>
    <row r="77" spans="1:12">
      <c r="A77" s="82"/>
      <c r="B77" s="202"/>
      <c r="C77" s="306" t="s">
        <v>10</v>
      </c>
      <c r="D77" s="307"/>
      <c r="E77" s="307"/>
      <c r="F77" s="307"/>
      <c r="G77" s="307"/>
      <c r="H77" s="308"/>
      <c r="I77" s="44"/>
      <c r="J77" s="44"/>
      <c r="K77" s="44"/>
      <c r="L77" s="44"/>
    </row>
    <row r="78" spans="1:12">
      <c r="A78" s="82"/>
      <c r="B78" s="212"/>
      <c r="C78" s="306" t="s">
        <v>11</v>
      </c>
      <c r="D78" s="307"/>
      <c r="E78" s="307"/>
      <c r="F78" s="307"/>
      <c r="G78" s="307"/>
      <c r="H78" s="308"/>
      <c r="I78" s="44"/>
      <c r="J78" s="44"/>
      <c r="K78" s="44"/>
      <c r="L78" s="44"/>
    </row>
    <row r="79" spans="1:12">
      <c r="A79" s="82"/>
      <c r="B79" s="212"/>
      <c r="C79" s="306" t="s">
        <v>12</v>
      </c>
      <c r="D79" s="307"/>
      <c r="E79" s="307"/>
      <c r="F79" s="307"/>
      <c r="G79" s="307"/>
      <c r="H79" s="308"/>
      <c r="I79" s="44"/>
      <c r="J79" s="44"/>
      <c r="K79" s="44"/>
      <c r="L79" s="44"/>
    </row>
    <row r="80" spans="1:12">
      <c r="A80" s="82"/>
      <c r="B80" s="212"/>
      <c r="C80" s="306" t="s">
        <v>13</v>
      </c>
      <c r="D80" s="307"/>
      <c r="E80" s="307"/>
      <c r="F80" s="307"/>
      <c r="G80" s="307"/>
      <c r="H80" s="308"/>
      <c r="I80" s="44"/>
      <c r="J80" s="44"/>
      <c r="K80" s="44"/>
      <c r="L80" s="44"/>
    </row>
    <row r="81" spans="1:12">
      <c r="A81" s="82"/>
      <c r="B81" s="200"/>
      <c r="C81" s="306" t="s">
        <v>14</v>
      </c>
      <c r="D81" s="307"/>
      <c r="E81" s="307"/>
      <c r="F81" s="307"/>
      <c r="G81" s="307"/>
      <c r="H81" s="308"/>
      <c r="I81" s="44"/>
      <c r="J81" s="44"/>
      <c r="K81" s="44"/>
      <c r="L81" s="44"/>
    </row>
    <row r="82" spans="1:12">
      <c r="A82" s="199"/>
      <c r="B82" s="311" t="s">
        <v>193</v>
      </c>
      <c r="C82" s="311"/>
      <c r="D82" s="311"/>
      <c r="E82" s="311"/>
      <c r="F82" s="311"/>
      <c r="G82" s="311"/>
      <c r="H82" s="311"/>
      <c r="I82" s="44"/>
      <c r="J82" s="44"/>
      <c r="K82" s="44"/>
      <c r="L82" s="44"/>
    </row>
    <row r="83" spans="1:12">
      <c r="A83" s="82"/>
      <c r="B83" s="241"/>
      <c r="C83" s="306" t="s">
        <v>10</v>
      </c>
      <c r="D83" s="307"/>
      <c r="E83" s="307"/>
      <c r="F83" s="307"/>
      <c r="G83" s="307"/>
      <c r="H83" s="308"/>
      <c r="I83" s="44"/>
      <c r="J83" s="44"/>
      <c r="K83" s="44"/>
      <c r="L83" s="44"/>
    </row>
    <row r="84" spans="1:12">
      <c r="A84" s="82"/>
      <c r="B84" s="242"/>
      <c r="C84" s="306" t="s">
        <v>11</v>
      </c>
      <c r="D84" s="307"/>
      <c r="E84" s="307"/>
      <c r="F84" s="307"/>
      <c r="G84" s="307"/>
      <c r="H84" s="308"/>
      <c r="I84" s="44"/>
      <c r="J84" s="44"/>
      <c r="K84" s="44"/>
      <c r="L84" s="44"/>
    </row>
    <row r="85" spans="1:12">
      <c r="A85" s="82"/>
      <c r="B85" s="242"/>
      <c r="C85" s="306" t="s">
        <v>12</v>
      </c>
      <c r="D85" s="307"/>
      <c r="E85" s="307"/>
      <c r="F85" s="307"/>
      <c r="G85" s="307"/>
      <c r="H85" s="308"/>
      <c r="I85" s="44"/>
      <c r="J85" s="44"/>
      <c r="K85" s="44"/>
      <c r="L85" s="44"/>
    </row>
    <row r="86" spans="1:12">
      <c r="A86" s="82"/>
      <c r="B86" s="242"/>
      <c r="C86" s="306" t="s">
        <v>13</v>
      </c>
      <c r="D86" s="307"/>
      <c r="E86" s="307"/>
      <c r="F86" s="307"/>
      <c r="G86" s="307"/>
      <c r="H86" s="308"/>
      <c r="I86" s="44"/>
      <c r="J86" s="44"/>
      <c r="K86" s="44"/>
      <c r="L86" s="44"/>
    </row>
    <row r="87" spans="1:12">
      <c r="A87" s="82"/>
      <c r="B87" s="242"/>
      <c r="C87" s="306" t="s">
        <v>14</v>
      </c>
      <c r="D87" s="307"/>
      <c r="E87" s="307"/>
      <c r="F87" s="307"/>
      <c r="G87" s="307"/>
      <c r="H87" s="308"/>
      <c r="I87" s="44"/>
      <c r="J87" s="44"/>
      <c r="K87" s="44"/>
      <c r="L87" s="44"/>
    </row>
    <row r="88" spans="1:12">
      <c r="A88" s="335"/>
      <c r="B88" s="335"/>
      <c r="C88" s="303"/>
      <c r="D88" s="303"/>
      <c r="E88" s="303"/>
      <c r="F88" s="303"/>
      <c r="G88" s="303"/>
      <c r="H88" s="303"/>
      <c r="I88" s="44"/>
      <c r="J88" s="44"/>
      <c r="K88" s="44"/>
      <c r="L88" s="44"/>
    </row>
    <row r="89" spans="1:12">
      <c r="A89" s="305" t="s">
        <v>8</v>
      </c>
      <c r="B89" s="305"/>
      <c r="C89" s="305"/>
      <c r="D89" s="305"/>
      <c r="E89" s="305"/>
      <c r="F89" s="305"/>
      <c r="G89" s="305"/>
      <c r="H89" s="305"/>
      <c r="I89" s="44"/>
      <c r="J89" s="44"/>
      <c r="K89" s="44"/>
      <c r="L89" s="44"/>
    </row>
    <row r="90" spans="1:12">
      <c r="A90" s="336"/>
      <c r="B90" s="337"/>
      <c r="C90" s="337"/>
      <c r="D90" s="337"/>
      <c r="E90" s="337"/>
      <c r="F90" s="337"/>
      <c r="G90" s="337"/>
      <c r="H90" s="338"/>
      <c r="I90" s="44"/>
      <c r="J90" s="44"/>
      <c r="K90" s="44"/>
      <c r="L90" s="44"/>
    </row>
    <row r="91" spans="1:12">
      <c r="A91" s="305" t="s">
        <v>9</v>
      </c>
      <c r="B91" s="305"/>
      <c r="C91" s="305"/>
      <c r="D91" s="305"/>
      <c r="E91" s="305"/>
      <c r="F91" s="305"/>
      <c r="G91" s="305"/>
      <c r="H91" s="305"/>
      <c r="I91" s="121">
        <f>I8+I46+I71+I75+I89</f>
        <v>600329</v>
      </c>
      <c r="J91" s="121">
        <f>J8+J46+J71+J75+J89</f>
        <v>682819</v>
      </c>
      <c r="K91" s="44"/>
      <c r="L91" s="44"/>
    </row>
    <row r="94" spans="1:12">
      <c r="A94" s="302"/>
      <c r="B94" s="302"/>
      <c r="C94" s="302"/>
      <c r="D94" s="302"/>
      <c r="E94" s="302"/>
      <c r="F94" s="302"/>
      <c r="G94" s="302"/>
      <c r="H94" s="302"/>
      <c r="I94" s="302"/>
      <c r="J94" s="302"/>
      <c r="K94" s="302"/>
      <c r="L94" s="302"/>
    </row>
  </sheetData>
  <mergeCells count="89">
    <mergeCell ref="A94:L94"/>
    <mergeCell ref="C25:H25"/>
    <mergeCell ref="C26:H26"/>
    <mergeCell ref="A91:H91"/>
    <mergeCell ref="A74:H74"/>
    <mergeCell ref="A88:H88"/>
    <mergeCell ref="A70:H70"/>
    <mergeCell ref="A90:H90"/>
    <mergeCell ref="B72:H72"/>
    <mergeCell ref="C87:H87"/>
    <mergeCell ref="A89:H89"/>
    <mergeCell ref="C84:H84"/>
    <mergeCell ref="C85:H85"/>
    <mergeCell ref="C83:H83"/>
    <mergeCell ref="B82:H82"/>
    <mergeCell ref="C78:H78"/>
    <mergeCell ref="C77:H77"/>
    <mergeCell ref="C86:H86"/>
    <mergeCell ref="C58:H58"/>
    <mergeCell ref="A71:H71"/>
    <mergeCell ref="A69:H69"/>
    <mergeCell ref="C62:H62"/>
    <mergeCell ref="C80:H80"/>
    <mergeCell ref="C81:H81"/>
    <mergeCell ref="C63:H63"/>
    <mergeCell ref="A68:H68"/>
    <mergeCell ref="B73:H73"/>
    <mergeCell ref="A75:H75"/>
    <mergeCell ref="B76:H76"/>
    <mergeCell ref="C79:H79"/>
    <mergeCell ref="C67:H67"/>
    <mergeCell ref="C59:H59"/>
    <mergeCell ref="B51:H51"/>
    <mergeCell ref="C53:H53"/>
    <mergeCell ref="C54:H54"/>
    <mergeCell ref="A46:H46"/>
    <mergeCell ref="B47:H47"/>
    <mergeCell ref="C50:H50"/>
    <mergeCell ref="C48:H48"/>
    <mergeCell ref="C49:H49"/>
    <mergeCell ref="C34:H34"/>
    <mergeCell ref="C35:H35"/>
    <mergeCell ref="C36:H36"/>
    <mergeCell ref="C37:H37"/>
    <mergeCell ref="C44:H44"/>
    <mergeCell ref="C39:H39"/>
    <mergeCell ref="C38:H38"/>
    <mergeCell ref="C40:H40"/>
    <mergeCell ref="C60:H60"/>
    <mergeCell ref="C55:H55"/>
    <mergeCell ref="C56:H56"/>
    <mergeCell ref="C65:H65"/>
    <mergeCell ref="C66:H66"/>
    <mergeCell ref="A2:L2"/>
    <mergeCell ref="A3:L3"/>
    <mergeCell ref="A4:L4"/>
    <mergeCell ref="A7:H7"/>
    <mergeCell ref="C10:H10"/>
    <mergeCell ref="C29:H29"/>
    <mergeCell ref="C57:H57"/>
    <mergeCell ref="B64:H64"/>
    <mergeCell ref="C61:H61"/>
    <mergeCell ref="C22:H22"/>
    <mergeCell ref="C30:H30"/>
    <mergeCell ref="C28:H28"/>
    <mergeCell ref="B33:H33"/>
    <mergeCell ref="B41:H41"/>
    <mergeCell ref="C31:H31"/>
    <mergeCell ref="C42:H42"/>
    <mergeCell ref="C43:H43"/>
    <mergeCell ref="C27:H27"/>
    <mergeCell ref="C32:H32"/>
    <mergeCell ref="C52:H52"/>
    <mergeCell ref="A45:H45"/>
    <mergeCell ref="C24:H24"/>
    <mergeCell ref="B23:H23"/>
    <mergeCell ref="C11:H11"/>
    <mergeCell ref="A8:H8"/>
    <mergeCell ref="B9:H9"/>
    <mergeCell ref="C20:H20"/>
    <mergeCell ref="C21:H21"/>
    <mergeCell ref="C12:H12"/>
    <mergeCell ref="C13:H13"/>
    <mergeCell ref="C14:H14"/>
    <mergeCell ref="C15:H15"/>
    <mergeCell ref="C16:H16"/>
    <mergeCell ref="C17:H17"/>
    <mergeCell ref="C18:H18"/>
    <mergeCell ref="C19:H19"/>
  </mergeCells>
  <phoneticPr fontId="1" type="noConversion"/>
  <pageMargins left="0.98425196850393704" right="0.78740157480314965" top="0.39370078740157483" bottom="0.39370078740157483" header="0.51181102362204722" footer="0.51181102362204722"/>
  <pageSetup paperSize="9" scale="66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002060"/>
  </sheetPr>
  <dimension ref="A3:P140"/>
  <sheetViews>
    <sheetView view="pageBreakPreview" zoomScale="60" zoomScaleNormal="100" workbookViewId="0">
      <selection activeCell="A4" sqref="A4:N4"/>
    </sheetView>
  </sheetViews>
  <sheetFormatPr defaultRowHeight="12.75"/>
  <cols>
    <col min="1" max="1" width="33.28515625" customWidth="1"/>
    <col min="2" max="14" width="9.5703125" customWidth="1"/>
  </cols>
  <sheetData>
    <row r="3" spans="1:16" s="8" customFormat="1">
      <c r="A3" s="300" t="s">
        <v>485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</row>
    <row r="4" spans="1:16">
      <c r="A4" s="300" t="s">
        <v>463</v>
      </c>
      <c r="B4" s="300"/>
      <c r="C4" s="300"/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0"/>
    </row>
    <row r="5" spans="1:16" s="9" customFormat="1">
      <c r="A5"/>
      <c r="B5"/>
      <c r="C5"/>
      <c r="D5"/>
      <c r="E5"/>
      <c r="F5"/>
      <c r="G5"/>
      <c r="H5"/>
      <c r="I5"/>
      <c r="J5"/>
      <c r="K5"/>
      <c r="L5"/>
      <c r="M5"/>
      <c r="N5"/>
    </row>
    <row r="6" spans="1:16" s="9" customFormat="1">
      <c r="A6" s="9" t="s">
        <v>57</v>
      </c>
    </row>
    <row r="7" spans="1:16" s="9" customFormat="1" ht="15.75">
      <c r="A7" s="410" t="s">
        <v>54</v>
      </c>
      <c r="B7" s="410"/>
      <c r="C7" s="410"/>
      <c r="D7" s="410"/>
      <c r="E7" s="410"/>
      <c r="F7" s="410"/>
      <c r="G7" s="410"/>
      <c r="H7" s="410"/>
      <c r="I7" s="410"/>
      <c r="J7" s="410"/>
      <c r="K7" s="410"/>
      <c r="L7" s="410"/>
      <c r="M7" s="410"/>
      <c r="N7" s="410"/>
    </row>
    <row r="8" spans="1:16" s="9" customFormat="1">
      <c r="A8" s="19" t="s">
        <v>305</v>
      </c>
      <c r="B8" s="21" t="s">
        <v>69</v>
      </c>
      <c r="C8" s="21" t="s">
        <v>70</v>
      </c>
      <c r="D8" s="21" t="s">
        <v>71</v>
      </c>
      <c r="E8" s="21" t="s">
        <v>72</v>
      </c>
      <c r="F8" s="21" t="s">
        <v>73</v>
      </c>
      <c r="G8" s="21" t="s">
        <v>74</v>
      </c>
      <c r="H8" s="21" t="s">
        <v>75</v>
      </c>
      <c r="I8" s="21" t="s">
        <v>76</v>
      </c>
      <c r="J8" s="21" t="s">
        <v>77</v>
      </c>
      <c r="K8" s="21" t="s">
        <v>78</v>
      </c>
      <c r="L8" s="21" t="s">
        <v>79</v>
      </c>
      <c r="M8" s="21" t="s">
        <v>80</v>
      </c>
      <c r="N8" s="21" t="s">
        <v>81</v>
      </c>
    </row>
    <row r="9" spans="1:16" s="16" customFormat="1" ht="25.5">
      <c r="A9" s="47" t="s">
        <v>369</v>
      </c>
      <c r="B9" s="122">
        <f>292963/12</f>
        <v>24413.583333333332</v>
      </c>
      <c r="C9" s="122">
        <f>292963/12</f>
        <v>24413.583333333332</v>
      </c>
      <c r="D9" s="122">
        <f>292963/12</f>
        <v>24413.583333333332</v>
      </c>
      <c r="E9" s="122">
        <f t="shared" ref="E9:M9" si="0">292963/12</f>
        <v>24413.583333333332</v>
      </c>
      <c r="F9" s="122">
        <f t="shared" si="0"/>
        <v>24413.583333333332</v>
      </c>
      <c r="G9" s="122">
        <f t="shared" si="0"/>
        <v>24413.583333333332</v>
      </c>
      <c r="H9" s="122">
        <f t="shared" si="0"/>
        <v>24413.583333333332</v>
      </c>
      <c r="I9" s="122">
        <f t="shared" si="0"/>
        <v>24413.583333333332</v>
      </c>
      <c r="J9" s="122">
        <f t="shared" si="0"/>
        <v>24413.583333333332</v>
      </c>
      <c r="K9" s="122">
        <f t="shared" si="0"/>
        <v>24413.583333333332</v>
      </c>
      <c r="L9" s="122">
        <f t="shared" si="0"/>
        <v>24413.583333333332</v>
      </c>
      <c r="M9" s="122">
        <f t="shared" si="0"/>
        <v>24413.583333333332</v>
      </c>
      <c r="N9" s="122">
        <f>SUM(B9:M9)</f>
        <v>292963</v>
      </c>
    </row>
    <row r="10" spans="1:16">
      <c r="A10" s="48" t="s">
        <v>370</v>
      </c>
      <c r="B10" s="122">
        <f>213307/12</f>
        <v>17775.583333333332</v>
      </c>
      <c r="C10" s="122">
        <v>17776</v>
      </c>
      <c r="D10" s="122">
        <v>17776</v>
      </c>
      <c r="E10" s="122">
        <v>17776</v>
      </c>
      <c r="F10" s="122">
        <v>17776</v>
      </c>
      <c r="G10" s="122">
        <v>17776</v>
      </c>
      <c r="H10" s="122">
        <v>17776</v>
      </c>
      <c r="I10" s="122">
        <v>17776</v>
      </c>
      <c r="J10" s="122">
        <v>17776</v>
      </c>
      <c r="K10" s="122">
        <v>17776</v>
      </c>
      <c r="L10" s="122">
        <v>17776</v>
      </c>
      <c r="M10" s="122">
        <v>17771</v>
      </c>
      <c r="N10" s="122">
        <f>SUM(B10:M10)</f>
        <v>213306.58333333331</v>
      </c>
    </row>
    <row r="11" spans="1:16">
      <c r="A11" s="48" t="s">
        <v>371</v>
      </c>
      <c r="B11" s="122">
        <v>2251</v>
      </c>
      <c r="C11" s="122">
        <v>2251</v>
      </c>
      <c r="D11" s="122">
        <v>2251</v>
      </c>
      <c r="E11" s="122">
        <v>2251</v>
      </c>
      <c r="F11" s="122">
        <v>2251</v>
      </c>
      <c r="G11" s="122">
        <v>2251</v>
      </c>
      <c r="H11" s="122">
        <v>2251</v>
      </c>
      <c r="I11" s="122">
        <v>2251</v>
      </c>
      <c r="J11" s="122">
        <v>2251</v>
      </c>
      <c r="K11" s="122">
        <v>2251</v>
      </c>
      <c r="L11" s="122">
        <v>2251</v>
      </c>
      <c r="M11" s="122">
        <v>2250</v>
      </c>
      <c r="N11" s="122">
        <f>SUM(B11:M11)</f>
        <v>27011</v>
      </c>
      <c r="P11" s="261"/>
    </row>
    <row r="12" spans="1:16" ht="12.75" customHeight="1">
      <c r="A12" s="47" t="s">
        <v>260</v>
      </c>
      <c r="B12" s="122"/>
      <c r="C12" s="122"/>
      <c r="D12" s="122">
        <v>30639</v>
      </c>
      <c r="E12" s="122"/>
      <c r="F12" s="122"/>
      <c r="G12" s="122"/>
      <c r="H12" s="122"/>
      <c r="I12" s="122">
        <f>74733-30639</f>
        <v>44094</v>
      </c>
      <c r="J12" s="122"/>
      <c r="K12" s="122"/>
      <c r="L12" s="122"/>
      <c r="M12" s="122"/>
      <c r="N12" s="122">
        <f>SUM(B12:M12)</f>
        <v>74733</v>
      </c>
      <c r="P12" s="7"/>
    </row>
    <row r="13" spans="1:16">
      <c r="A13" s="47" t="s">
        <v>89</v>
      </c>
      <c r="B13" s="122">
        <v>29</v>
      </c>
      <c r="C13" s="122">
        <v>29</v>
      </c>
      <c r="D13" s="122">
        <v>29</v>
      </c>
      <c r="E13" s="122">
        <v>29</v>
      </c>
      <c r="F13" s="122">
        <v>29</v>
      </c>
      <c r="G13" s="122">
        <v>29</v>
      </c>
      <c r="H13" s="122">
        <v>29</v>
      </c>
      <c r="I13" s="122">
        <v>29</v>
      </c>
      <c r="J13" s="122">
        <v>29</v>
      </c>
      <c r="K13" s="122">
        <v>29</v>
      </c>
      <c r="L13" s="122">
        <v>29</v>
      </c>
      <c r="M13" s="122">
        <v>31</v>
      </c>
      <c r="N13" s="122">
        <f>SUM(B13:M13)</f>
        <v>350</v>
      </c>
      <c r="P13" s="261"/>
    </row>
    <row r="14" spans="1:16" ht="38.25">
      <c r="A14" s="47" t="s">
        <v>228</v>
      </c>
      <c r="B14" s="126"/>
      <c r="C14" s="126"/>
      <c r="D14" s="126"/>
      <c r="E14" s="126"/>
      <c r="F14" s="126"/>
      <c r="G14" s="126"/>
      <c r="H14" s="126"/>
      <c r="I14" s="126">
        <v>60228</v>
      </c>
      <c r="J14" s="126"/>
      <c r="K14" s="126"/>
      <c r="L14" s="126"/>
      <c r="M14" s="126"/>
      <c r="N14" s="126"/>
    </row>
    <row r="15" spans="1:16" s="9" customFormat="1">
      <c r="A15" s="47" t="s">
        <v>90</v>
      </c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</row>
    <row r="16" spans="1:16">
      <c r="A16" s="47" t="s">
        <v>91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</row>
    <row r="17" spans="1:16">
      <c r="A17" s="33" t="s">
        <v>92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</row>
    <row r="18" spans="1:16" ht="15.75">
      <c r="A18" s="46" t="s">
        <v>82</v>
      </c>
      <c r="B18" s="121">
        <f>SUM(B9:B17)</f>
        <v>44469.166666666664</v>
      </c>
      <c r="C18" s="121">
        <f t="shared" ref="C18:M18" si="1">SUM(C9:C17)</f>
        <v>44469.583333333328</v>
      </c>
      <c r="D18" s="121">
        <f t="shared" si="1"/>
        <v>75108.583333333328</v>
      </c>
      <c r="E18" s="121">
        <f t="shared" si="1"/>
        <v>44469.583333333328</v>
      </c>
      <c r="F18" s="121">
        <f t="shared" si="1"/>
        <v>44469.583333333328</v>
      </c>
      <c r="G18" s="121">
        <f t="shared" si="1"/>
        <v>44469.583333333328</v>
      </c>
      <c r="H18" s="121">
        <f t="shared" si="1"/>
        <v>44469.583333333328</v>
      </c>
      <c r="I18" s="121">
        <f t="shared" si="1"/>
        <v>148791.58333333331</v>
      </c>
      <c r="J18" s="121">
        <f t="shared" si="1"/>
        <v>44469.583333333328</v>
      </c>
      <c r="K18" s="121">
        <f t="shared" si="1"/>
        <v>44469.583333333328</v>
      </c>
      <c r="L18" s="121">
        <f t="shared" si="1"/>
        <v>44469.583333333328</v>
      </c>
      <c r="M18" s="121">
        <f t="shared" si="1"/>
        <v>44465.583333333328</v>
      </c>
      <c r="N18" s="121">
        <f>SUM(B18:M18)</f>
        <v>668591.58333333337</v>
      </c>
    </row>
    <row r="19" spans="1:16" ht="15.75">
      <c r="A19" s="410" t="s">
        <v>55</v>
      </c>
      <c r="B19" s="411"/>
      <c r="C19" s="411"/>
      <c r="D19" s="411"/>
      <c r="E19" s="411"/>
      <c r="F19" s="411"/>
      <c r="G19" s="411"/>
      <c r="H19" s="411"/>
      <c r="I19" s="411"/>
      <c r="J19" s="411"/>
      <c r="K19" s="411"/>
      <c r="L19" s="411"/>
      <c r="M19" s="411"/>
      <c r="N19" s="411"/>
    </row>
    <row r="20" spans="1:16">
      <c r="A20" s="19" t="s">
        <v>305</v>
      </c>
      <c r="B20" s="21" t="s">
        <v>69</v>
      </c>
      <c r="C20" s="21" t="s">
        <v>70</v>
      </c>
      <c r="D20" s="21" t="s">
        <v>71</v>
      </c>
      <c r="E20" s="21" t="s">
        <v>72</v>
      </c>
      <c r="F20" s="21" t="s">
        <v>73</v>
      </c>
      <c r="G20" s="21" t="s">
        <v>74</v>
      </c>
      <c r="H20" s="21" t="s">
        <v>75</v>
      </c>
      <c r="I20" s="21" t="s">
        <v>76</v>
      </c>
      <c r="J20" s="21" t="s">
        <v>77</v>
      </c>
      <c r="K20" s="21" t="s">
        <v>78</v>
      </c>
      <c r="L20" s="21" t="s">
        <v>79</v>
      </c>
      <c r="M20" s="21" t="s">
        <v>80</v>
      </c>
      <c r="N20" s="21" t="s">
        <v>81</v>
      </c>
    </row>
    <row r="21" spans="1:16">
      <c r="A21" s="49" t="s">
        <v>93</v>
      </c>
      <c r="B21" s="122">
        <f>564904/12</f>
        <v>47075.333333333336</v>
      </c>
      <c r="C21" s="122">
        <f>564904/12</f>
        <v>47075.333333333336</v>
      </c>
      <c r="D21" s="122">
        <f>564904/12</f>
        <v>47075.333333333336</v>
      </c>
      <c r="E21" s="122">
        <f t="shared" ref="E21:M21" si="2">564904/12</f>
        <v>47075.333333333336</v>
      </c>
      <c r="F21" s="122">
        <f t="shared" si="2"/>
        <v>47075.333333333336</v>
      </c>
      <c r="G21" s="122">
        <f t="shared" si="2"/>
        <v>47075.333333333336</v>
      </c>
      <c r="H21" s="122">
        <f t="shared" si="2"/>
        <v>47075.333333333336</v>
      </c>
      <c r="I21" s="122">
        <f t="shared" si="2"/>
        <v>47075.333333333336</v>
      </c>
      <c r="J21" s="122">
        <f t="shared" si="2"/>
        <v>47075.333333333336</v>
      </c>
      <c r="K21" s="122">
        <f t="shared" si="2"/>
        <v>47075.333333333336</v>
      </c>
      <c r="L21" s="122">
        <f t="shared" si="2"/>
        <v>47075.333333333336</v>
      </c>
      <c r="M21" s="122">
        <f t="shared" si="2"/>
        <v>47075.333333333336</v>
      </c>
      <c r="N21" s="122">
        <f>SUM(B21:M21)</f>
        <v>564903.99999999988</v>
      </c>
      <c r="P21" s="261"/>
    </row>
    <row r="22" spans="1:16">
      <c r="A22" s="49" t="s">
        <v>94</v>
      </c>
      <c r="B22" s="122"/>
      <c r="C22" s="122"/>
      <c r="D22" s="122"/>
      <c r="E22" s="122">
        <v>10000</v>
      </c>
      <c r="F22" s="122">
        <v>50</v>
      </c>
      <c r="G22" s="122">
        <v>50</v>
      </c>
      <c r="H22" s="122">
        <v>10062</v>
      </c>
      <c r="I22" s="122">
        <f>3354+41541</f>
        <v>44895</v>
      </c>
      <c r="J22" s="122">
        <v>6670</v>
      </c>
      <c r="K22" s="122">
        <v>3354</v>
      </c>
      <c r="L22" s="122">
        <v>3354</v>
      </c>
      <c r="M22" s="122">
        <v>3355</v>
      </c>
      <c r="N22" s="122">
        <f>SUM(B22:M22)</f>
        <v>81790</v>
      </c>
      <c r="P22" s="261"/>
    </row>
    <row r="23" spans="1:16" s="9" customFormat="1">
      <c r="A23" s="49" t="s">
        <v>95</v>
      </c>
      <c r="B23" s="122">
        <v>150</v>
      </c>
      <c r="C23" s="122"/>
      <c r="D23" s="122">
        <v>150</v>
      </c>
      <c r="E23" s="122"/>
      <c r="F23" s="122">
        <v>150</v>
      </c>
      <c r="G23" s="122"/>
      <c r="H23" s="122"/>
      <c r="I23" s="122">
        <v>150</v>
      </c>
      <c r="J23" s="122"/>
      <c r="K23" s="122"/>
      <c r="L23" s="122"/>
      <c r="M23" s="122"/>
      <c r="N23" s="122">
        <v>600</v>
      </c>
      <c r="P23" s="182"/>
    </row>
    <row r="24" spans="1:16">
      <c r="A24" s="49" t="s">
        <v>97</v>
      </c>
      <c r="B24" s="122">
        <v>1942</v>
      </c>
      <c r="C24" s="122">
        <v>1941</v>
      </c>
      <c r="D24" s="122">
        <v>1942</v>
      </c>
      <c r="E24" s="122">
        <v>1941</v>
      </c>
      <c r="F24" s="122">
        <v>1942</v>
      </c>
      <c r="G24" s="122">
        <v>1941</v>
      </c>
      <c r="H24" s="122">
        <v>1942</v>
      </c>
      <c r="I24" s="122">
        <v>941</v>
      </c>
      <c r="J24" s="122">
        <v>942</v>
      </c>
      <c r="K24" s="122">
        <v>1941</v>
      </c>
      <c r="L24" s="122">
        <v>1942</v>
      </c>
      <c r="M24" s="122">
        <v>1941</v>
      </c>
      <c r="N24" s="122">
        <f>SUM(B24:M24)</f>
        <v>21298</v>
      </c>
    </row>
    <row r="25" spans="1:16">
      <c r="A25" s="49" t="s">
        <v>98</v>
      </c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</row>
    <row r="26" spans="1:16" ht="15.75">
      <c r="A26" s="45" t="s">
        <v>83</v>
      </c>
      <c r="B26" s="121">
        <f>SUM(B21:B25)</f>
        <v>49167.333333333336</v>
      </c>
      <c r="C26" s="121">
        <f t="shared" ref="C26:M26" si="3">SUM(C21:C25)</f>
        <v>49016.333333333336</v>
      </c>
      <c r="D26" s="121">
        <f t="shared" si="3"/>
        <v>49167.333333333336</v>
      </c>
      <c r="E26" s="121">
        <f t="shared" si="3"/>
        <v>59016.333333333336</v>
      </c>
      <c r="F26" s="121">
        <f t="shared" si="3"/>
        <v>49217.333333333336</v>
      </c>
      <c r="G26" s="121">
        <f t="shared" si="3"/>
        <v>49066.333333333336</v>
      </c>
      <c r="H26" s="121">
        <f t="shared" si="3"/>
        <v>59079.333333333336</v>
      </c>
      <c r="I26" s="121">
        <f t="shared" si="3"/>
        <v>93061.333333333343</v>
      </c>
      <c r="J26" s="121">
        <f t="shared" si="3"/>
        <v>54687.333333333336</v>
      </c>
      <c r="K26" s="121">
        <f t="shared" si="3"/>
        <v>52370.333333333336</v>
      </c>
      <c r="L26" s="121">
        <f t="shared" si="3"/>
        <v>52371.333333333336</v>
      </c>
      <c r="M26" s="121">
        <f t="shared" si="3"/>
        <v>52371.333333333336</v>
      </c>
      <c r="N26" s="121">
        <f>SUM(B26:M26)</f>
        <v>668592</v>
      </c>
    </row>
    <row r="27" spans="1:16">
      <c r="G27" s="141"/>
      <c r="M27" s="141"/>
    </row>
    <row r="28" spans="1:16">
      <c r="G28" s="141"/>
      <c r="M28" s="141"/>
    </row>
    <row r="55" spans="1:14">
      <c r="I55" s="339"/>
      <c r="J55" s="339"/>
      <c r="K55" s="339"/>
      <c r="L55" s="339"/>
      <c r="M55" s="339"/>
      <c r="N55" s="339"/>
    </row>
    <row r="56" spans="1:14">
      <c r="F56" s="8" t="s">
        <v>428</v>
      </c>
      <c r="N56" s="41"/>
    </row>
    <row r="57" spans="1:14">
      <c r="N57" s="41"/>
    </row>
    <row r="58" spans="1:14">
      <c r="A58" s="300" t="s">
        <v>424</v>
      </c>
      <c r="B58" s="300"/>
      <c r="C58" s="300"/>
      <c r="D58" s="300"/>
      <c r="E58" s="300"/>
      <c r="F58" s="300"/>
      <c r="G58" s="300"/>
      <c r="H58" s="300"/>
      <c r="I58" s="300"/>
      <c r="J58" s="300"/>
      <c r="K58" s="300"/>
      <c r="L58" s="300"/>
      <c r="M58" s="300"/>
      <c r="N58" s="300"/>
    </row>
    <row r="60" spans="1:14">
      <c r="A60" s="9" t="s">
        <v>29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1:14" ht="15.75">
      <c r="A61" s="410" t="s">
        <v>54</v>
      </c>
      <c r="B61" s="410"/>
      <c r="C61" s="410"/>
      <c r="D61" s="410"/>
      <c r="E61" s="410"/>
      <c r="F61" s="410"/>
      <c r="G61" s="410"/>
      <c r="H61" s="410"/>
      <c r="I61" s="410"/>
      <c r="J61" s="410"/>
      <c r="K61" s="410"/>
      <c r="L61" s="410"/>
      <c r="M61" s="410"/>
      <c r="N61" s="410"/>
    </row>
    <row r="62" spans="1:14">
      <c r="A62" s="19" t="s">
        <v>305</v>
      </c>
      <c r="B62" s="19" t="s">
        <v>69</v>
      </c>
      <c r="C62" s="19" t="s">
        <v>70</v>
      </c>
      <c r="D62" s="19" t="s">
        <v>71</v>
      </c>
      <c r="E62" s="19" t="s">
        <v>72</v>
      </c>
      <c r="F62" s="19" t="s">
        <v>73</v>
      </c>
      <c r="G62" s="19" t="s">
        <v>74</v>
      </c>
      <c r="H62" s="19" t="s">
        <v>75</v>
      </c>
      <c r="I62" s="19" t="s">
        <v>76</v>
      </c>
      <c r="J62" s="19" t="s">
        <v>77</v>
      </c>
      <c r="K62" s="19" t="s">
        <v>78</v>
      </c>
      <c r="L62" s="19" t="s">
        <v>79</v>
      </c>
      <c r="M62" s="19" t="s">
        <v>80</v>
      </c>
      <c r="N62" s="19" t="s">
        <v>81</v>
      </c>
    </row>
    <row r="63" spans="1:14">
      <c r="A63" s="47" t="s">
        <v>84</v>
      </c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</row>
    <row r="64" spans="1:14">
      <c r="A64" s="48" t="s">
        <v>85</v>
      </c>
      <c r="B64" s="122">
        <v>7708</v>
      </c>
      <c r="C64" s="122">
        <v>7706</v>
      </c>
      <c r="D64" s="122">
        <v>7708</v>
      </c>
      <c r="E64" s="122">
        <v>7706</v>
      </c>
      <c r="F64" s="122">
        <v>7506</v>
      </c>
      <c r="G64" s="122">
        <v>7506</v>
      </c>
      <c r="H64" s="122">
        <v>7374</v>
      </c>
      <c r="I64" s="122">
        <v>5706</v>
      </c>
      <c r="J64" s="122">
        <v>7708</v>
      </c>
      <c r="K64" s="122">
        <v>7706</v>
      </c>
      <c r="L64" s="122">
        <v>7706</v>
      </c>
      <c r="M64" s="122">
        <v>8828</v>
      </c>
      <c r="N64" s="122">
        <f>SUM(B64:M64)</f>
        <v>90868</v>
      </c>
    </row>
    <row r="65" spans="1:14" ht="25.5">
      <c r="A65" s="47" t="s">
        <v>86</v>
      </c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</row>
    <row r="66" spans="1:14">
      <c r="A66" s="47" t="s">
        <v>87</v>
      </c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</row>
    <row r="67" spans="1:14">
      <c r="A67" s="47" t="s">
        <v>88</v>
      </c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</row>
    <row r="68" spans="1:14">
      <c r="A68" s="47" t="s">
        <v>89</v>
      </c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</row>
    <row r="69" spans="1:14" ht="38.25">
      <c r="A69" s="47" t="s">
        <v>228</v>
      </c>
      <c r="B69" s="122"/>
      <c r="C69" s="122"/>
      <c r="D69" s="122"/>
      <c r="E69" s="122"/>
      <c r="F69" s="122"/>
      <c r="G69" s="122"/>
      <c r="H69" s="122"/>
      <c r="I69" s="122">
        <v>2732</v>
      </c>
      <c r="J69" s="122"/>
      <c r="K69" s="122"/>
      <c r="L69" s="122"/>
      <c r="M69" s="122"/>
      <c r="N69" s="122">
        <f>SUM(B69:M69)</f>
        <v>2732</v>
      </c>
    </row>
    <row r="70" spans="1:14">
      <c r="A70" s="47" t="s">
        <v>90</v>
      </c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</row>
    <row r="71" spans="1:14">
      <c r="A71" s="47" t="s">
        <v>91</v>
      </c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</row>
    <row r="72" spans="1:14">
      <c r="A72" s="33" t="s">
        <v>92</v>
      </c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</row>
    <row r="73" spans="1:14" ht="15.75">
      <c r="A73" s="46" t="s">
        <v>82</v>
      </c>
      <c r="B73" s="121">
        <f t="shared" ref="B73:M73" si="4">SUM(B63:B72)</f>
        <v>7708</v>
      </c>
      <c r="C73" s="121">
        <f t="shared" si="4"/>
        <v>7706</v>
      </c>
      <c r="D73" s="121">
        <f t="shared" si="4"/>
        <v>7708</v>
      </c>
      <c r="E73" s="121">
        <f t="shared" si="4"/>
        <v>7706</v>
      </c>
      <c r="F73" s="121">
        <f t="shared" si="4"/>
        <v>7506</v>
      </c>
      <c r="G73" s="121">
        <f t="shared" si="4"/>
        <v>7506</v>
      </c>
      <c r="H73" s="121">
        <f t="shared" si="4"/>
        <v>7374</v>
      </c>
      <c r="I73" s="121">
        <f t="shared" si="4"/>
        <v>8438</v>
      </c>
      <c r="J73" s="121">
        <f t="shared" si="4"/>
        <v>7708</v>
      </c>
      <c r="K73" s="121">
        <f t="shared" si="4"/>
        <v>7706</v>
      </c>
      <c r="L73" s="121">
        <f t="shared" si="4"/>
        <v>7706</v>
      </c>
      <c r="M73" s="121">
        <f t="shared" si="4"/>
        <v>8828</v>
      </c>
      <c r="N73" s="121">
        <f>SUM(B73:M73)</f>
        <v>93600</v>
      </c>
    </row>
    <row r="74" spans="1:14" ht="15.75">
      <c r="A74" s="146" t="s">
        <v>55</v>
      </c>
      <c r="B74" s="147"/>
      <c r="C74" s="147"/>
      <c r="D74" s="147"/>
      <c r="E74" s="147"/>
      <c r="F74" s="147"/>
      <c r="G74" s="147"/>
      <c r="H74" s="147"/>
      <c r="I74" s="147"/>
      <c r="J74" s="147"/>
      <c r="K74" s="147"/>
      <c r="L74" s="147"/>
      <c r="M74" s="147"/>
      <c r="N74" s="147"/>
    </row>
    <row r="75" spans="1:14">
      <c r="A75" s="19" t="s">
        <v>305</v>
      </c>
      <c r="B75" s="19" t="s">
        <v>69</v>
      </c>
      <c r="C75" s="19" t="s">
        <v>70</v>
      </c>
      <c r="D75" s="19" t="s">
        <v>71</v>
      </c>
      <c r="E75" s="19" t="s">
        <v>72</v>
      </c>
      <c r="F75" s="19" t="s">
        <v>73</v>
      </c>
      <c r="G75" s="19" t="s">
        <v>74</v>
      </c>
      <c r="H75" s="19" t="s">
        <v>75</v>
      </c>
      <c r="I75" s="19" t="s">
        <v>76</v>
      </c>
      <c r="J75" s="19" t="s">
        <v>77</v>
      </c>
      <c r="K75" s="19" t="s">
        <v>78</v>
      </c>
      <c r="L75" s="19" t="s">
        <v>79</v>
      </c>
      <c r="M75" s="19" t="s">
        <v>80</v>
      </c>
      <c r="N75" s="19" t="s">
        <v>81</v>
      </c>
    </row>
    <row r="76" spans="1:14">
      <c r="A76" s="49" t="s">
        <v>93</v>
      </c>
      <c r="B76" s="122">
        <v>7708</v>
      </c>
      <c r="C76" s="122">
        <v>7706</v>
      </c>
      <c r="D76" s="122">
        <v>7708</v>
      </c>
      <c r="E76" s="122">
        <v>7706</v>
      </c>
      <c r="F76" s="122">
        <v>7506</v>
      </c>
      <c r="G76" s="122">
        <v>7506</v>
      </c>
      <c r="H76" s="122">
        <v>7340</v>
      </c>
      <c r="I76" s="122">
        <v>8438</v>
      </c>
      <c r="J76" s="122">
        <v>7708</v>
      </c>
      <c r="K76" s="122">
        <v>7706</v>
      </c>
      <c r="L76" s="122">
        <v>7706</v>
      </c>
      <c r="M76" s="122">
        <v>8162</v>
      </c>
      <c r="N76" s="122">
        <f>SUM(B76:M76)</f>
        <v>92900</v>
      </c>
    </row>
    <row r="77" spans="1:14">
      <c r="A77" s="49" t="s">
        <v>94</v>
      </c>
      <c r="B77" s="122"/>
      <c r="C77" s="122"/>
      <c r="D77" s="122"/>
      <c r="E77" s="122"/>
      <c r="F77" s="122"/>
      <c r="G77" s="122"/>
      <c r="H77" s="122">
        <v>34</v>
      </c>
      <c r="I77" s="122"/>
      <c r="J77" s="122"/>
      <c r="K77" s="122"/>
      <c r="L77" s="122"/>
      <c r="M77" s="122">
        <v>666</v>
      </c>
      <c r="N77" s="122">
        <f>SUM(B77:M77)</f>
        <v>700</v>
      </c>
    </row>
    <row r="78" spans="1:14">
      <c r="A78" s="49" t="s">
        <v>95</v>
      </c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</row>
    <row r="79" spans="1:14">
      <c r="A79" s="49" t="s">
        <v>96</v>
      </c>
      <c r="B79" s="122"/>
      <c r="C79" s="122"/>
      <c r="D79" s="122"/>
      <c r="E79" s="122"/>
      <c r="F79" s="122"/>
      <c r="G79" s="122"/>
      <c r="H79" s="122"/>
      <c r="I79" s="122"/>
      <c r="J79" s="122"/>
      <c r="K79" s="122"/>
      <c r="L79" s="122"/>
      <c r="M79" s="122"/>
      <c r="N79" s="122"/>
    </row>
    <row r="80" spans="1:14">
      <c r="A80" s="49" t="s">
        <v>97</v>
      </c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</row>
    <row r="81" spans="1:14">
      <c r="A81" s="49" t="s">
        <v>98</v>
      </c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</row>
    <row r="82" spans="1:14" ht="15.75">
      <c r="A82" s="45" t="s">
        <v>83</v>
      </c>
      <c r="B82" s="121">
        <f t="shared" ref="B82:M82" si="5">SUM(B76:B81)</f>
        <v>7708</v>
      </c>
      <c r="C82" s="121">
        <f t="shared" si="5"/>
        <v>7706</v>
      </c>
      <c r="D82" s="121">
        <f t="shared" si="5"/>
        <v>7708</v>
      </c>
      <c r="E82" s="121">
        <f t="shared" si="5"/>
        <v>7706</v>
      </c>
      <c r="F82" s="121">
        <f t="shared" si="5"/>
        <v>7506</v>
      </c>
      <c r="G82" s="121">
        <f t="shared" si="5"/>
        <v>7506</v>
      </c>
      <c r="H82" s="121">
        <f t="shared" si="5"/>
        <v>7374</v>
      </c>
      <c r="I82" s="121">
        <f t="shared" si="5"/>
        <v>8438</v>
      </c>
      <c r="J82" s="121">
        <f t="shared" si="5"/>
        <v>7708</v>
      </c>
      <c r="K82" s="121">
        <f t="shared" si="5"/>
        <v>7706</v>
      </c>
      <c r="L82" s="121">
        <f t="shared" si="5"/>
        <v>7706</v>
      </c>
      <c r="M82" s="121">
        <f t="shared" si="5"/>
        <v>8828</v>
      </c>
      <c r="N82" s="121">
        <f>SUM(B82:M82)</f>
        <v>93600</v>
      </c>
    </row>
    <row r="83" spans="1:14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</row>
    <row r="84" spans="1:1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5" spans="1:14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</row>
    <row r="109" spans="1:14">
      <c r="I109" s="339"/>
      <c r="J109" s="339"/>
      <c r="K109" s="339"/>
      <c r="L109" s="339"/>
      <c r="M109" s="339"/>
      <c r="N109" s="339"/>
    </row>
    <row r="110" spans="1:14">
      <c r="N110" s="41"/>
    </row>
    <row r="111" spans="1:14">
      <c r="F111" s="8" t="s">
        <v>64</v>
      </c>
      <c r="N111" s="41"/>
    </row>
    <row r="112" spans="1:14">
      <c r="A112" s="300" t="s">
        <v>424</v>
      </c>
      <c r="B112" s="300"/>
      <c r="C112" s="300"/>
      <c r="D112" s="300"/>
      <c r="E112" s="300"/>
      <c r="F112" s="300"/>
      <c r="G112" s="300"/>
      <c r="H112" s="300"/>
      <c r="I112" s="300"/>
      <c r="J112" s="300"/>
      <c r="K112" s="300"/>
      <c r="L112" s="300"/>
      <c r="M112" s="300"/>
      <c r="N112" s="300"/>
    </row>
    <row r="114" spans="1:14">
      <c r="A114" s="9" t="s">
        <v>427</v>
      </c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</row>
    <row r="115" spans="1:14" ht="15.75">
      <c r="A115" s="410" t="s">
        <v>54</v>
      </c>
      <c r="B115" s="410"/>
      <c r="C115" s="410"/>
      <c r="D115" s="410"/>
      <c r="E115" s="410"/>
      <c r="F115" s="410"/>
      <c r="G115" s="410"/>
      <c r="H115" s="410"/>
      <c r="I115" s="410"/>
      <c r="J115" s="410"/>
      <c r="K115" s="410"/>
      <c r="L115" s="410"/>
      <c r="M115" s="410"/>
      <c r="N115" s="410"/>
    </row>
    <row r="116" spans="1:14">
      <c r="A116" s="19" t="s">
        <v>305</v>
      </c>
      <c r="B116" s="19" t="s">
        <v>69</v>
      </c>
      <c r="C116" s="19" t="s">
        <v>70</v>
      </c>
      <c r="D116" s="19" t="s">
        <v>71</v>
      </c>
      <c r="E116" s="19" t="s">
        <v>72</v>
      </c>
      <c r="F116" s="19" t="s">
        <v>73</v>
      </c>
      <c r="G116" s="19" t="s">
        <v>74</v>
      </c>
      <c r="H116" s="19" t="s">
        <v>75</v>
      </c>
      <c r="I116" s="19" t="s">
        <v>76</v>
      </c>
      <c r="J116" s="19" t="s">
        <v>77</v>
      </c>
      <c r="K116" s="19" t="s">
        <v>78</v>
      </c>
      <c r="L116" s="19" t="s">
        <v>79</v>
      </c>
      <c r="M116" s="19" t="s">
        <v>80</v>
      </c>
      <c r="N116" s="19" t="s">
        <v>81</v>
      </c>
    </row>
    <row r="117" spans="1:14">
      <c r="A117" s="47" t="s">
        <v>84</v>
      </c>
      <c r="B117" s="122">
        <v>35</v>
      </c>
      <c r="C117" s="122">
        <v>35</v>
      </c>
      <c r="D117" s="122">
        <v>35</v>
      </c>
      <c r="E117" s="122">
        <v>35</v>
      </c>
      <c r="F117" s="122">
        <v>35</v>
      </c>
      <c r="G117" s="122">
        <v>635</v>
      </c>
      <c r="H117" s="122">
        <v>2535</v>
      </c>
      <c r="I117" s="122">
        <v>2035</v>
      </c>
      <c r="J117" s="122">
        <v>35</v>
      </c>
      <c r="K117" s="122">
        <v>35</v>
      </c>
      <c r="L117" s="122">
        <v>285</v>
      </c>
      <c r="M117" s="122">
        <v>285</v>
      </c>
      <c r="N117" s="122">
        <f>SUM(B117:M117)</f>
        <v>6020</v>
      </c>
    </row>
    <row r="118" spans="1:14">
      <c r="A118" s="48" t="s">
        <v>85</v>
      </c>
      <c r="B118" s="122">
        <v>2366</v>
      </c>
      <c r="C118" s="122">
        <v>2366</v>
      </c>
      <c r="D118" s="122">
        <v>2366</v>
      </c>
      <c r="E118" s="122">
        <v>2366</v>
      </c>
      <c r="F118" s="122">
        <v>2366</v>
      </c>
      <c r="G118" s="122">
        <v>2371</v>
      </c>
      <c r="H118" s="122">
        <v>2366</v>
      </c>
      <c r="I118" s="122">
        <v>2366</v>
      </c>
      <c r="J118" s="122">
        <v>2366</v>
      </c>
      <c r="K118" s="122">
        <v>2366</v>
      </c>
      <c r="L118" s="122">
        <v>2366</v>
      </c>
      <c r="M118" s="122">
        <v>2366</v>
      </c>
      <c r="N118" s="122">
        <f>SUM(B118:M118)</f>
        <v>28397</v>
      </c>
    </row>
    <row r="119" spans="1:14" ht="25.5">
      <c r="A119" s="47" t="s">
        <v>86</v>
      </c>
      <c r="B119" s="122"/>
      <c r="C119" s="122"/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</row>
    <row r="120" spans="1:14">
      <c r="A120" s="47" t="s">
        <v>87</v>
      </c>
      <c r="B120" s="122"/>
      <c r="C120" s="122"/>
      <c r="D120" s="122"/>
      <c r="E120" s="122"/>
      <c r="F120" s="122">
        <v>2000</v>
      </c>
      <c r="G120" s="122"/>
      <c r="H120" s="122"/>
      <c r="I120" s="122"/>
      <c r="J120" s="122"/>
      <c r="K120" s="122"/>
      <c r="L120" s="122"/>
      <c r="M120" s="122"/>
      <c r="N120" s="122">
        <f>SUM(F120:M120)</f>
        <v>2000</v>
      </c>
    </row>
    <row r="121" spans="1:14">
      <c r="A121" s="47" t="s">
        <v>88</v>
      </c>
      <c r="B121" s="122"/>
      <c r="C121" s="122"/>
      <c r="D121" s="122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</row>
    <row r="122" spans="1:14">
      <c r="A122" s="47" t="s">
        <v>89</v>
      </c>
      <c r="B122" s="122"/>
      <c r="C122" s="122"/>
      <c r="D122" s="122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</row>
    <row r="123" spans="1:14" ht="38.25">
      <c r="A123" s="47" t="s">
        <v>228</v>
      </c>
      <c r="B123" s="122"/>
      <c r="C123" s="122"/>
      <c r="D123" s="122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</row>
    <row r="124" spans="1:14">
      <c r="A124" s="47" t="s">
        <v>90</v>
      </c>
      <c r="B124" s="122"/>
      <c r="C124" s="122"/>
      <c r="D124" s="122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</row>
    <row r="125" spans="1:14">
      <c r="A125" s="47" t="s">
        <v>91</v>
      </c>
      <c r="B125" s="122"/>
      <c r="C125" s="122"/>
      <c r="D125" s="122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</row>
    <row r="126" spans="1:14">
      <c r="A126" s="33" t="s">
        <v>92</v>
      </c>
      <c r="B126" s="122"/>
      <c r="C126" s="122"/>
      <c r="D126" s="122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</row>
    <row r="127" spans="1:14" ht="15.75">
      <c r="A127" s="46" t="s">
        <v>82</v>
      </c>
      <c r="B127" s="121">
        <f t="shared" ref="B127:M127" si="6">SUM(B117:B126)</f>
        <v>2401</v>
      </c>
      <c r="C127" s="121">
        <f t="shared" si="6"/>
        <v>2401</v>
      </c>
      <c r="D127" s="121">
        <f t="shared" si="6"/>
        <v>2401</v>
      </c>
      <c r="E127" s="121">
        <f t="shared" si="6"/>
        <v>2401</v>
      </c>
      <c r="F127" s="121">
        <f t="shared" si="6"/>
        <v>4401</v>
      </c>
      <c r="G127" s="121">
        <f t="shared" si="6"/>
        <v>3006</v>
      </c>
      <c r="H127" s="121">
        <f t="shared" si="6"/>
        <v>4901</v>
      </c>
      <c r="I127" s="121">
        <f t="shared" si="6"/>
        <v>4401</v>
      </c>
      <c r="J127" s="121">
        <f t="shared" si="6"/>
        <v>2401</v>
      </c>
      <c r="K127" s="121">
        <f t="shared" si="6"/>
        <v>2401</v>
      </c>
      <c r="L127" s="121">
        <f t="shared" si="6"/>
        <v>2651</v>
      </c>
      <c r="M127" s="121">
        <f t="shared" si="6"/>
        <v>2651</v>
      </c>
      <c r="N127" s="121">
        <f>SUM(B127:M127)</f>
        <v>36417</v>
      </c>
    </row>
    <row r="128" spans="1:14" ht="15.75">
      <c r="A128" s="146" t="s">
        <v>55</v>
      </c>
      <c r="B128" s="147"/>
      <c r="C128" s="147"/>
      <c r="D128" s="147"/>
      <c r="E128" s="147"/>
      <c r="F128" s="147"/>
      <c r="G128" s="147"/>
      <c r="H128" s="147"/>
      <c r="I128" s="147"/>
      <c r="J128" s="147"/>
      <c r="K128" s="147"/>
      <c r="L128" s="147"/>
      <c r="M128" s="147"/>
      <c r="N128" s="147"/>
    </row>
    <row r="129" spans="1:14">
      <c r="A129" s="19" t="s">
        <v>305</v>
      </c>
      <c r="B129" s="19" t="s">
        <v>69</v>
      </c>
      <c r="C129" s="19" t="s">
        <v>70</v>
      </c>
      <c r="D129" s="19" t="s">
        <v>71</v>
      </c>
      <c r="E129" s="19" t="s">
        <v>72</v>
      </c>
      <c r="F129" s="19" t="s">
        <v>73</v>
      </c>
      <c r="G129" s="19" t="s">
        <v>74</v>
      </c>
      <c r="H129" s="19" t="s">
        <v>75</v>
      </c>
      <c r="I129" s="19" t="s">
        <v>76</v>
      </c>
      <c r="J129" s="19" t="s">
        <v>77</v>
      </c>
      <c r="K129" s="19" t="s">
        <v>78</v>
      </c>
      <c r="L129" s="19" t="s">
        <v>79</v>
      </c>
      <c r="M129" s="19" t="s">
        <v>80</v>
      </c>
      <c r="N129" s="19" t="s">
        <v>81</v>
      </c>
    </row>
    <row r="130" spans="1:14">
      <c r="A130" s="49" t="s">
        <v>93</v>
      </c>
      <c r="B130" s="122">
        <v>3034</v>
      </c>
      <c r="C130" s="122">
        <v>3034</v>
      </c>
      <c r="D130" s="122">
        <v>3034</v>
      </c>
      <c r="E130" s="122">
        <v>3034</v>
      </c>
      <c r="F130" s="122">
        <v>3034</v>
      </c>
      <c r="G130" s="122">
        <v>3043</v>
      </c>
      <c r="H130" s="122">
        <v>3034</v>
      </c>
      <c r="I130" s="122">
        <v>3034</v>
      </c>
      <c r="J130" s="122">
        <v>3034</v>
      </c>
      <c r="K130" s="122">
        <v>3034</v>
      </c>
      <c r="L130" s="122">
        <v>3034</v>
      </c>
      <c r="M130" s="122">
        <v>3034</v>
      </c>
      <c r="N130" s="122">
        <f>SUM(B130:M130)</f>
        <v>36417</v>
      </c>
    </row>
    <row r="131" spans="1:14">
      <c r="A131" s="49" t="s">
        <v>94</v>
      </c>
      <c r="B131" s="122"/>
      <c r="C131" s="122"/>
      <c r="D131" s="122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</row>
    <row r="132" spans="1:14">
      <c r="A132" s="49" t="s">
        <v>95</v>
      </c>
      <c r="B132" s="122"/>
      <c r="C132" s="122"/>
      <c r="D132" s="122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</row>
    <row r="133" spans="1:14">
      <c r="A133" s="49" t="s">
        <v>96</v>
      </c>
      <c r="B133" s="122"/>
      <c r="C133" s="122"/>
      <c r="D133" s="122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</row>
    <row r="134" spans="1:14">
      <c r="A134" s="49" t="s">
        <v>97</v>
      </c>
      <c r="B134" s="122"/>
      <c r="C134" s="122"/>
      <c r="D134" s="122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</row>
    <row r="135" spans="1:14">
      <c r="A135" s="49" t="s">
        <v>98</v>
      </c>
      <c r="B135" s="122"/>
      <c r="C135" s="122"/>
      <c r="D135" s="122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</row>
    <row r="136" spans="1:14" ht="15.75">
      <c r="A136" s="45" t="s">
        <v>83</v>
      </c>
      <c r="B136" s="121">
        <f t="shared" ref="B136:M136" si="7">SUM(B130:B135)</f>
        <v>3034</v>
      </c>
      <c r="C136" s="121">
        <f t="shared" si="7"/>
        <v>3034</v>
      </c>
      <c r="D136" s="121">
        <f t="shared" si="7"/>
        <v>3034</v>
      </c>
      <c r="E136" s="121">
        <f t="shared" si="7"/>
        <v>3034</v>
      </c>
      <c r="F136" s="121">
        <f t="shared" si="7"/>
        <v>3034</v>
      </c>
      <c r="G136" s="121">
        <f t="shared" si="7"/>
        <v>3043</v>
      </c>
      <c r="H136" s="121">
        <f t="shared" si="7"/>
        <v>3034</v>
      </c>
      <c r="I136" s="121">
        <f t="shared" si="7"/>
        <v>3034</v>
      </c>
      <c r="J136" s="121">
        <f t="shared" si="7"/>
        <v>3034</v>
      </c>
      <c r="K136" s="121">
        <f t="shared" si="7"/>
        <v>3034</v>
      </c>
      <c r="L136" s="121">
        <f t="shared" si="7"/>
        <v>3034</v>
      </c>
      <c r="M136" s="121">
        <f t="shared" si="7"/>
        <v>3034</v>
      </c>
      <c r="N136" s="121">
        <f>SUM(B136:M136)</f>
        <v>36417</v>
      </c>
    </row>
    <row r="137" spans="1:14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</row>
    <row r="138" spans="1:14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</row>
    <row r="139" spans="1:14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</row>
    <row r="140" spans="1:14">
      <c r="A140" s="340" t="s">
        <v>446</v>
      </c>
      <c r="B140" s="340"/>
      <c r="C140" s="340"/>
      <c r="D140" s="340"/>
      <c r="E140" s="340"/>
      <c r="F140" s="340"/>
      <c r="G140" s="340"/>
      <c r="H140" s="340"/>
      <c r="I140" s="340"/>
      <c r="J140" s="340"/>
      <c r="K140" s="340"/>
      <c r="L140" s="340"/>
      <c r="M140" s="340"/>
      <c r="N140" s="340"/>
    </row>
  </sheetData>
  <mergeCells count="11">
    <mergeCell ref="A19:N19"/>
    <mergeCell ref="A140:N140"/>
    <mergeCell ref="A3:N3"/>
    <mergeCell ref="A61:N61"/>
    <mergeCell ref="A112:N112"/>
    <mergeCell ref="I55:N55"/>
    <mergeCell ref="I109:N109"/>
    <mergeCell ref="A115:N115"/>
    <mergeCell ref="A58:N58"/>
    <mergeCell ref="A4:N4"/>
    <mergeCell ref="A7:N7"/>
  </mergeCells>
  <phoneticPr fontId="1" type="noConversion"/>
  <pageMargins left="0.78740157480314965" right="0.59055118110236227" top="0.39370078740157483" bottom="0.39370078740157483" header="0.51181102362204722" footer="0.51181102362204722"/>
  <pageSetup paperSize="9" scale="7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002060"/>
  </sheetPr>
  <dimension ref="A1:M68"/>
  <sheetViews>
    <sheetView view="pageBreakPreview" zoomScale="60" zoomScaleNormal="100" workbookViewId="0">
      <selection activeCell="A3" sqref="A3:M3"/>
    </sheetView>
  </sheetViews>
  <sheetFormatPr defaultRowHeight="12.75"/>
  <cols>
    <col min="1" max="1" width="44.28515625" customWidth="1"/>
    <col min="2" max="4" width="10.5703125" customWidth="1"/>
    <col min="5" max="5" width="5" customWidth="1"/>
    <col min="10" max="10" width="9.5703125" customWidth="1"/>
    <col min="11" max="13" width="10.5703125" customWidth="1"/>
  </cols>
  <sheetData>
    <row r="1" spans="1:13">
      <c r="M1" s="42"/>
    </row>
    <row r="2" spans="1:13">
      <c r="A2" s="300" t="s">
        <v>486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1"/>
      <c r="M2" s="301"/>
    </row>
    <row r="3" spans="1:13">
      <c r="A3" s="300" t="s">
        <v>288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1"/>
      <c r="M3" s="301"/>
    </row>
    <row r="4" spans="1:13" ht="14.25">
      <c r="A4" s="300" t="s">
        <v>464</v>
      </c>
      <c r="B4" s="300"/>
      <c r="C4" s="300"/>
      <c r="D4" s="300"/>
      <c r="E4" s="300"/>
      <c r="F4" s="300"/>
      <c r="G4" s="300"/>
      <c r="H4" s="300"/>
      <c r="I4" s="300"/>
      <c r="J4" s="300"/>
      <c r="K4" s="300"/>
      <c r="L4" s="301"/>
      <c r="M4" s="301"/>
    </row>
    <row r="5" spans="1:13" ht="18" customHeight="1">
      <c r="A5" s="376"/>
      <c r="B5" s="376"/>
      <c r="C5" s="376"/>
      <c r="D5" s="376"/>
      <c r="E5" s="376"/>
      <c r="F5" s="376"/>
      <c r="G5" s="376"/>
      <c r="H5" s="376"/>
      <c r="I5" s="376"/>
      <c r="J5" s="376"/>
      <c r="K5" s="376"/>
    </row>
    <row r="6" spans="1:13" ht="18.75">
      <c r="A6" s="418" t="s">
        <v>54</v>
      </c>
      <c r="B6" s="419"/>
      <c r="C6" s="420"/>
      <c r="D6" s="421"/>
      <c r="E6" s="83"/>
      <c r="F6" s="422" t="s">
        <v>55</v>
      </c>
      <c r="G6" s="423"/>
      <c r="H6" s="423"/>
      <c r="I6" s="423"/>
      <c r="J6" s="423"/>
      <c r="K6" s="423"/>
      <c r="L6" s="307"/>
      <c r="M6" s="308"/>
    </row>
    <row r="7" spans="1:13" ht="25.5">
      <c r="A7" s="84" t="s">
        <v>250</v>
      </c>
      <c r="B7" s="123" t="s">
        <v>302</v>
      </c>
      <c r="C7" s="123" t="s">
        <v>303</v>
      </c>
      <c r="D7" s="124" t="s">
        <v>301</v>
      </c>
      <c r="E7" s="65"/>
      <c r="F7" s="415" t="s">
        <v>250</v>
      </c>
      <c r="G7" s="416"/>
      <c r="H7" s="416"/>
      <c r="I7" s="416"/>
      <c r="J7" s="417"/>
      <c r="K7" s="123" t="s">
        <v>302</v>
      </c>
      <c r="L7" s="123" t="s">
        <v>303</v>
      </c>
      <c r="M7" s="124" t="s">
        <v>301</v>
      </c>
    </row>
    <row r="8" spans="1:13" ht="18.75">
      <c r="A8" s="85" t="s">
        <v>251</v>
      </c>
      <c r="B8" s="158"/>
      <c r="C8" s="158"/>
      <c r="D8" s="158"/>
      <c r="E8" s="66"/>
      <c r="F8" s="92" t="s">
        <v>290</v>
      </c>
      <c r="G8" s="93"/>
      <c r="H8" s="39"/>
      <c r="I8" s="2"/>
      <c r="J8" s="28"/>
      <c r="K8" s="119"/>
      <c r="L8" s="20"/>
      <c r="M8" s="20"/>
    </row>
    <row r="9" spans="1:13" ht="16.5">
      <c r="A9" s="86" t="s">
        <v>252</v>
      </c>
      <c r="B9" s="159">
        <f>SUM(B10,B22,B31)</f>
        <v>544471</v>
      </c>
      <c r="C9" s="159">
        <f>SUM(C10,C22,C31)</f>
        <v>619266</v>
      </c>
      <c r="D9" s="159"/>
      <c r="E9" s="67"/>
      <c r="F9" s="94" t="s">
        <v>253</v>
      </c>
      <c r="G9" s="95"/>
      <c r="H9" s="39"/>
      <c r="I9" s="2"/>
      <c r="J9" s="28"/>
      <c r="K9" s="169">
        <f>SUM(K10,K22)</f>
        <v>567329</v>
      </c>
      <c r="L9" s="169">
        <f>SUM(L10,L22)</f>
        <v>653967</v>
      </c>
      <c r="M9" s="169">
        <f>SUM(M10,M22)</f>
        <v>0</v>
      </c>
    </row>
    <row r="10" spans="1:13" ht="15.75">
      <c r="A10" s="87" t="s">
        <v>196</v>
      </c>
      <c r="B10" s="159">
        <f>SUM(B11:B16)</f>
        <v>506799</v>
      </c>
      <c r="C10" s="159">
        <f>SUM(C11:C16)</f>
        <v>544453</v>
      </c>
      <c r="D10" s="159">
        <f>SUM(D11:D16)</f>
        <v>0</v>
      </c>
      <c r="E10" s="68"/>
      <c r="F10" s="96" t="s">
        <v>196</v>
      </c>
      <c r="G10" s="97"/>
      <c r="H10" s="39"/>
      <c r="I10" s="2"/>
      <c r="J10" s="28"/>
      <c r="K10" s="169">
        <f>SUM(K11:K21)</f>
        <v>535933</v>
      </c>
      <c r="L10" s="169">
        <f>SUM(L11:L21)</f>
        <v>570835</v>
      </c>
      <c r="M10" s="169">
        <f>SUM(M11:M21)</f>
        <v>0</v>
      </c>
    </row>
    <row r="11" spans="1:13" ht="15.75" customHeight="1">
      <c r="A11" s="89" t="s">
        <v>17</v>
      </c>
      <c r="B11" s="161">
        <v>266756</v>
      </c>
      <c r="C11" s="160">
        <f>253426+39537</f>
        <v>292963</v>
      </c>
      <c r="D11" s="160"/>
      <c r="E11" s="69"/>
      <c r="F11" s="98" t="s">
        <v>230</v>
      </c>
      <c r="G11" s="99"/>
      <c r="H11" s="39"/>
      <c r="I11" s="2"/>
      <c r="J11" s="28"/>
      <c r="K11" s="170">
        <v>116576</v>
      </c>
      <c r="L11" s="170">
        <v>131025</v>
      </c>
      <c r="M11" s="170"/>
    </row>
    <row r="12" spans="1:13" ht="15.75">
      <c r="A12" s="89" t="s">
        <v>41</v>
      </c>
      <c r="B12" s="161">
        <v>212115</v>
      </c>
      <c r="C12" s="161">
        <v>213227</v>
      </c>
      <c r="D12" s="161"/>
      <c r="E12" s="71"/>
      <c r="F12" s="98" t="s">
        <v>40</v>
      </c>
      <c r="G12" s="99"/>
      <c r="H12" s="39"/>
      <c r="I12" s="2"/>
      <c r="J12" s="28"/>
      <c r="K12" s="170">
        <v>31053</v>
      </c>
      <c r="L12" s="170">
        <v>34333</v>
      </c>
      <c r="M12" s="170"/>
    </row>
    <row r="13" spans="1:13" ht="15.75">
      <c r="A13" s="88" t="s">
        <v>42</v>
      </c>
      <c r="B13" s="160">
        <v>25578</v>
      </c>
      <c r="C13" s="161">
        <v>35713</v>
      </c>
      <c r="D13" s="161"/>
      <c r="E13" s="71"/>
      <c r="F13" s="98" t="s">
        <v>324</v>
      </c>
      <c r="G13" s="99"/>
      <c r="H13" s="39"/>
      <c r="I13" s="2"/>
      <c r="J13" s="28"/>
      <c r="K13" s="170">
        <v>164994</v>
      </c>
      <c r="L13" s="170">
        <v>180069</v>
      </c>
      <c r="M13" s="170"/>
    </row>
    <row r="14" spans="1:13" ht="15.75">
      <c r="A14" s="88" t="s">
        <v>43</v>
      </c>
      <c r="B14" s="160">
        <v>2350</v>
      </c>
      <c r="C14" s="160">
        <v>2550</v>
      </c>
      <c r="D14" s="160"/>
      <c r="E14" s="69"/>
      <c r="F14" s="98" t="s">
        <v>254</v>
      </c>
      <c r="G14" s="99"/>
      <c r="H14" s="39"/>
      <c r="I14" s="2"/>
      <c r="J14" s="28"/>
      <c r="K14" s="170"/>
      <c r="L14" s="170"/>
      <c r="M14" s="170"/>
    </row>
    <row r="15" spans="1:13" ht="15.75">
      <c r="A15" s="88"/>
      <c r="B15" s="160"/>
      <c r="C15" s="160"/>
      <c r="D15" s="160"/>
      <c r="E15" s="69"/>
      <c r="F15" s="98" t="s">
        <v>255</v>
      </c>
      <c r="G15" s="99"/>
      <c r="H15" s="39"/>
      <c r="I15" s="2"/>
      <c r="J15" s="28"/>
      <c r="K15" s="170">
        <v>31457</v>
      </c>
      <c r="L15" s="170"/>
      <c r="M15" s="170"/>
    </row>
    <row r="16" spans="1:13" ht="15.75" customHeight="1">
      <c r="A16" s="89"/>
      <c r="B16" s="161"/>
      <c r="C16" s="161"/>
      <c r="D16" s="161"/>
      <c r="E16" s="71"/>
      <c r="F16" s="98" t="s">
        <v>238</v>
      </c>
      <c r="G16" s="99"/>
      <c r="H16" s="39"/>
      <c r="I16" s="2"/>
      <c r="J16" s="28"/>
      <c r="K16" s="170"/>
      <c r="L16" s="170">
        <v>23255</v>
      </c>
      <c r="M16" s="170"/>
    </row>
    <row r="17" spans="1:13" ht="15.75" customHeight="1">
      <c r="A17" s="88"/>
      <c r="B17" s="160"/>
      <c r="C17" s="160"/>
      <c r="D17" s="160"/>
      <c r="E17" s="69"/>
      <c r="F17" s="98" t="s">
        <v>256</v>
      </c>
      <c r="G17" s="99"/>
      <c r="H17" s="39"/>
      <c r="I17" s="2"/>
      <c r="J17" s="28"/>
      <c r="K17" s="170"/>
      <c r="L17" s="170"/>
      <c r="M17" s="170"/>
    </row>
    <row r="18" spans="1:13" ht="15.75">
      <c r="A18" s="88"/>
      <c r="B18" s="160"/>
      <c r="C18" s="160"/>
      <c r="D18" s="160"/>
      <c r="E18" s="69"/>
      <c r="F18" s="98" t="s">
        <v>257</v>
      </c>
      <c r="G18" s="99"/>
      <c r="H18" s="39"/>
      <c r="I18" s="2"/>
      <c r="J18" s="28"/>
      <c r="K18" s="170">
        <v>104228</v>
      </c>
      <c r="L18" s="170">
        <f>223451-L19-L31</f>
        <v>117088</v>
      </c>
      <c r="M18" s="170"/>
    </row>
    <row r="19" spans="1:13" ht="15.75">
      <c r="A19" s="88"/>
      <c r="B19" s="160"/>
      <c r="C19" s="160"/>
      <c r="D19" s="160"/>
      <c r="E19" s="69"/>
      <c r="F19" s="98" t="s">
        <v>258</v>
      </c>
      <c r="G19" s="99"/>
      <c r="H19" s="39"/>
      <c r="I19" s="2"/>
      <c r="J19" s="28"/>
      <c r="K19" s="170">
        <v>87625</v>
      </c>
      <c r="L19" s="170">
        <f>85065</f>
        <v>85065</v>
      </c>
      <c r="M19" s="170"/>
    </row>
    <row r="20" spans="1:13" ht="15.75">
      <c r="A20" s="88"/>
      <c r="B20" s="160"/>
      <c r="C20" s="160"/>
      <c r="D20" s="160"/>
      <c r="E20" s="69"/>
      <c r="F20" s="98" t="s">
        <v>259</v>
      </c>
      <c r="G20" s="99"/>
      <c r="H20" s="39"/>
      <c r="I20" s="2"/>
      <c r="J20" s="28"/>
      <c r="K20" s="170"/>
      <c r="L20" s="170"/>
      <c r="M20" s="170"/>
    </row>
    <row r="21" spans="1:13" ht="15.75">
      <c r="A21" s="113"/>
      <c r="B21" s="162"/>
      <c r="C21" s="162"/>
      <c r="D21" s="162"/>
      <c r="E21" s="68"/>
      <c r="F21" s="88" t="s">
        <v>297</v>
      </c>
      <c r="G21" s="99"/>
      <c r="H21" s="39"/>
      <c r="I21" s="2"/>
      <c r="J21" s="28"/>
      <c r="K21" s="170"/>
      <c r="L21" s="170"/>
      <c r="M21" s="170"/>
    </row>
    <row r="22" spans="1:13" ht="15.75">
      <c r="A22" s="87" t="s">
        <v>197</v>
      </c>
      <c r="B22" s="159">
        <f>SUM(B23,B27:B29)</f>
        <v>37672</v>
      </c>
      <c r="C22" s="159">
        <f>SUM(C23,C27:C29)</f>
        <v>74813</v>
      </c>
      <c r="D22" s="159">
        <f>SUM(D23,D27:D29)</f>
        <v>0</v>
      </c>
      <c r="E22" s="69"/>
      <c r="F22" s="96" t="s">
        <v>197</v>
      </c>
      <c r="G22" s="97"/>
      <c r="H22" s="39"/>
      <c r="I22" s="2"/>
      <c r="J22" s="28"/>
      <c r="K22" s="169">
        <f>SUM(K23:K28)</f>
        <v>31396</v>
      </c>
      <c r="L22" s="169">
        <f>SUM(L23:L28)</f>
        <v>83132</v>
      </c>
      <c r="M22" s="169">
        <f>SUM(M23:M28)</f>
        <v>0</v>
      </c>
    </row>
    <row r="23" spans="1:13" ht="15.75">
      <c r="A23" s="88" t="s">
        <v>44</v>
      </c>
      <c r="B23" s="160">
        <f>SUM(B24:B26)</f>
        <v>7000</v>
      </c>
      <c r="C23" s="160"/>
      <c r="D23" s="160"/>
      <c r="E23" s="69"/>
      <c r="F23" s="98" t="s">
        <v>293</v>
      </c>
      <c r="G23" s="99"/>
      <c r="H23" s="39"/>
      <c r="I23" s="2"/>
      <c r="J23" s="28"/>
      <c r="K23" s="170">
        <v>30796</v>
      </c>
      <c r="L23" s="170">
        <v>82532</v>
      </c>
      <c r="M23" s="170"/>
    </row>
    <row r="24" spans="1:13" ht="15.75">
      <c r="A24" s="229" t="s">
        <v>45</v>
      </c>
      <c r="B24" s="230"/>
      <c r="C24" s="230"/>
      <c r="D24" s="230"/>
      <c r="E24" s="69"/>
      <c r="F24" s="98" t="s">
        <v>227</v>
      </c>
      <c r="G24" s="99"/>
      <c r="H24" s="39"/>
      <c r="I24" s="2"/>
      <c r="J24" s="28"/>
      <c r="K24" s="170"/>
      <c r="L24" s="170"/>
      <c r="M24" s="170"/>
    </row>
    <row r="25" spans="1:13" ht="15.75">
      <c r="A25" s="229" t="s">
        <v>195</v>
      </c>
      <c r="B25" s="230"/>
      <c r="C25" s="230"/>
      <c r="D25" s="230"/>
      <c r="E25" s="69"/>
      <c r="F25" s="98" t="s">
        <v>261</v>
      </c>
      <c r="G25" s="99"/>
      <c r="H25" s="39"/>
      <c r="I25" s="2"/>
      <c r="J25" s="28"/>
      <c r="K25" s="170"/>
      <c r="L25" s="170"/>
      <c r="M25" s="170"/>
    </row>
    <row r="26" spans="1:13" ht="15.75">
      <c r="A26" s="229" t="s">
        <v>100</v>
      </c>
      <c r="B26" s="230">
        <v>7000</v>
      </c>
      <c r="C26" s="230"/>
      <c r="D26" s="230"/>
      <c r="E26" s="69"/>
      <c r="F26" s="98" t="s">
        <v>262</v>
      </c>
      <c r="G26" s="99"/>
      <c r="H26" s="39"/>
      <c r="I26" s="2"/>
      <c r="J26" s="28"/>
      <c r="K26" s="170"/>
      <c r="L26" s="170"/>
      <c r="M26" s="170"/>
    </row>
    <row r="27" spans="1:13" ht="15.75">
      <c r="A27" s="88" t="s">
        <v>18</v>
      </c>
      <c r="B27" s="160">
        <v>29995</v>
      </c>
      <c r="C27" s="160">
        <f>29995+44144</f>
        <v>74139</v>
      </c>
      <c r="D27" s="160"/>
      <c r="E27" s="69"/>
      <c r="F27" s="98" t="s">
        <v>263</v>
      </c>
      <c r="G27" s="99"/>
      <c r="H27" s="39"/>
      <c r="I27" s="2"/>
      <c r="J27" s="28"/>
      <c r="K27" s="170">
        <v>600</v>
      </c>
      <c r="L27" s="170">
        <v>600</v>
      </c>
      <c r="M27" s="170"/>
    </row>
    <row r="28" spans="1:13" ht="15.75">
      <c r="A28" s="231" t="s">
        <v>46</v>
      </c>
      <c r="B28" s="232">
        <v>677</v>
      </c>
      <c r="C28" s="232">
        <v>674</v>
      </c>
      <c r="D28" s="232"/>
      <c r="E28" s="69"/>
      <c r="F28" s="98" t="s">
        <v>264</v>
      </c>
      <c r="G28" s="99"/>
      <c r="H28" s="39"/>
      <c r="I28" s="2"/>
      <c r="J28" s="28"/>
      <c r="K28" s="170"/>
      <c r="L28" s="170"/>
      <c r="M28" s="170"/>
    </row>
    <row r="29" spans="1:13" ht="15.75" customHeight="1">
      <c r="A29" s="231"/>
      <c r="B29" s="232"/>
      <c r="C29" s="232"/>
      <c r="D29" s="232"/>
      <c r="E29" s="69"/>
      <c r="F29" s="94" t="s">
        <v>265</v>
      </c>
      <c r="G29" s="95"/>
      <c r="H29" s="39"/>
      <c r="I29" s="2"/>
      <c r="J29" s="28"/>
      <c r="K29" s="169">
        <f>SUM(K30,K33,K38)</f>
        <v>33000</v>
      </c>
      <c r="L29" s="169">
        <f>SUM(L30,L33,L38)</f>
        <v>28852</v>
      </c>
      <c r="M29" s="169">
        <f>SUM(M30,M33,M38)</f>
        <v>0</v>
      </c>
    </row>
    <row r="30" spans="1:13" ht="15.75">
      <c r="A30" s="114"/>
      <c r="B30" s="163"/>
      <c r="C30" s="163"/>
      <c r="D30" s="163"/>
      <c r="E30" s="69"/>
      <c r="F30" s="96" t="s">
        <v>266</v>
      </c>
      <c r="G30" s="97"/>
      <c r="H30" s="39"/>
      <c r="I30" s="2"/>
      <c r="J30" s="28"/>
      <c r="K30" s="169">
        <f>SUM(K31:K32)</f>
        <v>33000</v>
      </c>
      <c r="L30" s="169">
        <f>SUM(L31:L32)</f>
        <v>21298</v>
      </c>
      <c r="M30" s="169">
        <f>SUM(M31:M32)</f>
        <v>0</v>
      </c>
    </row>
    <row r="31" spans="1:13" ht="15.75">
      <c r="A31" s="234"/>
      <c r="B31" s="159"/>
      <c r="C31" s="232"/>
      <c r="D31" s="232"/>
      <c r="E31" s="69"/>
      <c r="F31" s="98" t="s">
        <v>51</v>
      </c>
      <c r="G31" s="99"/>
      <c r="H31" s="39"/>
      <c r="I31" s="2"/>
      <c r="J31" s="28"/>
      <c r="K31" s="170">
        <v>33000</v>
      </c>
      <c r="L31" s="170">
        <v>21298</v>
      </c>
      <c r="M31" s="170"/>
    </row>
    <row r="32" spans="1:13" ht="15.75">
      <c r="A32" s="231"/>
      <c r="B32" s="232"/>
      <c r="C32" s="232"/>
      <c r="D32" s="232"/>
      <c r="E32" s="69"/>
      <c r="F32" s="118" t="s">
        <v>292</v>
      </c>
      <c r="G32" s="99"/>
      <c r="H32" s="39"/>
      <c r="I32" s="2"/>
      <c r="J32" s="28"/>
      <c r="K32" s="170"/>
      <c r="L32" s="170"/>
      <c r="M32" s="170"/>
    </row>
    <row r="33" spans="1:13" ht="15.75">
      <c r="A33" s="236"/>
      <c r="B33" s="237"/>
      <c r="C33" s="237"/>
      <c r="D33" s="237"/>
      <c r="E33" s="69"/>
      <c r="F33" s="96" t="s">
        <v>267</v>
      </c>
      <c r="G33" s="97"/>
      <c r="H33" s="39"/>
      <c r="I33" s="2"/>
      <c r="J33" s="28"/>
      <c r="K33" s="169">
        <f>K34</f>
        <v>0</v>
      </c>
      <c r="L33" s="169"/>
      <c r="M33" s="169"/>
    </row>
    <row r="34" spans="1:13" ht="15.75">
      <c r="A34" s="236"/>
      <c r="B34" s="238"/>
      <c r="C34" s="238"/>
      <c r="D34" s="238"/>
      <c r="E34" s="69"/>
      <c r="F34" s="98" t="s">
        <v>268</v>
      </c>
      <c r="G34" s="99"/>
      <c r="H34" s="39"/>
      <c r="I34" s="2"/>
      <c r="J34" s="28"/>
      <c r="K34" s="170"/>
      <c r="L34" s="170"/>
      <c r="M34" s="170"/>
    </row>
    <row r="35" spans="1:13" ht="15.75">
      <c r="A35" s="235"/>
      <c r="B35" s="239"/>
      <c r="C35" s="239"/>
      <c r="D35" s="239"/>
      <c r="E35" s="69"/>
      <c r="F35" s="100" t="s">
        <v>269</v>
      </c>
      <c r="G35" s="101"/>
      <c r="H35" s="102"/>
      <c r="I35" s="103"/>
      <c r="J35" s="28"/>
      <c r="K35" s="169">
        <f>SUM(K36:K37)</f>
        <v>-55858</v>
      </c>
      <c r="L35" s="169">
        <f>SUM(L36:L37)</f>
        <v>-63553</v>
      </c>
      <c r="M35" s="169">
        <f>SUM(M36:M37)</f>
        <v>0</v>
      </c>
    </row>
    <row r="36" spans="1:13" ht="15.75">
      <c r="A36" s="236"/>
      <c r="B36" s="238"/>
      <c r="C36" s="238"/>
      <c r="D36" s="238"/>
      <c r="E36" s="69"/>
      <c r="F36" s="98" t="s">
        <v>270</v>
      </c>
      <c r="G36" s="99"/>
      <c r="H36" s="39"/>
      <c r="I36" s="2"/>
      <c r="J36" s="28"/>
      <c r="K36" s="170">
        <v>-55858</v>
      </c>
      <c r="L36" s="170">
        <v>-63553</v>
      </c>
      <c r="M36" s="170"/>
    </row>
    <row r="37" spans="1:13" ht="15.75">
      <c r="A37" s="236"/>
      <c r="B37" s="238"/>
      <c r="C37" s="238"/>
      <c r="D37" s="238"/>
      <c r="E37" s="69"/>
      <c r="F37" s="98" t="s">
        <v>271</v>
      </c>
      <c r="G37" s="99"/>
      <c r="H37" s="39"/>
      <c r="I37" s="2"/>
      <c r="J37" s="28"/>
      <c r="K37" s="170">
        <v>0</v>
      </c>
      <c r="L37" s="170"/>
      <c r="M37" s="170"/>
    </row>
    <row r="38" spans="1:13" ht="18.75">
      <c r="A38" s="233"/>
      <c r="B38" s="158"/>
      <c r="C38" s="158"/>
      <c r="D38" s="158"/>
      <c r="E38" s="69"/>
      <c r="F38" s="100" t="s">
        <v>272</v>
      </c>
      <c r="G38" s="93"/>
      <c r="H38" s="51"/>
      <c r="I38" s="50"/>
      <c r="J38" s="32"/>
      <c r="K38" s="169">
        <f>SUM(K39:K40)</f>
        <v>0</v>
      </c>
      <c r="L38" s="169">
        <f>SUM(L39:L40)</f>
        <v>7554</v>
      </c>
      <c r="M38" s="169">
        <f>SUM(M39:M40)</f>
        <v>0</v>
      </c>
    </row>
    <row r="39" spans="1:13" ht="15.75">
      <c r="A39" s="231"/>
      <c r="B39" s="232"/>
      <c r="C39" s="232"/>
      <c r="D39" s="232"/>
      <c r="E39" s="69"/>
      <c r="F39" s="412" t="s">
        <v>115</v>
      </c>
      <c r="G39" s="413"/>
      <c r="H39" s="413"/>
      <c r="I39" s="413"/>
      <c r="J39" s="414"/>
      <c r="K39" s="170"/>
      <c r="L39" s="170">
        <v>7554</v>
      </c>
      <c r="M39" s="170"/>
    </row>
    <row r="40" spans="1:13" ht="18.75">
      <c r="A40" s="116"/>
      <c r="B40" s="165"/>
      <c r="C40" s="165"/>
      <c r="D40" s="165"/>
      <c r="E40" s="66"/>
      <c r="F40" s="412" t="s">
        <v>116</v>
      </c>
      <c r="G40" s="413"/>
      <c r="H40" s="413"/>
      <c r="I40" s="413"/>
      <c r="J40" s="414"/>
      <c r="K40" s="170"/>
      <c r="L40" s="170"/>
      <c r="M40" s="170"/>
    </row>
    <row r="41" spans="1:13" ht="30">
      <c r="A41" s="105" t="s">
        <v>291</v>
      </c>
      <c r="B41" s="174">
        <f>SUM(B10,B22,B31)</f>
        <v>544471</v>
      </c>
      <c r="C41" s="174">
        <f>SUM(C10,C22,C31)</f>
        <v>619266</v>
      </c>
      <c r="D41" s="174">
        <f>SUM(D10,D22,D31)</f>
        <v>0</v>
      </c>
      <c r="E41" s="66"/>
      <c r="F41" s="104" t="s">
        <v>273</v>
      </c>
      <c r="G41" s="93"/>
      <c r="H41" s="39"/>
      <c r="I41" s="2"/>
      <c r="J41" s="28"/>
      <c r="K41" s="175">
        <f>SUM(K9,K29)</f>
        <v>600329</v>
      </c>
      <c r="L41" s="175">
        <f>SUM(L9,L29)</f>
        <v>682819</v>
      </c>
      <c r="M41" s="175">
        <f>SUM(M9,M29)</f>
        <v>0</v>
      </c>
    </row>
    <row r="42" spans="1:13" ht="18.75">
      <c r="A42" s="117"/>
      <c r="B42" s="166"/>
      <c r="C42" s="166"/>
      <c r="D42" s="166"/>
      <c r="E42" s="69"/>
      <c r="F42" s="100" t="s">
        <v>274</v>
      </c>
      <c r="G42" s="93"/>
      <c r="H42" s="39"/>
      <c r="I42" s="2"/>
      <c r="J42" s="28"/>
      <c r="K42" s="169">
        <f>SUM(K43:K44)</f>
        <v>55858</v>
      </c>
      <c r="L42" s="169">
        <f>SUM(L43:L44)</f>
        <v>63553</v>
      </c>
      <c r="M42" s="169">
        <f>SUM(M43:M44)</f>
        <v>0</v>
      </c>
    </row>
    <row r="43" spans="1:13" ht="15.75">
      <c r="A43" s="115"/>
      <c r="B43" s="164"/>
      <c r="C43" s="164"/>
      <c r="D43" s="164"/>
      <c r="E43" s="69"/>
      <c r="F43" s="98" t="s">
        <v>270</v>
      </c>
      <c r="G43" s="99"/>
      <c r="H43" s="39"/>
      <c r="I43" s="2"/>
      <c r="J43" s="28"/>
      <c r="K43" s="170">
        <v>55858</v>
      </c>
      <c r="L43" s="170">
        <v>63553</v>
      </c>
      <c r="M43" s="170"/>
    </row>
    <row r="44" spans="1:13" ht="18.75">
      <c r="A44" s="116"/>
      <c r="B44" s="165"/>
      <c r="C44" s="165"/>
      <c r="D44" s="165"/>
      <c r="E44" s="66"/>
      <c r="F44" s="98" t="s">
        <v>271</v>
      </c>
      <c r="G44" s="99"/>
      <c r="H44" s="39"/>
      <c r="I44" s="2"/>
      <c r="J44" s="28"/>
      <c r="K44" s="170"/>
      <c r="L44" s="170"/>
      <c r="M44" s="170"/>
    </row>
    <row r="45" spans="1:13" ht="18.75">
      <c r="A45" s="100" t="s">
        <v>275</v>
      </c>
      <c r="B45" s="158"/>
      <c r="C45" s="158"/>
      <c r="D45" s="158"/>
      <c r="E45" s="66"/>
      <c r="F45" s="107"/>
      <c r="G45" s="108"/>
      <c r="H45" s="78"/>
      <c r="I45" s="4"/>
      <c r="J45" s="4"/>
      <c r="K45" s="171"/>
      <c r="L45" s="171"/>
      <c r="M45" s="171"/>
    </row>
    <row r="46" spans="1:13" ht="16.5">
      <c r="A46" s="96" t="s">
        <v>276</v>
      </c>
      <c r="B46" s="159">
        <f>SUM(B47:B48)</f>
        <v>55858</v>
      </c>
      <c r="C46" s="159">
        <f>SUM(C47:C48)</f>
        <v>63553</v>
      </c>
      <c r="D46" s="159">
        <f>SUM(D47:D48)</f>
        <v>0</v>
      </c>
      <c r="E46" s="72"/>
      <c r="F46" s="109"/>
      <c r="G46" s="73"/>
      <c r="H46" s="13"/>
      <c r="I46" s="7"/>
      <c r="J46" s="7"/>
      <c r="K46" s="172"/>
      <c r="L46" s="172"/>
      <c r="M46" s="172"/>
    </row>
    <row r="47" spans="1:13" ht="15.75">
      <c r="A47" s="106" t="s">
        <v>277</v>
      </c>
      <c r="B47" s="167">
        <v>55858</v>
      </c>
      <c r="C47" s="167">
        <v>63553</v>
      </c>
      <c r="D47" s="167"/>
      <c r="E47" s="69"/>
      <c r="F47" s="110"/>
      <c r="G47" s="74"/>
      <c r="H47" s="13"/>
      <c r="I47" s="7"/>
      <c r="J47" s="7"/>
      <c r="K47" s="172"/>
      <c r="L47" s="172"/>
      <c r="M47" s="172"/>
    </row>
    <row r="48" spans="1:13" ht="15.75">
      <c r="A48" s="106" t="s">
        <v>278</v>
      </c>
      <c r="B48" s="167">
        <v>0</v>
      </c>
      <c r="C48" s="167"/>
      <c r="D48" s="167"/>
      <c r="E48" s="68"/>
      <c r="F48" s="110"/>
      <c r="G48" s="74"/>
      <c r="H48" s="90"/>
      <c r="I48" s="91"/>
      <c r="J48" s="91"/>
      <c r="K48" s="172"/>
      <c r="L48" s="172"/>
      <c r="M48" s="172"/>
    </row>
    <row r="49" spans="1:13" ht="15.75">
      <c r="A49" s="96" t="s">
        <v>279</v>
      </c>
      <c r="B49" s="159"/>
      <c r="C49" s="159"/>
      <c r="D49" s="159"/>
      <c r="E49" s="69"/>
      <c r="F49" s="109"/>
      <c r="G49" s="73"/>
      <c r="H49" s="13"/>
      <c r="I49" s="7"/>
      <c r="J49" s="7"/>
      <c r="K49" s="172"/>
      <c r="L49" s="172"/>
      <c r="M49" s="172"/>
    </row>
    <row r="50" spans="1:13" ht="15.75">
      <c r="A50" s="106" t="s">
        <v>280</v>
      </c>
      <c r="B50" s="167"/>
      <c r="C50" s="167"/>
      <c r="D50" s="167"/>
      <c r="E50" s="69"/>
      <c r="F50" s="110"/>
      <c r="G50" s="74"/>
      <c r="H50" s="13"/>
      <c r="I50" s="7"/>
      <c r="J50" s="7"/>
      <c r="K50" s="172"/>
      <c r="L50" s="172"/>
      <c r="M50" s="172"/>
    </row>
    <row r="51" spans="1:13" ht="15.75" customHeight="1">
      <c r="A51" s="106" t="s">
        <v>281</v>
      </c>
      <c r="B51" s="167"/>
      <c r="C51" s="167"/>
      <c r="D51" s="167"/>
      <c r="E51" s="66"/>
      <c r="F51" s="111"/>
      <c r="G51" s="112"/>
      <c r="H51" s="79"/>
      <c r="I51" s="14"/>
      <c r="J51" s="14"/>
      <c r="K51" s="173"/>
      <c r="L51" s="173"/>
      <c r="M51" s="173"/>
    </row>
    <row r="52" spans="1:13" ht="18.75">
      <c r="A52" s="92" t="s">
        <v>282</v>
      </c>
      <c r="B52" s="168">
        <f>SUM(B41,B46)</f>
        <v>600329</v>
      </c>
      <c r="C52" s="168">
        <f>SUM(C41,C46)</f>
        <v>682819</v>
      </c>
      <c r="D52" s="168">
        <f>SUM(D41,D46)</f>
        <v>0</v>
      </c>
      <c r="E52" s="66"/>
      <c r="F52" s="92" t="s">
        <v>283</v>
      </c>
      <c r="G52" s="93"/>
      <c r="H52" s="39"/>
      <c r="I52" s="2"/>
      <c r="J52" s="2"/>
      <c r="K52" s="169">
        <f>SUM(K53:K54)</f>
        <v>600329</v>
      </c>
      <c r="L52" s="169">
        <f>SUM(L53:L54)</f>
        <v>682819</v>
      </c>
      <c r="M52" s="169">
        <f>SUM(M53:M54)</f>
        <v>0</v>
      </c>
    </row>
    <row r="53" spans="1:13" ht="15.75">
      <c r="A53" s="106" t="s">
        <v>284</v>
      </c>
      <c r="B53" s="167">
        <f>SUM(B10,B47,)</f>
        <v>562657</v>
      </c>
      <c r="C53" s="167">
        <f>SUM(C10,C47,)</f>
        <v>608006</v>
      </c>
      <c r="D53" s="167">
        <f>SUM(D10,D47,)</f>
        <v>0</v>
      </c>
      <c r="E53" s="70"/>
      <c r="F53" s="98" t="s">
        <v>285</v>
      </c>
      <c r="G53" s="99"/>
      <c r="H53" s="39"/>
      <c r="I53" s="2"/>
      <c r="J53" s="2"/>
      <c r="K53" s="170">
        <f>SUM(K10,K30,K39)</f>
        <v>568933</v>
      </c>
      <c r="L53" s="170">
        <f>SUM(L10,L30,L39)</f>
        <v>599687</v>
      </c>
      <c r="M53" s="170">
        <f>SUM(M10,M30)</f>
        <v>0</v>
      </c>
    </row>
    <row r="54" spans="1:13" ht="15.75">
      <c r="A54" s="106" t="s">
        <v>286</v>
      </c>
      <c r="B54" s="167">
        <f>SUM(B22)</f>
        <v>37672</v>
      </c>
      <c r="C54" s="167">
        <f>SUM(C22)</f>
        <v>74813</v>
      </c>
      <c r="D54" s="167">
        <f>SUM(D22)</f>
        <v>0</v>
      </c>
      <c r="E54" s="70"/>
      <c r="F54" s="98" t="s">
        <v>287</v>
      </c>
      <c r="G54" s="99"/>
      <c r="H54" s="39"/>
      <c r="I54" s="2"/>
      <c r="J54" s="2"/>
      <c r="K54" s="170">
        <f>SUM(K22,K33,K40)</f>
        <v>31396</v>
      </c>
      <c r="L54" s="170">
        <f>SUM(L22,L33,L40)</f>
        <v>83132</v>
      </c>
      <c r="M54" s="170">
        <f>SUM(M22,M33,M38)</f>
        <v>0</v>
      </c>
    </row>
    <row r="55" spans="1:13">
      <c r="A55" s="75"/>
      <c r="B55" s="75"/>
      <c r="C55" s="75"/>
      <c r="D55" s="75"/>
      <c r="E55" s="76"/>
      <c r="F55" s="77"/>
      <c r="G55" s="76"/>
      <c r="H55" s="10"/>
    </row>
    <row r="56" spans="1:13" ht="12.75" customHeight="1"/>
    <row r="57" spans="1:13" ht="12.75" customHeight="1">
      <c r="A57" s="340"/>
      <c r="B57" s="340"/>
      <c r="C57" s="340"/>
      <c r="D57" s="340"/>
      <c r="E57" s="340"/>
      <c r="F57" s="340"/>
      <c r="G57" s="340"/>
      <c r="H57" s="340"/>
      <c r="I57" s="340"/>
      <c r="J57" s="340"/>
      <c r="K57" s="340"/>
      <c r="L57" s="340"/>
      <c r="M57" s="340"/>
    </row>
    <row r="58" spans="1:13" ht="12.75" customHeight="1"/>
    <row r="59" spans="1:13" ht="12.75" customHeight="1"/>
    <row r="60" spans="1:13" ht="12.75" customHeight="1"/>
    <row r="68" ht="12.75" customHeight="1"/>
  </sheetData>
  <mergeCells count="10">
    <mergeCell ref="A57:M57"/>
    <mergeCell ref="F39:J39"/>
    <mergeCell ref="F40:J40"/>
    <mergeCell ref="A2:M2"/>
    <mergeCell ref="A3:M3"/>
    <mergeCell ref="A4:M4"/>
    <mergeCell ref="F7:J7"/>
    <mergeCell ref="A5:K5"/>
    <mergeCell ref="A6:D6"/>
    <mergeCell ref="F6:M6"/>
  </mergeCells>
  <phoneticPr fontId="1" type="noConversion"/>
  <pageMargins left="0.39370078740157483" right="0.39370078740157483" top="0.39370078740157483" bottom="0.39370078740157483" header="0" footer="0"/>
  <pageSetup paperSize="9" scale="60" orientation="portrait" r:id="rId1"/>
  <headerFooter alignWithMargins="0"/>
  <ignoredErrors>
    <ignoredError sqref="K30 B22:B23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002060"/>
    <pageSetUpPr fitToPage="1"/>
  </sheetPr>
  <dimension ref="A1:H98"/>
  <sheetViews>
    <sheetView view="pageBreakPreview" zoomScale="60" zoomScaleNormal="100" workbookViewId="0">
      <selection activeCell="A5" sqref="A5:H5"/>
    </sheetView>
  </sheetViews>
  <sheetFormatPr defaultRowHeight="12.75"/>
  <cols>
    <col min="1" max="1" width="5.85546875" customWidth="1"/>
    <col min="2" max="2" width="24.85546875" customWidth="1"/>
    <col min="4" max="4" width="17.85546875" customWidth="1"/>
    <col min="5" max="8" width="10.5703125" customWidth="1"/>
    <col min="12" max="12" width="10" bestFit="1" customWidth="1"/>
  </cols>
  <sheetData>
    <row r="1" spans="1:8">
      <c r="G1" s="409"/>
      <c r="H1" s="427"/>
    </row>
    <row r="4" spans="1:8">
      <c r="A4" s="300" t="s">
        <v>487</v>
      </c>
      <c r="B4" s="300"/>
      <c r="C4" s="300"/>
      <c r="D4" s="300"/>
      <c r="E4" s="300"/>
      <c r="F4" s="300"/>
      <c r="G4" s="300"/>
      <c r="H4" s="300"/>
    </row>
    <row r="5" spans="1:8">
      <c r="A5" s="300" t="s">
        <v>62</v>
      </c>
      <c r="B5" s="300"/>
      <c r="C5" s="300"/>
      <c r="D5" s="300"/>
      <c r="E5" s="300"/>
      <c r="F5" s="300"/>
      <c r="G5" s="300"/>
      <c r="H5" s="300"/>
    </row>
    <row r="6" spans="1:8">
      <c r="A6" s="300" t="s">
        <v>465</v>
      </c>
      <c r="B6" s="300"/>
      <c r="C6" s="300"/>
      <c r="D6" s="300"/>
      <c r="E6" s="300"/>
      <c r="F6" s="300"/>
      <c r="G6" s="300"/>
      <c r="H6" s="300"/>
    </row>
    <row r="7" spans="1:8">
      <c r="D7" s="16"/>
      <c r="E7" s="16"/>
      <c r="F7" s="16"/>
      <c r="G7" s="16"/>
    </row>
    <row r="8" spans="1:8">
      <c r="D8" s="16"/>
      <c r="E8" s="16"/>
      <c r="F8" s="16"/>
      <c r="G8" s="16"/>
    </row>
    <row r="9" spans="1:8">
      <c r="D9" s="16"/>
      <c r="E9" s="16"/>
      <c r="F9" s="16"/>
      <c r="G9" s="16"/>
    </row>
    <row r="10" spans="1:8">
      <c r="F10" s="16"/>
      <c r="G10" s="16"/>
    </row>
    <row r="11" spans="1:8">
      <c r="B11" s="16"/>
      <c r="C11" s="16"/>
      <c r="D11" s="16"/>
      <c r="E11" s="16"/>
      <c r="F11" s="16"/>
      <c r="G11" s="16"/>
      <c r="H11" s="42" t="s">
        <v>314</v>
      </c>
    </row>
    <row r="12" spans="1:8" ht="25.5">
      <c r="A12" s="144" t="s">
        <v>299</v>
      </c>
      <c r="B12" s="324" t="s">
        <v>300</v>
      </c>
      <c r="C12" s="341"/>
      <c r="D12" s="368"/>
      <c r="E12" s="123" t="s">
        <v>302</v>
      </c>
      <c r="F12" s="123" t="s">
        <v>303</v>
      </c>
      <c r="G12" s="124" t="s">
        <v>301</v>
      </c>
      <c r="H12" s="123" t="s">
        <v>304</v>
      </c>
    </row>
    <row r="13" spans="1:8" s="10" customFormat="1" hidden="1">
      <c r="A13" s="22"/>
      <c r="B13" s="39"/>
      <c r="C13" s="39"/>
      <c r="D13" s="29"/>
      <c r="E13" s="31"/>
      <c r="F13" s="22"/>
      <c r="G13" s="22"/>
      <c r="H13" s="22"/>
    </row>
    <row r="14" spans="1:8" s="10" customFormat="1" hidden="1">
      <c r="A14" s="22" t="s">
        <v>316</v>
      </c>
      <c r="B14" s="39"/>
      <c r="C14" s="39"/>
      <c r="D14" s="29"/>
      <c r="E14" s="31"/>
      <c r="F14" s="22"/>
      <c r="G14" s="22"/>
      <c r="H14" s="19"/>
    </row>
    <row r="15" spans="1:8" hidden="1">
      <c r="A15" s="19"/>
      <c r="B15" s="26"/>
      <c r="C15" s="26"/>
      <c r="D15" s="27"/>
      <c r="E15" s="5"/>
      <c r="F15" s="19"/>
      <c r="G15" s="19"/>
      <c r="H15" s="19"/>
    </row>
    <row r="16" spans="1:8" s="10" customFormat="1" hidden="1">
      <c r="A16" s="22"/>
      <c r="B16" s="39"/>
      <c r="C16" s="39"/>
      <c r="D16" s="29"/>
      <c r="E16" s="31"/>
      <c r="F16" s="22"/>
      <c r="G16" s="22"/>
      <c r="H16" s="19"/>
    </row>
    <row r="17" spans="1:8" s="10" customFormat="1">
      <c r="A17" s="22"/>
      <c r="B17" s="39"/>
      <c r="C17" s="39"/>
      <c r="D17" s="29"/>
      <c r="E17" s="31"/>
      <c r="F17" s="22"/>
      <c r="G17" s="22"/>
      <c r="H17" s="19"/>
    </row>
    <row r="18" spans="1:8">
      <c r="A18" s="24"/>
      <c r="B18" s="26" t="s">
        <v>431</v>
      </c>
      <c r="C18" s="26"/>
      <c r="D18" s="27"/>
      <c r="E18" s="1"/>
      <c r="F18" s="20"/>
      <c r="G18" s="20"/>
      <c r="H18" s="20"/>
    </row>
    <row r="19" spans="1:8">
      <c r="A19" s="24"/>
      <c r="B19" s="260" t="s">
        <v>429</v>
      </c>
      <c r="C19" s="26"/>
      <c r="D19" s="27"/>
      <c r="E19" s="1"/>
      <c r="F19" s="44"/>
      <c r="G19" s="44"/>
      <c r="H19" s="19"/>
    </row>
    <row r="20" spans="1:8">
      <c r="A20" s="24">
        <v>1</v>
      </c>
      <c r="B20" s="257" t="s">
        <v>420</v>
      </c>
      <c r="C20" s="258"/>
      <c r="D20" s="259"/>
      <c r="E20" s="60">
        <v>170</v>
      </c>
      <c r="F20" s="44">
        <v>134</v>
      </c>
      <c r="G20" s="44"/>
      <c r="H20" s="122"/>
    </row>
    <row r="21" spans="1:8">
      <c r="A21" s="24">
        <v>2</v>
      </c>
      <c r="B21" s="257" t="s">
        <v>438</v>
      </c>
      <c r="C21" s="258"/>
      <c r="D21" s="259"/>
      <c r="E21" s="60"/>
      <c r="F21" s="145">
        <f>231+243+124+102+141+50+154+547</f>
        <v>1592</v>
      </c>
      <c r="G21" s="44"/>
      <c r="H21" s="122"/>
    </row>
    <row r="22" spans="1:8">
      <c r="A22" s="24">
        <v>3</v>
      </c>
      <c r="B22" s="257" t="s">
        <v>442</v>
      </c>
      <c r="C22" s="258"/>
      <c r="D22" s="259"/>
      <c r="E22" s="60"/>
      <c r="F22" s="145">
        <v>10292</v>
      </c>
      <c r="G22" s="44"/>
      <c r="H22" s="122"/>
    </row>
    <row r="23" spans="1:8">
      <c r="A23" s="24">
        <v>4</v>
      </c>
      <c r="B23" s="257" t="s">
        <v>443</v>
      </c>
      <c r="C23" s="258"/>
      <c r="D23" s="259"/>
      <c r="E23" s="60"/>
      <c r="F23" s="145">
        <v>3212</v>
      </c>
      <c r="G23" s="44"/>
      <c r="H23" s="122"/>
    </row>
    <row r="24" spans="1:8">
      <c r="A24" s="24">
        <v>5</v>
      </c>
      <c r="B24" s="385" t="s">
        <v>418</v>
      </c>
      <c r="C24" s="386"/>
      <c r="D24" s="387"/>
      <c r="E24" s="60">
        <v>7620</v>
      </c>
      <c r="F24" s="145"/>
      <c r="G24" s="44"/>
      <c r="H24" s="122"/>
    </row>
    <row r="25" spans="1:8">
      <c r="A25" s="24">
        <v>6</v>
      </c>
      <c r="B25" s="424" t="s">
        <v>432</v>
      </c>
      <c r="C25" s="425"/>
      <c r="D25" s="426"/>
      <c r="E25" s="60">
        <v>3000</v>
      </c>
      <c r="F25" s="145">
        <v>1436</v>
      </c>
      <c r="G25" s="44"/>
      <c r="H25" s="122"/>
    </row>
    <row r="26" spans="1:8">
      <c r="A26" s="24">
        <v>7</v>
      </c>
      <c r="B26" s="424" t="s">
        <v>433</v>
      </c>
      <c r="C26" s="425"/>
      <c r="D26" s="426"/>
      <c r="E26" s="60">
        <v>3000</v>
      </c>
      <c r="F26" s="145"/>
      <c r="G26" s="44"/>
      <c r="H26" s="122"/>
    </row>
    <row r="27" spans="1:8">
      <c r="A27" s="24">
        <v>8</v>
      </c>
      <c r="B27" s="424" t="s">
        <v>422</v>
      </c>
      <c r="C27" s="425"/>
      <c r="D27" s="426"/>
      <c r="E27" s="60">
        <v>300</v>
      </c>
      <c r="F27" s="145">
        <f>283</f>
        <v>283</v>
      </c>
      <c r="G27" s="44"/>
      <c r="H27" s="122"/>
    </row>
    <row r="28" spans="1:8">
      <c r="A28" s="269">
        <v>9</v>
      </c>
      <c r="B28" s="272" t="s">
        <v>449</v>
      </c>
      <c r="C28" s="272"/>
      <c r="D28" s="273"/>
      <c r="E28" s="60"/>
      <c r="F28" s="297">
        <v>15430</v>
      </c>
      <c r="G28" s="59"/>
      <c r="H28" s="122"/>
    </row>
    <row r="29" spans="1:8">
      <c r="A29" s="269">
        <v>10</v>
      </c>
      <c r="B29" s="272" t="s">
        <v>450</v>
      </c>
      <c r="C29" s="272"/>
      <c r="D29" s="273"/>
      <c r="E29" s="60"/>
      <c r="F29" s="295">
        <v>34</v>
      </c>
      <c r="G29" s="59"/>
      <c r="H29" s="122"/>
    </row>
    <row r="30" spans="1:8">
      <c r="A30" s="24"/>
      <c r="B30" s="26" t="s">
        <v>313</v>
      </c>
      <c r="C30" s="37"/>
      <c r="D30" s="28"/>
      <c r="E30" s="143">
        <f>SUM(E20:E27)</f>
        <v>14090</v>
      </c>
      <c r="F30" s="299">
        <f>SUM(F20:F29)</f>
        <v>32413</v>
      </c>
      <c r="G30" s="143">
        <f>SUM(G20:G27)</f>
        <v>0</v>
      </c>
      <c r="H30" s="122"/>
    </row>
    <row r="31" spans="1:8">
      <c r="A31" s="24"/>
      <c r="B31" s="26"/>
      <c r="C31" s="37"/>
      <c r="D31" s="28"/>
      <c r="E31" s="143"/>
      <c r="F31" s="145"/>
      <c r="G31" s="44"/>
      <c r="H31" s="122"/>
    </row>
    <row r="32" spans="1:8">
      <c r="A32" s="24"/>
      <c r="B32" s="26" t="s">
        <v>434</v>
      </c>
      <c r="C32" s="37"/>
      <c r="D32" s="28"/>
      <c r="E32" s="143"/>
      <c r="F32" s="145"/>
      <c r="G32" s="44"/>
      <c r="H32" s="122"/>
    </row>
    <row r="33" spans="1:8">
      <c r="A33" s="176" t="s">
        <v>316</v>
      </c>
      <c r="B33" s="428" t="s">
        <v>419</v>
      </c>
      <c r="C33" s="429"/>
      <c r="D33" s="430"/>
      <c r="E33" s="60">
        <v>6000</v>
      </c>
      <c r="F33" s="145"/>
      <c r="G33" s="44"/>
      <c r="H33" s="122"/>
    </row>
    <row r="34" spans="1:8">
      <c r="A34" s="176" t="s">
        <v>317</v>
      </c>
      <c r="B34" s="428" t="s">
        <v>416</v>
      </c>
      <c r="C34" s="429"/>
      <c r="D34" s="430"/>
      <c r="E34" s="60">
        <v>8466</v>
      </c>
      <c r="F34" s="145">
        <v>8166</v>
      </c>
      <c r="G34" s="44"/>
      <c r="H34" s="122"/>
    </row>
    <row r="35" spans="1:8">
      <c r="A35" s="176" t="s">
        <v>318</v>
      </c>
      <c r="B35" s="262" t="s">
        <v>444</v>
      </c>
      <c r="C35" s="263"/>
      <c r="D35" s="264"/>
      <c r="E35" s="60"/>
      <c r="F35" s="145">
        <f>23951+13970</f>
        <v>37921</v>
      </c>
      <c r="G35" s="44"/>
      <c r="H35" s="122"/>
    </row>
    <row r="36" spans="1:8">
      <c r="A36" s="176" t="s">
        <v>319</v>
      </c>
      <c r="B36" s="424" t="s">
        <v>433</v>
      </c>
      <c r="C36" s="425"/>
      <c r="D36" s="426"/>
      <c r="E36" s="60"/>
      <c r="F36" s="145">
        <v>3000</v>
      </c>
      <c r="G36" s="44"/>
      <c r="H36" s="122"/>
    </row>
    <row r="37" spans="1:8">
      <c r="A37" s="176" t="s">
        <v>60</v>
      </c>
      <c r="B37" s="332" t="s">
        <v>417</v>
      </c>
      <c r="C37" s="431"/>
      <c r="D37" s="432"/>
      <c r="E37" s="60">
        <v>2540</v>
      </c>
      <c r="F37" s="145"/>
      <c r="G37" s="44"/>
      <c r="H37" s="122"/>
    </row>
    <row r="38" spans="1:8" s="274" customFormat="1">
      <c r="A38" s="296" t="s">
        <v>61</v>
      </c>
      <c r="B38" s="270" t="s">
        <v>451</v>
      </c>
      <c r="C38" s="270"/>
      <c r="D38" s="271"/>
      <c r="E38" s="297"/>
      <c r="F38" s="295">
        <v>290</v>
      </c>
      <c r="G38" s="295"/>
      <c r="H38" s="298"/>
    </row>
    <row r="39" spans="1:8">
      <c r="A39" s="24"/>
      <c r="B39" s="26" t="s">
        <v>313</v>
      </c>
      <c r="C39" s="37"/>
      <c r="D39" s="28"/>
      <c r="E39" s="143">
        <f>SUM(E33:E37)</f>
        <v>17006</v>
      </c>
      <c r="F39" s="299">
        <f>SUM(F33:F38)</f>
        <v>49377</v>
      </c>
      <c r="G39" s="143">
        <f>SUM(G33:G37)</f>
        <v>0</v>
      </c>
      <c r="H39" s="122"/>
    </row>
    <row r="40" spans="1:8">
      <c r="A40" s="24"/>
      <c r="B40" s="26"/>
      <c r="C40" s="37"/>
      <c r="D40" s="28"/>
      <c r="E40" s="143"/>
      <c r="F40" s="44"/>
      <c r="G40" s="44"/>
      <c r="H40" s="122"/>
    </row>
    <row r="41" spans="1:8">
      <c r="A41" s="24"/>
      <c r="B41" s="37"/>
      <c r="C41" s="37"/>
      <c r="D41" s="28"/>
      <c r="E41" s="60"/>
      <c r="F41" s="44"/>
      <c r="G41" s="44"/>
      <c r="H41" s="122"/>
    </row>
    <row r="42" spans="1:8">
      <c r="A42" s="24"/>
      <c r="B42" s="26" t="s">
        <v>47</v>
      </c>
      <c r="C42" s="26"/>
      <c r="D42" s="27"/>
      <c r="E42" s="188">
        <f>SUM(E43:E43)</f>
        <v>600</v>
      </c>
      <c r="F42" s="188">
        <f>SUM(F43:F43)</f>
        <v>600</v>
      </c>
      <c r="G42" s="188">
        <f>SUM(G43:G43)</f>
        <v>0</v>
      </c>
      <c r="H42" s="122"/>
    </row>
    <row r="43" spans="1:8">
      <c r="A43" s="176" t="s">
        <v>316</v>
      </c>
      <c r="B43" s="187" t="s">
        <v>298</v>
      </c>
      <c r="C43" s="37"/>
      <c r="D43" s="28"/>
      <c r="E43" s="142">
        <v>600</v>
      </c>
      <c r="F43" s="44">
        <v>600</v>
      </c>
      <c r="G43" s="140"/>
      <c r="H43" s="122"/>
    </row>
    <row r="44" spans="1:8">
      <c r="A44" s="24"/>
      <c r="B44" s="2"/>
      <c r="C44" s="2"/>
      <c r="D44" s="28"/>
      <c r="E44" s="143"/>
      <c r="F44" s="121"/>
      <c r="G44" s="121"/>
      <c r="H44" s="121"/>
    </row>
    <row r="45" spans="1:8">
      <c r="A45" s="22"/>
      <c r="B45" s="356" t="s">
        <v>29</v>
      </c>
      <c r="C45" s="357"/>
      <c r="D45" s="358"/>
      <c r="E45" s="31"/>
      <c r="F45" s="44"/>
      <c r="G45" s="44"/>
      <c r="H45" s="122"/>
    </row>
    <row r="46" spans="1:8">
      <c r="A46" s="22"/>
      <c r="B46" s="433" t="s">
        <v>430</v>
      </c>
      <c r="C46" s="434"/>
      <c r="D46" s="435"/>
      <c r="E46" s="31"/>
      <c r="F46" s="143"/>
      <c r="G46" s="143"/>
      <c r="H46" s="121"/>
    </row>
    <row r="47" spans="1:8">
      <c r="A47" s="176" t="s">
        <v>316</v>
      </c>
      <c r="B47" s="187" t="s">
        <v>438</v>
      </c>
      <c r="C47" s="39"/>
      <c r="D47" s="29"/>
      <c r="E47" s="266"/>
      <c r="F47" s="44">
        <v>61</v>
      </c>
      <c r="G47" s="145"/>
      <c r="H47" s="122"/>
    </row>
    <row r="48" spans="1:8">
      <c r="A48" s="176" t="s">
        <v>317</v>
      </c>
      <c r="B48" s="39"/>
      <c r="C48" s="39"/>
      <c r="D48" s="29"/>
      <c r="E48" s="266"/>
      <c r="F48" s="44"/>
      <c r="G48" s="145"/>
      <c r="H48" s="122"/>
    </row>
    <row r="49" spans="1:8">
      <c r="A49" s="176"/>
      <c r="B49" s="26" t="s">
        <v>313</v>
      </c>
      <c r="C49" s="39"/>
      <c r="D49" s="29"/>
      <c r="E49" s="5">
        <f>SUM(E47:E48)</f>
        <v>0</v>
      </c>
      <c r="F49" s="5">
        <f>SUM(F47:F48)</f>
        <v>61</v>
      </c>
      <c r="G49" s="5">
        <f>SUM(G47:G48)</f>
        <v>0</v>
      </c>
      <c r="H49" s="122"/>
    </row>
    <row r="50" spans="1:8">
      <c r="A50" s="176"/>
      <c r="B50" s="26"/>
      <c r="C50" s="39"/>
      <c r="D50" s="29"/>
      <c r="E50" s="5"/>
      <c r="F50" s="44"/>
      <c r="G50" s="44"/>
      <c r="H50" s="122"/>
    </row>
    <row r="51" spans="1:8">
      <c r="A51" s="176"/>
      <c r="B51" s="26" t="s">
        <v>435</v>
      </c>
      <c r="C51" s="39"/>
      <c r="D51" s="29"/>
      <c r="E51" s="5"/>
      <c r="F51" s="44"/>
      <c r="G51" s="44"/>
      <c r="H51" s="122"/>
    </row>
    <row r="52" spans="1:8">
      <c r="A52" s="176"/>
      <c r="B52" s="433" t="s">
        <v>430</v>
      </c>
      <c r="C52" s="434"/>
      <c r="D52" s="435"/>
      <c r="E52" s="5"/>
      <c r="F52" s="44"/>
      <c r="G52" s="44"/>
      <c r="H52" s="122"/>
    </row>
    <row r="53" spans="1:8">
      <c r="A53" s="176" t="s">
        <v>316</v>
      </c>
      <c r="B53" s="187" t="s">
        <v>438</v>
      </c>
      <c r="C53" s="2"/>
      <c r="D53" s="28"/>
      <c r="E53" s="122"/>
      <c r="F53" s="265">
        <v>681</v>
      </c>
      <c r="G53" s="136"/>
      <c r="H53" s="121"/>
    </row>
    <row r="54" spans="1:8">
      <c r="A54" s="176" t="s">
        <v>317</v>
      </c>
      <c r="B54" s="2"/>
      <c r="C54" s="2"/>
      <c r="D54" s="28"/>
      <c r="E54" s="60"/>
      <c r="F54" s="44"/>
      <c r="G54" s="44"/>
      <c r="H54" s="122"/>
    </row>
    <row r="55" spans="1:8">
      <c r="A55" s="24"/>
      <c r="B55" s="5" t="s">
        <v>313</v>
      </c>
      <c r="C55" s="2"/>
      <c r="D55" s="28"/>
      <c r="E55" s="143">
        <f>SUM(E53:E54)</f>
        <v>0</v>
      </c>
      <c r="F55" s="143">
        <f>SUM(F53:F54)</f>
        <v>681</v>
      </c>
      <c r="G55" s="143">
        <f>SUM(G53:G54)</f>
        <v>0</v>
      </c>
      <c r="H55" s="122"/>
    </row>
    <row r="56" spans="1:8">
      <c r="A56" s="176"/>
      <c r="B56" s="1"/>
      <c r="C56" s="2"/>
      <c r="D56" s="28"/>
      <c r="E56" s="59"/>
      <c r="F56" s="44"/>
      <c r="G56" s="44"/>
      <c r="H56" s="122"/>
    </row>
    <row r="57" spans="1:8">
      <c r="A57" s="24"/>
      <c r="B57" s="5" t="s">
        <v>436</v>
      </c>
      <c r="C57" s="2"/>
      <c r="D57" s="28"/>
      <c r="E57" s="143">
        <f>E30+E39+E42+E49+E55</f>
        <v>31696</v>
      </c>
      <c r="F57" s="143">
        <f>F30+F39+F42+F49+F55</f>
        <v>83132</v>
      </c>
      <c r="G57" s="143">
        <f>G30+G39+G42+G49+G55</f>
        <v>0</v>
      </c>
      <c r="H57" s="121"/>
    </row>
    <row r="58" spans="1:8">
      <c r="A58" s="7"/>
      <c r="B58" s="7"/>
      <c r="C58" s="7"/>
      <c r="D58" s="7"/>
      <c r="E58" s="7"/>
      <c r="F58" s="7"/>
      <c r="G58" s="7"/>
      <c r="H58" s="7"/>
    </row>
    <row r="59" spans="1:8">
      <c r="A59" s="7"/>
      <c r="B59" s="7"/>
      <c r="C59" s="7"/>
      <c r="D59" s="7"/>
      <c r="E59" s="7"/>
      <c r="F59" s="7"/>
      <c r="G59" s="7"/>
      <c r="H59" s="7"/>
    </row>
    <row r="60" spans="1:8">
      <c r="A60" s="360"/>
      <c r="B60" s="360"/>
      <c r="C60" s="360"/>
      <c r="D60" s="360"/>
      <c r="E60" s="360"/>
      <c r="F60" s="360"/>
      <c r="G60" s="360"/>
      <c r="H60" s="360"/>
    </row>
    <row r="61" spans="1:8">
      <c r="A61" s="7"/>
      <c r="B61" s="7"/>
      <c r="C61" s="7"/>
      <c r="D61" s="7"/>
      <c r="E61" s="7"/>
      <c r="F61" s="7"/>
      <c r="G61" s="7"/>
      <c r="H61" s="7"/>
    </row>
    <row r="62" spans="1:8">
      <c r="A62" s="7"/>
      <c r="B62" s="7"/>
      <c r="C62" s="7"/>
      <c r="D62" s="7"/>
      <c r="E62" s="7"/>
      <c r="F62" s="7"/>
      <c r="G62" s="7"/>
      <c r="H62" s="7"/>
    </row>
    <row r="63" spans="1:8">
      <c r="A63" s="7"/>
      <c r="B63" s="7"/>
      <c r="C63" s="7"/>
      <c r="D63" s="7"/>
      <c r="E63" s="7"/>
      <c r="F63" s="7"/>
      <c r="G63" s="7"/>
      <c r="H63" s="7"/>
    </row>
    <row r="64" spans="1:8">
      <c r="A64" s="7"/>
      <c r="B64" s="7"/>
      <c r="C64" s="7"/>
      <c r="D64" s="7"/>
      <c r="E64" s="7"/>
      <c r="F64" s="7"/>
      <c r="G64" s="7"/>
      <c r="H64" s="7"/>
    </row>
    <row r="65" spans="1:8">
      <c r="A65" s="7"/>
      <c r="B65" s="7"/>
      <c r="C65" s="7"/>
      <c r="D65" s="7"/>
      <c r="E65" s="7"/>
      <c r="F65" s="7"/>
      <c r="G65" s="7"/>
      <c r="H65" s="7"/>
    </row>
    <row r="66" spans="1:8">
      <c r="A66" s="7"/>
      <c r="B66" s="7"/>
      <c r="C66" s="7"/>
      <c r="D66" s="7"/>
      <c r="E66" s="7"/>
      <c r="F66" s="7"/>
      <c r="G66" s="7"/>
      <c r="H66" s="7"/>
    </row>
    <row r="67" spans="1:8">
      <c r="A67" s="7"/>
      <c r="B67" s="7"/>
      <c r="C67" s="7"/>
      <c r="D67" s="7"/>
      <c r="E67" s="7"/>
      <c r="F67" s="7"/>
      <c r="G67" s="7"/>
      <c r="H67" s="7"/>
    </row>
    <row r="68" spans="1:8">
      <c r="A68" s="7"/>
      <c r="B68" s="7"/>
      <c r="C68" s="7"/>
      <c r="D68" s="7"/>
      <c r="E68" s="7"/>
      <c r="F68" s="7"/>
      <c r="G68" s="7"/>
      <c r="H68" s="7"/>
    </row>
    <row r="69" spans="1:8">
      <c r="A69" s="7"/>
      <c r="B69" s="7"/>
      <c r="C69" s="7"/>
      <c r="D69" s="7"/>
      <c r="E69" s="7"/>
      <c r="F69" s="7"/>
      <c r="G69" s="7"/>
      <c r="H69" s="7"/>
    </row>
    <row r="70" spans="1:8">
      <c r="A70" s="7"/>
      <c r="B70" s="7"/>
      <c r="C70" s="7"/>
      <c r="D70" s="7"/>
      <c r="E70" s="7"/>
      <c r="F70" s="7"/>
      <c r="G70" s="7"/>
      <c r="H70" s="7"/>
    </row>
    <row r="71" spans="1:8">
      <c r="A71" s="7"/>
      <c r="B71" s="7"/>
      <c r="C71" s="7"/>
      <c r="D71" s="7"/>
      <c r="E71" s="7"/>
      <c r="F71" s="7"/>
      <c r="G71" s="7"/>
      <c r="H71" s="7"/>
    </row>
    <row r="72" spans="1:8">
      <c r="A72" s="7"/>
      <c r="B72" s="7"/>
      <c r="C72" s="7"/>
      <c r="D72" s="7"/>
      <c r="E72" s="7"/>
      <c r="F72" s="7"/>
      <c r="G72" s="7"/>
      <c r="H72" s="7"/>
    </row>
    <row r="73" spans="1:8">
      <c r="A73" s="7"/>
      <c r="B73" s="7"/>
      <c r="C73" s="7"/>
      <c r="D73" s="7"/>
      <c r="E73" s="7"/>
      <c r="F73" s="7"/>
      <c r="G73" s="7"/>
      <c r="H73" s="7"/>
    </row>
    <row r="74" spans="1:8">
      <c r="A74" s="7"/>
      <c r="B74" s="7"/>
      <c r="C74" s="7"/>
      <c r="D74" s="7"/>
      <c r="E74" s="7"/>
      <c r="F74" s="7"/>
      <c r="G74" s="7"/>
      <c r="H74" s="7"/>
    </row>
    <row r="75" spans="1:8">
      <c r="A75" s="7"/>
      <c r="B75" s="7"/>
      <c r="C75" s="7"/>
      <c r="D75" s="7"/>
      <c r="E75" s="7"/>
      <c r="F75" s="7"/>
      <c r="G75" s="7"/>
      <c r="H75" s="7"/>
    </row>
    <row r="76" spans="1:8">
      <c r="A76" s="7"/>
      <c r="B76" s="7"/>
      <c r="C76" s="7"/>
      <c r="D76" s="7"/>
      <c r="E76" s="7"/>
      <c r="F76" s="7"/>
      <c r="G76" s="7"/>
      <c r="H76" s="7"/>
    </row>
    <row r="77" spans="1:8">
      <c r="A77" s="7"/>
      <c r="B77" s="7"/>
      <c r="C77" s="7"/>
      <c r="D77" s="7"/>
      <c r="E77" s="7"/>
      <c r="F77" s="7"/>
      <c r="G77" s="7"/>
      <c r="H77" s="7"/>
    </row>
    <row r="78" spans="1:8">
      <c r="A78" s="7"/>
      <c r="B78" s="7"/>
      <c r="C78" s="7"/>
      <c r="D78" s="7"/>
      <c r="E78" s="7"/>
      <c r="F78" s="7"/>
      <c r="G78" s="7"/>
      <c r="H78" s="7"/>
    </row>
    <row r="79" spans="1:8">
      <c r="A79" s="7"/>
      <c r="B79" s="7"/>
      <c r="C79" s="7"/>
      <c r="D79" s="7"/>
      <c r="E79" s="7"/>
      <c r="F79" s="7"/>
      <c r="G79" s="7"/>
      <c r="H79" s="7"/>
    </row>
    <row r="80" spans="1:8">
      <c r="A80" s="7"/>
      <c r="B80" s="7"/>
      <c r="C80" s="7"/>
      <c r="D80" s="7"/>
      <c r="E80" s="7"/>
      <c r="F80" s="7"/>
      <c r="G80" s="7"/>
      <c r="H80" s="7"/>
    </row>
    <row r="81" spans="1:8">
      <c r="A81" s="7"/>
      <c r="B81" s="7"/>
      <c r="C81" s="7"/>
      <c r="D81" s="7"/>
      <c r="E81" s="7"/>
      <c r="F81" s="7"/>
      <c r="G81" s="7"/>
      <c r="H81" s="7"/>
    </row>
    <row r="82" spans="1:8">
      <c r="A82" s="7"/>
      <c r="B82" s="7"/>
      <c r="C82" s="7"/>
      <c r="D82" s="7"/>
      <c r="E82" s="7"/>
      <c r="F82" s="7"/>
      <c r="G82" s="7"/>
      <c r="H82" s="7"/>
    </row>
    <row r="83" spans="1:8">
      <c r="A83" s="7"/>
      <c r="B83" s="7"/>
      <c r="C83" s="7"/>
      <c r="D83" s="7"/>
      <c r="E83" s="7"/>
      <c r="F83" s="7"/>
      <c r="G83" s="7"/>
      <c r="H83" s="7"/>
    </row>
    <row r="84" spans="1:8">
      <c r="A84" s="7"/>
      <c r="B84" s="7"/>
      <c r="C84" s="7"/>
      <c r="D84" s="7"/>
      <c r="E84" s="7"/>
      <c r="F84" s="7"/>
      <c r="G84" s="7"/>
      <c r="H84" s="7"/>
    </row>
    <row r="85" spans="1:8">
      <c r="A85" s="7"/>
      <c r="B85" s="7"/>
      <c r="C85" s="7"/>
      <c r="D85" s="7"/>
      <c r="E85" s="7"/>
      <c r="F85" s="7"/>
      <c r="G85" s="7"/>
      <c r="H85" s="7"/>
    </row>
    <row r="86" spans="1:8">
      <c r="A86" s="7"/>
      <c r="B86" s="7"/>
      <c r="C86" s="7"/>
      <c r="D86" s="7"/>
      <c r="E86" s="7"/>
      <c r="F86" s="7"/>
      <c r="G86" s="7"/>
      <c r="H86" s="7"/>
    </row>
    <row r="87" spans="1:8">
      <c r="A87" s="7"/>
      <c r="B87" s="7"/>
      <c r="C87" s="7"/>
      <c r="D87" s="7"/>
      <c r="E87" s="7"/>
      <c r="F87" s="7"/>
      <c r="G87" s="7"/>
      <c r="H87" s="7"/>
    </row>
    <row r="88" spans="1:8">
      <c r="A88" s="7"/>
      <c r="B88" s="7"/>
      <c r="C88" s="7"/>
      <c r="D88" s="7"/>
      <c r="E88" s="7"/>
      <c r="F88" s="7"/>
      <c r="G88" s="7"/>
      <c r="H88" s="7"/>
    </row>
    <row r="89" spans="1:8">
      <c r="G89" s="7"/>
      <c r="H89" s="7"/>
    </row>
    <row r="90" spans="1:8">
      <c r="G90" s="7"/>
      <c r="H90" s="7"/>
    </row>
    <row r="91" spans="1:8">
      <c r="G91" s="7"/>
      <c r="H91" s="7"/>
    </row>
    <row r="92" spans="1:8">
      <c r="G92" s="7"/>
      <c r="H92" s="7"/>
    </row>
    <row r="93" spans="1:8">
      <c r="G93" s="7"/>
      <c r="H93" s="7"/>
    </row>
    <row r="94" spans="1:8">
      <c r="G94" s="7"/>
      <c r="H94" s="7"/>
    </row>
    <row r="95" spans="1:8">
      <c r="G95" s="7"/>
      <c r="H95" s="7"/>
    </row>
    <row r="96" spans="1:8">
      <c r="G96" s="7"/>
      <c r="H96" s="7"/>
    </row>
    <row r="97" spans="7:8">
      <c r="G97" s="7"/>
      <c r="H97" s="7"/>
    </row>
    <row r="98" spans="7:8">
      <c r="G98" s="7"/>
      <c r="H98" s="7"/>
    </row>
  </sheetData>
  <mergeCells count="17">
    <mergeCell ref="A60:H60"/>
    <mergeCell ref="B33:D33"/>
    <mergeCell ref="B34:D34"/>
    <mergeCell ref="B37:D37"/>
    <mergeCell ref="B45:D45"/>
    <mergeCell ref="B46:D46"/>
    <mergeCell ref="B52:D52"/>
    <mergeCell ref="B36:D36"/>
    <mergeCell ref="B27:D27"/>
    <mergeCell ref="B12:D12"/>
    <mergeCell ref="G1:H1"/>
    <mergeCell ref="A4:H4"/>
    <mergeCell ref="A5:H5"/>
    <mergeCell ref="A6:H6"/>
    <mergeCell ref="B24:D24"/>
    <mergeCell ref="B25:D25"/>
    <mergeCell ref="B26:D26"/>
  </mergeCells>
  <phoneticPr fontId="1" type="noConversion"/>
  <pageMargins left="0.78740157480314965" right="0.78740157480314965" top="0.39370078740157483" bottom="0.39370078740157483" header="0.51181102362204722" footer="0.51181102362204722"/>
  <pageSetup paperSize="9" scale="87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2060"/>
  </sheetPr>
  <dimension ref="A1:K82"/>
  <sheetViews>
    <sheetView view="pageBreakPreview" zoomScale="60" zoomScaleNormal="100" workbookViewId="0">
      <selection activeCell="A5" sqref="A5:I5"/>
    </sheetView>
  </sheetViews>
  <sheetFormatPr defaultRowHeight="12.75"/>
  <cols>
    <col min="1" max="1" width="10.140625" customWidth="1"/>
    <col min="2" max="2" width="10.85546875" customWidth="1"/>
    <col min="5" max="5" width="17.5703125" customWidth="1"/>
    <col min="6" max="8" width="10.5703125" customWidth="1"/>
  </cols>
  <sheetData>
    <row r="1" spans="1:11">
      <c r="H1" s="339"/>
      <c r="I1" s="339"/>
      <c r="J1" s="41"/>
      <c r="K1" s="41"/>
    </row>
    <row r="4" spans="1:11">
      <c r="A4" s="300" t="s">
        <v>468</v>
      </c>
      <c r="B4" s="300"/>
      <c r="C4" s="300"/>
      <c r="D4" s="300"/>
      <c r="E4" s="300"/>
      <c r="F4" s="300"/>
      <c r="G4" s="301"/>
      <c r="H4" s="301"/>
      <c r="I4" s="301"/>
      <c r="J4" s="18"/>
      <c r="K4" s="18"/>
    </row>
    <row r="5" spans="1:11">
      <c r="A5" s="300" t="s">
        <v>288</v>
      </c>
      <c r="B5" s="300"/>
      <c r="C5" s="300"/>
      <c r="D5" s="300"/>
      <c r="E5" s="300"/>
      <c r="F5" s="300"/>
      <c r="G5" s="301"/>
      <c r="H5" s="301"/>
      <c r="I5" s="301"/>
      <c r="J5" s="18"/>
      <c r="K5" s="18"/>
    </row>
    <row r="6" spans="1:11">
      <c r="A6" s="300" t="s">
        <v>454</v>
      </c>
      <c r="B6" s="300"/>
      <c r="C6" s="300"/>
      <c r="D6" s="300"/>
      <c r="E6" s="300"/>
      <c r="F6" s="300"/>
      <c r="G6" s="301"/>
      <c r="H6" s="301"/>
      <c r="I6" s="301"/>
      <c r="J6" s="18"/>
      <c r="K6" s="18"/>
    </row>
    <row r="7" spans="1:11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</row>
    <row r="9" spans="1:11">
      <c r="A9" s="9" t="s">
        <v>236</v>
      </c>
    </row>
    <row r="10" spans="1:11">
      <c r="A10" s="9"/>
    </row>
    <row r="11" spans="1:11">
      <c r="A11" s="16"/>
      <c r="B11" s="16"/>
      <c r="C11" s="16"/>
      <c r="D11" s="16"/>
      <c r="E11" s="16"/>
      <c r="H11" s="41" t="s">
        <v>315</v>
      </c>
    </row>
    <row r="12" spans="1:11" ht="25.5">
      <c r="A12" s="324" t="s">
        <v>250</v>
      </c>
      <c r="B12" s="341"/>
      <c r="C12" s="341"/>
      <c r="D12" s="341"/>
      <c r="E12" s="341"/>
      <c r="F12" s="123" t="s">
        <v>302</v>
      </c>
      <c r="G12" s="123" t="s">
        <v>303</v>
      </c>
      <c r="H12" s="124" t="s">
        <v>301</v>
      </c>
      <c r="I12" s="123" t="s">
        <v>304</v>
      </c>
    </row>
    <row r="13" spans="1:11">
      <c r="A13" s="58" t="s">
        <v>229</v>
      </c>
      <c r="B13" s="39"/>
      <c r="C13" s="39"/>
      <c r="D13" s="39"/>
      <c r="E13" s="39"/>
      <c r="F13" s="121">
        <f>SUM(F14:F18)</f>
        <v>535933</v>
      </c>
      <c r="G13" s="121">
        <f>SUM(G14:G18)</f>
        <v>570835</v>
      </c>
      <c r="H13" s="121">
        <f>SUM(H14:H18)</f>
        <v>0</v>
      </c>
      <c r="I13" s="129"/>
    </row>
    <row r="14" spans="1:11">
      <c r="A14" s="82"/>
      <c r="B14" s="31" t="s">
        <v>323</v>
      </c>
      <c r="C14" s="2"/>
      <c r="D14" s="39"/>
      <c r="E14" s="39"/>
      <c r="F14" s="44">
        <v>116576</v>
      </c>
      <c r="G14" s="44">
        <v>131025</v>
      </c>
      <c r="H14" s="44"/>
      <c r="I14" s="128"/>
    </row>
    <row r="15" spans="1:11">
      <c r="A15" s="82"/>
      <c r="B15" s="31" t="s">
        <v>102</v>
      </c>
      <c r="C15" s="39"/>
      <c r="D15" s="39"/>
      <c r="E15" s="39"/>
      <c r="F15" s="44">
        <v>31053</v>
      </c>
      <c r="G15" s="44">
        <v>34333</v>
      </c>
      <c r="H15" s="44"/>
      <c r="I15" s="128"/>
    </row>
    <row r="16" spans="1:11">
      <c r="A16" s="82"/>
      <c r="B16" s="31" t="s">
        <v>324</v>
      </c>
      <c r="C16" s="39"/>
      <c r="D16" s="39"/>
      <c r="E16" s="39"/>
      <c r="F16" s="44">
        <v>164994</v>
      </c>
      <c r="G16" s="44">
        <v>180069</v>
      </c>
      <c r="H16" s="44"/>
      <c r="I16" s="128"/>
    </row>
    <row r="17" spans="1:9">
      <c r="A17" s="82"/>
      <c r="B17" s="31" t="s">
        <v>109</v>
      </c>
      <c r="C17" s="39"/>
      <c r="D17" s="39"/>
      <c r="E17" s="39"/>
      <c r="F17" s="44">
        <v>31457</v>
      </c>
      <c r="G17" s="44">
        <v>23255</v>
      </c>
      <c r="H17" s="44"/>
      <c r="I17" s="128"/>
    </row>
    <row r="18" spans="1:9">
      <c r="A18" s="82"/>
      <c r="B18" s="31" t="s">
        <v>325</v>
      </c>
      <c r="C18" s="39"/>
      <c r="D18" s="39"/>
      <c r="E18" s="39"/>
      <c r="F18" s="44">
        <v>191853</v>
      </c>
      <c r="G18" s="44">
        <f>223451-21298</f>
        <v>202153</v>
      </c>
      <c r="H18" s="44"/>
      <c r="I18" s="128"/>
    </row>
    <row r="19" spans="1:9">
      <c r="A19" s="5" t="s">
        <v>231</v>
      </c>
      <c r="B19" s="39"/>
      <c r="C19" s="39"/>
      <c r="D19" s="39"/>
      <c r="E19" s="39"/>
      <c r="F19" s="121">
        <f>SUM(F20:F24)</f>
        <v>30796</v>
      </c>
      <c r="G19" s="121">
        <f>SUM(G20:G24)</f>
        <v>82532</v>
      </c>
      <c r="H19" s="121">
        <f>SUM(H20:H24)</f>
        <v>0</v>
      </c>
      <c r="I19" s="129"/>
    </row>
    <row r="20" spans="1:9">
      <c r="A20" s="82"/>
      <c r="B20" s="31" t="s">
        <v>103</v>
      </c>
      <c r="C20" s="39"/>
      <c r="D20" s="39"/>
      <c r="E20" s="39"/>
      <c r="F20" s="44">
        <v>14090</v>
      </c>
      <c r="G20" s="44">
        <v>33155</v>
      </c>
      <c r="H20" s="44"/>
      <c r="I20" s="128"/>
    </row>
    <row r="21" spans="1:9">
      <c r="A21" s="82"/>
      <c r="B21" s="31" t="s">
        <v>232</v>
      </c>
      <c r="C21" s="39"/>
      <c r="D21" s="39"/>
      <c r="E21" s="39"/>
      <c r="F21" s="44">
        <v>16706</v>
      </c>
      <c r="G21" s="44">
        <v>49377</v>
      </c>
      <c r="H21" s="44"/>
      <c r="I21" s="128"/>
    </row>
    <row r="22" spans="1:9">
      <c r="A22" s="82"/>
      <c r="B22" s="31" t="s">
        <v>104</v>
      </c>
      <c r="C22" s="2"/>
      <c r="D22" s="2"/>
      <c r="E22" s="2"/>
      <c r="F22" s="44"/>
      <c r="G22" s="44"/>
      <c r="H22" s="44"/>
      <c r="I22" s="128"/>
    </row>
    <row r="23" spans="1:9">
      <c r="A23" s="82"/>
      <c r="B23" s="31" t="s">
        <v>233</v>
      </c>
      <c r="C23" s="2"/>
      <c r="D23" s="2"/>
      <c r="E23" s="2"/>
      <c r="F23" s="44"/>
      <c r="G23" s="44"/>
      <c r="H23" s="44"/>
      <c r="I23" s="128"/>
    </row>
    <row r="24" spans="1:9">
      <c r="A24" s="82"/>
      <c r="B24" s="31" t="s">
        <v>234</v>
      </c>
      <c r="C24" s="2"/>
      <c r="D24" s="2"/>
      <c r="E24" s="2"/>
      <c r="F24" s="44"/>
      <c r="G24" s="44"/>
      <c r="H24" s="44"/>
      <c r="I24" s="128"/>
    </row>
    <row r="25" spans="1:9">
      <c r="A25" s="5" t="s">
        <v>235</v>
      </c>
      <c r="B25" s="2"/>
      <c r="C25" s="2"/>
      <c r="D25" s="2"/>
      <c r="E25" s="2"/>
      <c r="F25" s="121">
        <f>F26+F29</f>
        <v>600</v>
      </c>
      <c r="G25" s="121">
        <f>G26+G29</f>
        <v>600</v>
      </c>
      <c r="H25" s="121">
        <f>H26+H29</f>
        <v>0</v>
      </c>
      <c r="I25" s="129"/>
    </row>
    <row r="26" spans="1:9">
      <c r="A26" s="204"/>
      <c r="B26" s="2" t="s">
        <v>107</v>
      </c>
      <c r="C26" s="2"/>
      <c r="D26" s="2"/>
      <c r="E26" s="2"/>
      <c r="F26" s="122"/>
      <c r="G26" s="121"/>
      <c r="H26" s="121"/>
      <c r="I26" s="129"/>
    </row>
    <row r="27" spans="1:9">
      <c r="A27" s="12"/>
      <c r="B27" s="11"/>
      <c r="C27" s="1" t="s">
        <v>105</v>
      </c>
      <c r="D27" s="2"/>
      <c r="E27" s="2"/>
      <c r="F27" s="122">
        <v>0</v>
      </c>
      <c r="G27" s="121"/>
      <c r="H27" s="121"/>
      <c r="I27" s="129"/>
    </row>
    <row r="28" spans="1:9">
      <c r="A28" s="12"/>
      <c r="B28" s="15"/>
      <c r="C28" s="1" t="s">
        <v>106</v>
      </c>
      <c r="D28" s="2"/>
      <c r="E28" s="2"/>
      <c r="F28" s="121"/>
      <c r="G28" s="121"/>
      <c r="H28" s="121"/>
      <c r="I28" s="129"/>
    </row>
    <row r="29" spans="1:9">
      <c r="A29" s="12"/>
      <c r="B29" s="1" t="s">
        <v>108</v>
      </c>
      <c r="C29" s="2"/>
      <c r="D29" s="2"/>
      <c r="E29" s="2"/>
      <c r="F29" s="122">
        <f>SUM(F30:F31)</f>
        <v>600</v>
      </c>
      <c r="G29" s="122">
        <f>SUM(G30:G31)</f>
        <v>600</v>
      </c>
      <c r="H29" s="122">
        <f>SUM(H30:H31)</f>
        <v>0</v>
      </c>
      <c r="I29" s="129"/>
    </row>
    <row r="30" spans="1:9">
      <c r="A30" s="12"/>
      <c r="B30" s="7"/>
      <c r="C30" s="1" t="s">
        <v>105</v>
      </c>
      <c r="D30" s="2"/>
      <c r="E30" s="2"/>
      <c r="F30" s="122">
        <v>600</v>
      </c>
      <c r="G30" s="122">
        <v>600</v>
      </c>
      <c r="H30" s="121"/>
      <c r="I30" s="129"/>
    </row>
    <row r="31" spans="1:9">
      <c r="A31" s="52"/>
      <c r="B31" s="14"/>
      <c r="C31" s="1" t="s">
        <v>106</v>
      </c>
      <c r="D31" s="2"/>
      <c r="E31" s="2"/>
      <c r="F31" s="122"/>
      <c r="G31" s="121"/>
      <c r="H31" s="121"/>
      <c r="I31" s="129"/>
    </row>
    <row r="32" spans="1:9">
      <c r="A32" s="5" t="s">
        <v>110</v>
      </c>
      <c r="B32" s="2"/>
      <c r="C32" s="2"/>
      <c r="D32" s="2"/>
      <c r="E32" s="2"/>
      <c r="F32" s="121">
        <f>F33+F36</f>
        <v>33000</v>
      </c>
      <c r="G32" s="121">
        <f>G33+G36</f>
        <v>21298</v>
      </c>
      <c r="H32" s="121"/>
      <c r="I32" s="129"/>
    </row>
    <row r="33" spans="1:9">
      <c r="A33" s="209"/>
      <c r="B33" s="31" t="s">
        <v>266</v>
      </c>
      <c r="C33" s="39"/>
      <c r="D33" s="39"/>
      <c r="E33" s="39"/>
      <c r="F33" s="122">
        <f>SUM(F34:F35)</f>
        <v>33000</v>
      </c>
      <c r="G33" s="122">
        <f>SUM(G34:G35)</f>
        <v>21298</v>
      </c>
      <c r="H33" s="121"/>
      <c r="I33" s="129"/>
    </row>
    <row r="34" spans="1:9">
      <c r="A34" s="207"/>
      <c r="B34" s="78"/>
      <c r="C34" s="31" t="s">
        <v>51</v>
      </c>
      <c r="D34" s="39"/>
      <c r="E34" s="39"/>
      <c r="F34" s="122">
        <v>33000</v>
      </c>
      <c r="G34" s="122">
        <v>21298</v>
      </c>
      <c r="H34" s="121"/>
      <c r="I34" s="129"/>
    </row>
    <row r="35" spans="1:9">
      <c r="A35" s="207"/>
      <c r="B35" s="206"/>
      <c r="C35" s="31" t="s">
        <v>111</v>
      </c>
      <c r="D35" s="39"/>
      <c r="E35" s="39"/>
      <c r="F35" s="122"/>
      <c r="G35" s="121"/>
      <c r="H35" s="121"/>
      <c r="I35" s="129"/>
    </row>
    <row r="36" spans="1:9">
      <c r="A36" s="208"/>
      <c r="B36" s="31" t="s">
        <v>112</v>
      </c>
      <c r="C36" s="39"/>
      <c r="D36" s="39"/>
      <c r="E36" s="39"/>
      <c r="F36" s="122">
        <v>0</v>
      </c>
      <c r="G36" s="121"/>
      <c r="H36" s="121"/>
      <c r="I36" s="129"/>
    </row>
    <row r="37" spans="1:9">
      <c r="A37" s="207"/>
      <c r="B37" s="78"/>
      <c r="C37" s="31" t="s">
        <v>51</v>
      </c>
      <c r="D37" s="39"/>
      <c r="E37" s="39"/>
      <c r="F37" s="122">
        <v>0</v>
      </c>
      <c r="G37" s="121"/>
      <c r="H37" s="121"/>
      <c r="I37" s="129"/>
    </row>
    <row r="38" spans="1:9">
      <c r="A38" s="205"/>
      <c r="B38" s="206"/>
      <c r="C38" s="31" t="s">
        <v>111</v>
      </c>
      <c r="D38" s="39"/>
      <c r="E38" s="39"/>
      <c r="F38" s="122"/>
      <c r="G38" s="121"/>
      <c r="H38" s="121"/>
      <c r="I38" s="129"/>
    </row>
    <row r="39" spans="1:9">
      <c r="A39" s="5" t="s">
        <v>113</v>
      </c>
      <c r="B39" s="2"/>
      <c r="C39" s="2"/>
      <c r="D39" s="2"/>
      <c r="E39" s="2"/>
      <c r="F39" s="121">
        <f>F13+F19+F25+F32</f>
        <v>600329</v>
      </c>
      <c r="G39" s="121">
        <f>G13+G19+G25+G32</f>
        <v>675265</v>
      </c>
      <c r="H39" s="121">
        <f>H13+H19+H25+H32</f>
        <v>0</v>
      </c>
      <c r="I39" s="129"/>
    </row>
    <row r="40" spans="1:9">
      <c r="A40" s="5" t="s">
        <v>114</v>
      </c>
      <c r="B40" s="2"/>
      <c r="C40" s="2"/>
      <c r="D40" s="2"/>
      <c r="E40" s="2"/>
      <c r="F40" s="121">
        <f>SUM(F41+F43)</f>
        <v>0</v>
      </c>
      <c r="G40" s="121">
        <f>SUM(G41+G43)</f>
        <v>7554</v>
      </c>
      <c r="H40" s="121">
        <f>SUM(H41+H43)</f>
        <v>0</v>
      </c>
      <c r="I40" s="129"/>
    </row>
    <row r="41" spans="1:9">
      <c r="A41" s="25"/>
      <c r="B41" s="1" t="s">
        <v>115</v>
      </c>
      <c r="C41" s="2"/>
      <c r="D41" s="2"/>
      <c r="E41" s="2"/>
      <c r="F41" s="121">
        <f>SUM(F42:F42)</f>
        <v>0</v>
      </c>
      <c r="G41" s="122">
        <f>SUM(G42:G42)</f>
        <v>7554</v>
      </c>
      <c r="H41" s="121">
        <f>SUM(H42:H42)</f>
        <v>0</v>
      </c>
      <c r="I41" s="129"/>
    </row>
    <row r="42" spans="1:9">
      <c r="A42" s="12"/>
      <c r="B42" s="332" t="s">
        <v>441</v>
      </c>
      <c r="C42" s="333"/>
      <c r="D42" s="333"/>
      <c r="E42" s="334"/>
      <c r="F42" s="121"/>
      <c r="G42" s="122">
        <v>7554</v>
      </c>
      <c r="H42" s="121"/>
      <c r="I42" s="129"/>
    </row>
    <row r="43" spans="1:9">
      <c r="A43" s="52"/>
      <c r="B43" s="1" t="s">
        <v>116</v>
      </c>
      <c r="C43" s="2"/>
      <c r="D43" s="2"/>
      <c r="E43" s="2"/>
      <c r="F43" s="121"/>
      <c r="G43" s="121"/>
      <c r="H43" s="121"/>
      <c r="I43" s="129"/>
    </row>
    <row r="44" spans="1:9">
      <c r="A44" s="5" t="s">
        <v>117</v>
      </c>
      <c r="B44" s="2"/>
      <c r="C44" s="2"/>
      <c r="D44" s="2"/>
      <c r="E44" s="2"/>
      <c r="F44" s="121">
        <v>0</v>
      </c>
      <c r="G44" s="121">
        <v>0</v>
      </c>
      <c r="H44" s="121">
        <v>0</v>
      </c>
      <c r="I44" s="130"/>
    </row>
    <row r="45" spans="1:9">
      <c r="A45" s="5" t="s">
        <v>118</v>
      </c>
      <c r="B45" s="2"/>
      <c r="C45" s="2"/>
      <c r="D45" s="2"/>
      <c r="E45" s="2"/>
      <c r="F45" s="121">
        <f>F39+F40+F44</f>
        <v>600329</v>
      </c>
      <c r="G45" s="121">
        <f>G39+G40+G44</f>
        <v>682819</v>
      </c>
      <c r="H45" s="121">
        <f>H39+H40+H44</f>
        <v>0</v>
      </c>
      <c r="I45" s="129"/>
    </row>
    <row r="48" spans="1:9">
      <c r="A48" s="340"/>
      <c r="B48" s="340"/>
      <c r="C48" s="340"/>
      <c r="D48" s="340"/>
      <c r="E48" s="340"/>
      <c r="F48" s="340"/>
      <c r="G48" s="340"/>
      <c r="H48" s="340"/>
      <c r="I48" s="340"/>
    </row>
    <row r="50" spans="1:8">
      <c r="A50" s="7"/>
      <c r="B50" s="7"/>
      <c r="C50" s="7"/>
      <c r="D50" s="7"/>
      <c r="E50" s="7"/>
      <c r="F50" s="7"/>
    </row>
    <row r="51" spans="1:8">
      <c r="A51" s="7"/>
      <c r="B51" s="7"/>
      <c r="C51" s="7"/>
      <c r="D51" s="7"/>
      <c r="E51" s="7"/>
      <c r="F51" s="7"/>
    </row>
    <row r="52" spans="1:8">
      <c r="A52" s="7"/>
      <c r="B52" s="7"/>
      <c r="C52" s="7"/>
      <c r="D52" s="7"/>
      <c r="E52" s="7"/>
      <c r="F52" s="7"/>
    </row>
    <row r="53" spans="1:8">
      <c r="A53" s="7"/>
      <c r="B53" s="7"/>
      <c r="C53" s="7"/>
      <c r="D53" s="7"/>
      <c r="E53" s="7"/>
      <c r="F53" s="7"/>
    </row>
    <row r="54" spans="1:8">
      <c r="A54" s="9"/>
    </row>
    <row r="56" spans="1:8">
      <c r="A56" s="57"/>
      <c r="B56" s="10"/>
      <c r="C56" s="10"/>
      <c r="D56" s="10"/>
      <c r="E56" s="10"/>
      <c r="H56" s="9"/>
    </row>
    <row r="57" spans="1:8">
      <c r="D57" s="10"/>
      <c r="E57" s="10"/>
    </row>
    <row r="58" spans="1:8">
      <c r="B58" s="10"/>
      <c r="C58" s="10"/>
      <c r="D58" s="10"/>
      <c r="E58" s="10"/>
    </row>
    <row r="59" spans="1:8">
      <c r="B59" s="10"/>
      <c r="C59" s="10"/>
      <c r="D59" s="10"/>
      <c r="E59" s="10"/>
    </row>
    <row r="60" spans="1:8">
      <c r="B60" s="10"/>
      <c r="C60" s="10"/>
      <c r="D60" s="10"/>
      <c r="E60" s="10"/>
    </row>
    <row r="61" spans="1:8">
      <c r="B61" s="10"/>
      <c r="C61" s="10"/>
      <c r="D61" s="10"/>
      <c r="E61" s="10"/>
    </row>
    <row r="62" spans="1:8">
      <c r="B62" s="10"/>
      <c r="C62" s="10"/>
      <c r="D62" s="10"/>
      <c r="E62" s="10"/>
    </row>
    <row r="63" spans="1:8">
      <c r="B63" s="10"/>
      <c r="C63" s="10"/>
      <c r="D63" s="10"/>
      <c r="E63" s="10"/>
    </row>
    <row r="64" spans="1:8">
      <c r="B64" s="10"/>
      <c r="C64" s="10"/>
      <c r="D64" s="10"/>
      <c r="E64" s="10"/>
    </row>
    <row r="65" spans="1:8">
      <c r="B65" s="10"/>
      <c r="C65" s="10"/>
      <c r="D65" s="10"/>
      <c r="E65" s="10"/>
    </row>
    <row r="66" spans="1:8">
      <c r="B66" s="10"/>
      <c r="C66" s="10"/>
      <c r="D66" s="10"/>
      <c r="E66" s="10"/>
    </row>
    <row r="67" spans="1:8">
      <c r="B67" s="10"/>
      <c r="C67" s="10"/>
      <c r="D67" s="10"/>
      <c r="E67" s="10"/>
    </row>
    <row r="68" spans="1:8">
      <c r="A68" s="9"/>
      <c r="B68" s="10"/>
      <c r="C68" s="10"/>
      <c r="D68" s="10"/>
      <c r="E68" s="10"/>
      <c r="H68" s="9"/>
    </row>
    <row r="69" spans="1:8">
      <c r="B69" s="10"/>
      <c r="C69" s="10"/>
      <c r="D69" s="10"/>
      <c r="E69" s="10"/>
    </row>
    <row r="70" spans="1:8">
      <c r="B70" s="10"/>
      <c r="C70" s="10"/>
      <c r="D70" s="10"/>
      <c r="E70" s="10"/>
    </row>
    <row r="71" spans="1:8">
      <c r="B71" s="10"/>
    </row>
    <row r="72" spans="1:8">
      <c r="B72" s="10"/>
    </row>
    <row r="73" spans="1:8">
      <c r="B73" s="10"/>
    </row>
    <row r="74" spans="1:8">
      <c r="B74" s="10"/>
    </row>
    <row r="75" spans="1:8">
      <c r="B75" s="10"/>
    </row>
    <row r="76" spans="1:8">
      <c r="B76" s="10"/>
    </row>
    <row r="77" spans="1:8">
      <c r="B77" s="10"/>
    </row>
    <row r="78" spans="1:8">
      <c r="A78" s="9"/>
      <c r="H78" s="9"/>
    </row>
    <row r="79" spans="1:8">
      <c r="A79" s="9"/>
    </row>
    <row r="80" spans="1:8">
      <c r="H80" s="9"/>
    </row>
    <row r="82" spans="1:6">
      <c r="A82" s="7"/>
      <c r="B82" s="7"/>
      <c r="C82" s="7"/>
      <c r="D82" s="7"/>
      <c r="E82" s="7"/>
      <c r="F82" s="7"/>
    </row>
  </sheetData>
  <mergeCells count="7">
    <mergeCell ref="H1:I1"/>
    <mergeCell ref="B42:E42"/>
    <mergeCell ref="A48:I48"/>
    <mergeCell ref="A12:E12"/>
    <mergeCell ref="A4:I4"/>
    <mergeCell ref="A5:I5"/>
    <mergeCell ref="A6:I6"/>
  </mergeCells>
  <phoneticPr fontId="1" type="noConversion"/>
  <printOptions horizontalCentered="1"/>
  <pageMargins left="0.78740157480314965" right="0.78740157480314965" top="0.39370078740157483" bottom="0.39370078740157483" header="0.51181102362204722" footer="0.51181102362204722"/>
  <pageSetup paperSize="9" scale="85" orientation="portrait" r:id="rId1"/>
  <headerFooter alignWithMargins="0"/>
  <ignoredErrors>
    <ignoredError sqref="F19 F2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2060"/>
  </sheetPr>
  <dimension ref="A1:L96"/>
  <sheetViews>
    <sheetView view="pageBreakPreview" zoomScale="60" zoomScaleNormal="100" workbookViewId="0">
      <selection activeCell="A4" sqref="A4:L4"/>
    </sheetView>
  </sheetViews>
  <sheetFormatPr defaultRowHeight="12.75"/>
  <cols>
    <col min="1" max="1" width="17" customWidth="1"/>
    <col min="7" max="7" width="10.5703125" customWidth="1"/>
    <col min="8" max="8" width="14.85546875" customWidth="1"/>
    <col min="9" max="10" width="10.5703125" customWidth="1"/>
  </cols>
  <sheetData>
    <row r="1" spans="1:12" ht="12.75" customHeight="1">
      <c r="K1" s="339"/>
      <c r="L1" s="339"/>
    </row>
    <row r="2" spans="1:12" ht="12.75" customHeight="1">
      <c r="G2" s="41"/>
    </row>
    <row r="3" spans="1:12" ht="12.75" customHeight="1">
      <c r="A3" s="300" t="s">
        <v>469</v>
      </c>
      <c r="B3" s="300"/>
      <c r="C3" s="300"/>
      <c r="D3" s="300"/>
      <c r="E3" s="300"/>
      <c r="F3" s="300"/>
      <c r="G3" s="300"/>
      <c r="H3" s="342"/>
      <c r="I3" s="342"/>
      <c r="J3" s="342"/>
      <c r="K3" s="342"/>
      <c r="L3" s="342"/>
    </row>
    <row r="4" spans="1:12" ht="12.75" customHeight="1">
      <c r="A4" s="300" t="s">
        <v>320</v>
      </c>
      <c r="B4" s="300"/>
      <c r="C4" s="300"/>
      <c r="D4" s="300"/>
      <c r="E4" s="300"/>
      <c r="F4" s="300"/>
      <c r="G4" s="300"/>
      <c r="H4" s="342"/>
      <c r="I4" s="342"/>
      <c r="J4" s="342"/>
      <c r="K4" s="342"/>
      <c r="L4" s="342"/>
    </row>
    <row r="5" spans="1:12" ht="12.75" customHeight="1">
      <c r="A5" s="300" t="s">
        <v>29</v>
      </c>
      <c r="B5" s="300"/>
      <c r="C5" s="300"/>
      <c r="D5" s="300"/>
      <c r="E5" s="300"/>
      <c r="F5" s="300"/>
      <c r="G5" s="300"/>
      <c r="H5" s="342"/>
      <c r="I5" s="342"/>
      <c r="J5" s="342"/>
      <c r="K5" s="342"/>
      <c r="L5" s="342"/>
    </row>
    <row r="6" spans="1:12" ht="12.75" customHeight="1">
      <c r="A6" s="300" t="s">
        <v>456</v>
      </c>
      <c r="B6" s="342"/>
      <c r="C6" s="342"/>
      <c r="D6" s="342"/>
      <c r="E6" s="342"/>
      <c r="F6" s="342"/>
      <c r="G6" s="342"/>
      <c r="H6" s="342"/>
      <c r="I6" s="342"/>
      <c r="J6" s="342"/>
      <c r="K6" s="342"/>
      <c r="L6" s="342"/>
    </row>
    <row r="7" spans="1:12" ht="12.75" customHeight="1">
      <c r="A7" s="54"/>
      <c r="B7" s="55"/>
      <c r="C7" s="55"/>
      <c r="D7" s="55"/>
      <c r="E7" s="55"/>
      <c r="F7" s="55"/>
      <c r="G7" s="55"/>
      <c r="H7" s="55"/>
      <c r="I7" s="56"/>
      <c r="J7" s="56"/>
    </row>
    <row r="8" spans="1:12" ht="14.25" customHeight="1">
      <c r="A8" s="9" t="s">
        <v>29</v>
      </c>
      <c r="B8" s="81"/>
      <c r="C8" s="81"/>
      <c r="D8" s="81"/>
      <c r="E8" s="81"/>
      <c r="F8" s="81"/>
      <c r="G8" s="55"/>
      <c r="H8" s="55"/>
      <c r="I8" s="56"/>
      <c r="J8" s="56"/>
    </row>
    <row r="9" spans="1:12" ht="12.75" customHeight="1">
      <c r="A9" s="10" t="s">
        <v>198</v>
      </c>
      <c r="B9" s="81"/>
      <c r="C9" s="81"/>
      <c r="D9" s="81"/>
      <c r="E9" s="81"/>
      <c r="F9" s="81"/>
      <c r="G9" s="55"/>
      <c r="H9" s="55"/>
      <c r="I9" s="56"/>
      <c r="J9" s="56"/>
    </row>
    <row r="10" spans="1:12">
      <c r="B10" s="10"/>
      <c r="C10" s="10"/>
      <c r="D10" s="10"/>
      <c r="E10" s="10"/>
      <c r="F10" s="10"/>
      <c r="G10" s="10"/>
      <c r="H10" s="10"/>
      <c r="I10" s="10"/>
      <c r="J10" s="56"/>
      <c r="K10" s="41" t="s">
        <v>315</v>
      </c>
    </row>
    <row r="11" spans="1:12" ht="25.5">
      <c r="A11" s="324" t="s">
        <v>250</v>
      </c>
      <c r="B11" s="325"/>
      <c r="C11" s="325"/>
      <c r="D11" s="325"/>
      <c r="E11" s="325"/>
      <c r="F11" s="325"/>
      <c r="G11" s="325"/>
      <c r="H11" s="326"/>
      <c r="I11" s="123" t="s">
        <v>302</v>
      </c>
      <c r="J11" s="123" t="s">
        <v>303</v>
      </c>
      <c r="K11" s="124" t="s">
        <v>301</v>
      </c>
      <c r="L11" s="123" t="s">
        <v>304</v>
      </c>
    </row>
    <row r="12" spans="1:12">
      <c r="A12" s="305" t="s">
        <v>171</v>
      </c>
      <c r="B12" s="305"/>
      <c r="C12" s="305"/>
      <c r="D12" s="305"/>
      <c r="E12" s="305"/>
      <c r="F12" s="305"/>
      <c r="G12" s="305"/>
      <c r="H12" s="305"/>
      <c r="I12" s="121"/>
      <c r="J12" s="44"/>
      <c r="K12" s="44"/>
      <c r="L12" s="44"/>
    </row>
    <row r="13" spans="1:12">
      <c r="A13" s="199"/>
      <c r="B13" s="304" t="s">
        <v>352</v>
      </c>
      <c r="C13" s="304"/>
      <c r="D13" s="304"/>
      <c r="E13" s="304"/>
      <c r="F13" s="304"/>
      <c r="G13" s="304"/>
      <c r="H13" s="304"/>
      <c r="I13" s="203"/>
      <c r="J13" s="44"/>
      <c r="K13" s="44"/>
      <c r="L13" s="44"/>
    </row>
    <row r="14" spans="1:12">
      <c r="A14" s="82"/>
      <c r="B14" s="211"/>
      <c r="C14" s="312" t="s">
        <v>87</v>
      </c>
      <c r="D14" s="312"/>
      <c r="E14" s="312"/>
      <c r="F14" s="312"/>
      <c r="G14" s="312"/>
      <c r="H14" s="312"/>
      <c r="I14" s="203"/>
      <c r="J14" s="44"/>
      <c r="K14" s="44"/>
      <c r="L14" s="44"/>
    </row>
    <row r="15" spans="1:12">
      <c r="A15" s="82"/>
      <c r="B15" s="38"/>
      <c r="C15" s="303" t="s">
        <v>172</v>
      </c>
      <c r="D15" s="303"/>
      <c r="E15" s="303"/>
      <c r="F15" s="303"/>
      <c r="G15" s="303"/>
      <c r="H15" s="303"/>
      <c r="I15" s="44"/>
      <c r="J15" s="44"/>
      <c r="K15" s="44"/>
      <c r="L15" s="44"/>
    </row>
    <row r="16" spans="1:12">
      <c r="A16" s="82"/>
      <c r="B16" s="38"/>
      <c r="C16" s="309" t="s">
        <v>173</v>
      </c>
      <c r="D16" s="303"/>
      <c r="E16" s="303"/>
      <c r="F16" s="303"/>
      <c r="G16" s="303"/>
      <c r="H16" s="303"/>
      <c r="I16" s="44"/>
      <c r="J16" s="44"/>
      <c r="K16" s="44"/>
      <c r="L16" s="44"/>
    </row>
    <row r="17" spans="1:12">
      <c r="A17" s="82"/>
      <c r="B17" s="38"/>
      <c r="C17" s="303" t="s">
        <v>174</v>
      </c>
      <c r="D17" s="303"/>
      <c r="E17" s="303"/>
      <c r="F17" s="303"/>
      <c r="G17" s="303"/>
      <c r="H17" s="303"/>
      <c r="I17" s="44"/>
      <c r="J17" s="44"/>
      <c r="K17" s="44"/>
      <c r="L17" s="44"/>
    </row>
    <row r="18" spans="1:12">
      <c r="A18" s="82"/>
      <c r="B18" s="38"/>
      <c r="C18" s="303" t="s">
        <v>175</v>
      </c>
      <c r="D18" s="303"/>
      <c r="E18" s="303"/>
      <c r="F18" s="303"/>
      <c r="G18" s="303"/>
      <c r="H18" s="303"/>
      <c r="I18" s="44"/>
      <c r="J18" s="44"/>
      <c r="K18" s="44"/>
      <c r="L18" s="44"/>
    </row>
    <row r="19" spans="1:12">
      <c r="A19" s="82"/>
      <c r="B19" s="38"/>
      <c r="C19" s="310" t="s">
        <v>15</v>
      </c>
      <c r="D19" s="311"/>
      <c r="E19" s="311"/>
      <c r="F19" s="311"/>
      <c r="G19" s="311"/>
      <c r="H19" s="311"/>
      <c r="I19" s="44"/>
      <c r="J19" s="44"/>
      <c r="K19" s="44"/>
      <c r="L19" s="44"/>
    </row>
    <row r="20" spans="1:12">
      <c r="A20" s="82"/>
      <c r="B20" s="38"/>
      <c r="C20" s="312" t="s">
        <v>19</v>
      </c>
      <c r="D20" s="303"/>
      <c r="E20" s="303"/>
      <c r="F20" s="303"/>
      <c r="G20" s="303"/>
      <c r="H20" s="303"/>
      <c r="I20" s="44"/>
      <c r="J20" s="44"/>
      <c r="K20" s="44"/>
      <c r="L20" s="44"/>
    </row>
    <row r="21" spans="1:12">
      <c r="A21" s="82"/>
      <c r="B21" s="38"/>
      <c r="C21" s="313" t="s">
        <v>20</v>
      </c>
      <c r="D21" s="314"/>
      <c r="E21" s="314"/>
      <c r="F21" s="314"/>
      <c r="G21" s="314"/>
      <c r="H21" s="315"/>
      <c r="I21" s="125"/>
      <c r="J21" s="125"/>
      <c r="K21" s="125"/>
      <c r="L21" s="125"/>
    </row>
    <row r="22" spans="1:12" ht="25.5" customHeight="1">
      <c r="A22" s="82"/>
      <c r="B22" s="38"/>
      <c r="C22" s="316" t="s">
        <v>338</v>
      </c>
      <c r="D22" s="303"/>
      <c r="E22" s="303"/>
      <c r="F22" s="303"/>
      <c r="G22" s="303"/>
      <c r="H22" s="303"/>
      <c r="I22" s="125"/>
      <c r="J22" s="125"/>
      <c r="K22" s="125"/>
      <c r="L22" s="125"/>
    </row>
    <row r="23" spans="1:12">
      <c r="A23" s="82"/>
      <c r="B23" s="38"/>
      <c r="C23" s="306" t="s">
        <v>0</v>
      </c>
      <c r="D23" s="307"/>
      <c r="E23" s="307"/>
      <c r="F23" s="307"/>
      <c r="G23" s="307"/>
      <c r="H23" s="308"/>
      <c r="I23" s="125"/>
      <c r="J23" s="125"/>
      <c r="K23" s="125"/>
      <c r="L23" s="125"/>
    </row>
    <row r="24" spans="1:12">
      <c r="A24" s="82"/>
      <c r="B24" s="38"/>
      <c r="C24" s="306" t="s">
        <v>354</v>
      </c>
      <c r="D24" s="307"/>
      <c r="E24" s="307"/>
      <c r="F24" s="307"/>
      <c r="G24" s="307"/>
      <c r="H24" s="308"/>
      <c r="I24" s="125"/>
      <c r="J24" s="125"/>
      <c r="K24" s="125"/>
      <c r="L24" s="125"/>
    </row>
    <row r="25" spans="1:12">
      <c r="A25" s="82"/>
      <c r="B25" s="38"/>
      <c r="C25" s="306" t="s">
        <v>355</v>
      </c>
      <c r="D25" s="307"/>
      <c r="E25" s="307"/>
      <c r="F25" s="307"/>
      <c r="G25" s="307"/>
      <c r="H25" s="308"/>
      <c r="I25" s="125"/>
      <c r="J25" s="125"/>
      <c r="K25" s="125"/>
      <c r="L25" s="125"/>
    </row>
    <row r="26" spans="1:12">
      <c r="A26" s="82"/>
      <c r="B26" s="15"/>
      <c r="C26" s="306" t="s">
        <v>1</v>
      </c>
      <c r="D26" s="307"/>
      <c r="E26" s="307"/>
      <c r="F26" s="307"/>
      <c r="G26" s="307"/>
      <c r="H26" s="308"/>
      <c r="I26" s="125"/>
      <c r="J26" s="125"/>
      <c r="K26" s="125"/>
      <c r="L26" s="125"/>
    </row>
    <row r="27" spans="1:12">
      <c r="A27" s="199"/>
      <c r="B27" s="304" t="s">
        <v>349</v>
      </c>
      <c r="C27" s="304"/>
      <c r="D27" s="304"/>
      <c r="E27" s="304"/>
      <c r="F27" s="304"/>
      <c r="G27" s="304"/>
      <c r="H27" s="304"/>
      <c r="I27" s="203"/>
      <c r="J27" s="44"/>
      <c r="K27" s="44"/>
      <c r="L27" s="44"/>
    </row>
    <row r="28" spans="1:12">
      <c r="A28" s="82"/>
      <c r="B28" s="11"/>
      <c r="C28" s="303" t="s">
        <v>30</v>
      </c>
      <c r="D28" s="303"/>
      <c r="E28" s="303"/>
      <c r="F28" s="303"/>
      <c r="G28" s="303"/>
      <c r="H28" s="303"/>
      <c r="I28" s="44"/>
      <c r="J28" s="44"/>
      <c r="K28" s="44"/>
      <c r="L28" s="44"/>
    </row>
    <row r="29" spans="1:12">
      <c r="A29" s="82"/>
      <c r="B29" s="38"/>
      <c r="C29" s="320" t="s">
        <v>194</v>
      </c>
      <c r="D29" s="320"/>
      <c r="E29" s="320"/>
      <c r="F29" s="320"/>
      <c r="G29" s="320"/>
      <c r="H29" s="320"/>
      <c r="I29" s="44"/>
      <c r="J29" s="44"/>
      <c r="K29" s="44"/>
      <c r="L29" s="44"/>
    </row>
    <row r="30" spans="1:12">
      <c r="A30" s="82"/>
      <c r="B30" s="38"/>
      <c r="C30" s="303" t="s">
        <v>176</v>
      </c>
      <c r="D30" s="303"/>
      <c r="E30" s="303"/>
      <c r="F30" s="303"/>
      <c r="G30" s="303"/>
      <c r="H30" s="303"/>
      <c r="I30" s="44"/>
      <c r="J30" s="44"/>
      <c r="K30" s="44"/>
      <c r="L30" s="44"/>
    </row>
    <row r="31" spans="1:12">
      <c r="A31" s="82"/>
      <c r="B31" s="38"/>
      <c r="C31" s="312" t="s">
        <v>334</v>
      </c>
      <c r="D31" s="303"/>
      <c r="E31" s="303"/>
      <c r="F31" s="303"/>
      <c r="G31" s="303"/>
      <c r="H31" s="303"/>
      <c r="I31" s="44"/>
      <c r="J31" s="44"/>
      <c r="K31" s="44"/>
      <c r="L31" s="44"/>
    </row>
    <row r="32" spans="1:12">
      <c r="A32" s="82"/>
      <c r="B32" s="38"/>
      <c r="C32" s="303" t="s">
        <v>101</v>
      </c>
      <c r="D32" s="303"/>
      <c r="E32" s="303"/>
      <c r="F32" s="303"/>
      <c r="G32" s="303"/>
      <c r="H32" s="303"/>
      <c r="I32" s="44"/>
      <c r="J32" s="44"/>
      <c r="K32" s="44"/>
      <c r="L32" s="44"/>
    </row>
    <row r="33" spans="1:12">
      <c r="A33" s="82"/>
      <c r="B33" s="38"/>
      <c r="C33" s="303" t="s">
        <v>177</v>
      </c>
      <c r="D33" s="303"/>
      <c r="E33" s="303"/>
      <c r="F33" s="303"/>
      <c r="G33" s="303"/>
      <c r="H33" s="303"/>
      <c r="I33" s="44"/>
      <c r="J33" s="44"/>
      <c r="K33" s="44"/>
      <c r="L33" s="44"/>
    </row>
    <row r="34" spans="1:12">
      <c r="A34" s="82"/>
      <c r="B34" s="15"/>
      <c r="C34" s="303" t="s">
        <v>178</v>
      </c>
      <c r="D34" s="303"/>
      <c r="E34" s="303"/>
      <c r="F34" s="303"/>
      <c r="G34" s="303"/>
      <c r="H34" s="303"/>
      <c r="I34" s="44"/>
      <c r="J34" s="44"/>
      <c r="K34" s="44"/>
      <c r="L34" s="44"/>
    </row>
    <row r="35" spans="1:12">
      <c r="A35" s="199"/>
      <c r="B35" s="304" t="s">
        <v>350</v>
      </c>
      <c r="C35" s="304"/>
      <c r="D35" s="304"/>
      <c r="E35" s="304"/>
      <c r="F35" s="304"/>
      <c r="G35" s="304"/>
      <c r="H35" s="304"/>
      <c r="I35" s="203"/>
      <c r="J35" s="203"/>
      <c r="K35" s="203"/>
      <c r="L35" s="203"/>
    </row>
    <row r="36" spans="1:12">
      <c r="A36" s="82"/>
      <c r="B36" s="11"/>
      <c r="C36" s="311" t="s">
        <v>185</v>
      </c>
      <c r="D36" s="311"/>
      <c r="E36" s="311"/>
      <c r="F36" s="311"/>
      <c r="G36" s="311"/>
      <c r="H36" s="311"/>
      <c r="I36" s="44"/>
      <c r="J36" s="44"/>
      <c r="K36" s="44"/>
      <c r="L36" s="44"/>
    </row>
    <row r="37" spans="1:12">
      <c r="A37" s="82"/>
      <c r="B37" s="38"/>
      <c r="C37" s="311" t="s">
        <v>184</v>
      </c>
      <c r="D37" s="311"/>
      <c r="E37" s="311"/>
      <c r="F37" s="311"/>
      <c r="G37" s="311"/>
      <c r="H37" s="311"/>
      <c r="I37" s="214"/>
      <c r="J37" s="44"/>
      <c r="K37" s="44"/>
      <c r="L37" s="44"/>
    </row>
    <row r="38" spans="1:12">
      <c r="A38" s="82"/>
      <c r="B38" s="38"/>
      <c r="C38" s="311" t="s">
        <v>183</v>
      </c>
      <c r="D38" s="311"/>
      <c r="E38" s="311"/>
      <c r="F38" s="311"/>
      <c r="G38" s="311"/>
      <c r="H38" s="311"/>
      <c r="I38" s="44"/>
      <c r="J38" s="44"/>
      <c r="K38" s="44"/>
      <c r="L38" s="44"/>
    </row>
    <row r="39" spans="1:12">
      <c r="A39" s="82"/>
      <c r="B39" s="38"/>
      <c r="C39" s="303" t="s">
        <v>182</v>
      </c>
      <c r="D39" s="303"/>
      <c r="E39" s="303"/>
      <c r="F39" s="303"/>
      <c r="G39" s="303"/>
      <c r="H39" s="303"/>
      <c r="I39" s="140"/>
      <c r="J39" s="44"/>
      <c r="K39" s="44"/>
      <c r="L39" s="44"/>
    </row>
    <row r="40" spans="1:12">
      <c r="A40" s="82"/>
      <c r="B40" s="38"/>
      <c r="C40" s="303" t="s">
        <v>181</v>
      </c>
      <c r="D40" s="303"/>
      <c r="E40" s="303"/>
      <c r="F40" s="303"/>
      <c r="G40" s="303"/>
      <c r="H40" s="303"/>
      <c r="I40" s="140"/>
      <c r="J40" s="44"/>
      <c r="K40" s="44"/>
      <c r="L40" s="44"/>
    </row>
    <row r="41" spans="1:12">
      <c r="A41" s="82"/>
      <c r="B41" s="38"/>
      <c r="C41" s="303" t="s">
        <v>180</v>
      </c>
      <c r="D41" s="303"/>
      <c r="E41" s="303"/>
      <c r="F41" s="303"/>
      <c r="G41" s="303"/>
      <c r="H41" s="303"/>
      <c r="I41" s="140"/>
      <c r="J41" s="44"/>
      <c r="K41" s="44"/>
      <c r="L41" s="44"/>
    </row>
    <row r="42" spans="1:12">
      <c r="A42" s="82"/>
      <c r="B42" s="15"/>
      <c r="C42" s="303" t="s">
        <v>179</v>
      </c>
      <c r="D42" s="303"/>
      <c r="E42" s="303"/>
      <c r="F42" s="303"/>
      <c r="G42" s="303"/>
      <c r="H42" s="303"/>
      <c r="I42" s="44"/>
      <c r="J42" s="44"/>
      <c r="K42" s="44"/>
      <c r="L42" s="44"/>
    </row>
    <row r="43" spans="1:12">
      <c r="A43" s="199"/>
      <c r="B43" s="304" t="s">
        <v>351</v>
      </c>
      <c r="C43" s="304"/>
      <c r="D43" s="304"/>
      <c r="E43" s="304"/>
      <c r="F43" s="304"/>
      <c r="G43" s="304"/>
      <c r="H43" s="304"/>
      <c r="I43" s="203"/>
      <c r="J43" s="44"/>
      <c r="K43" s="44"/>
      <c r="L43" s="44"/>
    </row>
    <row r="44" spans="1:12">
      <c r="A44" s="82"/>
      <c r="B44" s="210"/>
      <c r="C44" s="306" t="s">
        <v>3</v>
      </c>
      <c r="D44" s="318"/>
      <c r="E44" s="318"/>
      <c r="F44" s="318"/>
      <c r="G44" s="318"/>
      <c r="H44" s="319"/>
      <c r="I44" s="122"/>
      <c r="J44" s="44"/>
      <c r="K44" s="44"/>
      <c r="L44" s="44"/>
    </row>
    <row r="45" spans="1:12">
      <c r="A45" s="82"/>
      <c r="B45" s="213"/>
      <c r="C45" s="306" t="s">
        <v>4</v>
      </c>
      <c r="D45" s="318"/>
      <c r="E45" s="318"/>
      <c r="F45" s="318"/>
      <c r="G45" s="318"/>
      <c r="H45" s="319"/>
      <c r="I45" s="122"/>
      <c r="J45" s="44"/>
      <c r="K45" s="44"/>
      <c r="L45" s="44"/>
    </row>
    <row r="46" spans="1:12">
      <c r="A46" s="82"/>
      <c r="B46" s="213"/>
      <c r="C46" s="306" t="s">
        <v>5</v>
      </c>
      <c r="D46" s="318"/>
      <c r="E46" s="318"/>
      <c r="F46" s="318"/>
      <c r="G46" s="318"/>
      <c r="H46" s="319"/>
      <c r="I46" s="122"/>
      <c r="J46" s="44"/>
      <c r="K46" s="44"/>
      <c r="L46" s="44"/>
    </row>
    <row r="47" spans="1:12">
      <c r="A47" s="321"/>
      <c r="B47" s="322"/>
      <c r="C47" s="322"/>
      <c r="D47" s="322"/>
      <c r="E47" s="322"/>
      <c r="F47" s="322"/>
      <c r="G47" s="322"/>
      <c r="H47" s="323"/>
      <c r="I47" s="44"/>
      <c r="J47" s="44"/>
      <c r="K47" s="44"/>
      <c r="L47" s="44"/>
    </row>
    <row r="48" spans="1:12">
      <c r="A48" s="305" t="s">
        <v>186</v>
      </c>
      <c r="B48" s="305"/>
      <c r="C48" s="305"/>
      <c r="D48" s="305"/>
      <c r="E48" s="305"/>
      <c r="F48" s="305"/>
      <c r="G48" s="305"/>
      <c r="H48" s="305"/>
      <c r="I48" s="121"/>
      <c r="J48" s="44"/>
      <c r="K48" s="44"/>
      <c r="L48" s="44"/>
    </row>
    <row r="49" spans="1:12">
      <c r="A49" s="36"/>
      <c r="B49" s="304" t="s">
        <v>187</v>
      </c>
      <c r="C49" s="304"/>
      <c r="D49" s="304"/>
      <c r="E49" s="304"/>
      <c r="F49" s="304"/>
      <c r="G49" s="304"/>
      <c r="H49" s="304"/>
      <c r="I49" s="121"/>
      <c r="J49" s="44"/>
      <c r="K49" s="44"/>
      <c r="L49" s="44"/>
    </row>
    <row r="50" spans="1:12">
      <c r="A50" s="82"/>
      <c r="B50" s="11"/>
      <c r="C50" s="303" t="s">
        <v>188</v>
      </c>
      <c r="D50" s="303"/>
      <c r="E50" s="303"/>
      <c r="F50" s="303"/>
      <c r="G50" s="303"/>
      <c r="H50" s="303"/>
      <c r="I50" s="44"/>
      <c r="J50" s="44"/>
      <c r="K50" s="44"/>
      <c r="L50" s="44"/>
    </row>
    <row r="51" spans="1:12">
      <c r="A51" s="82"/>
      <c r="B51" s="38"/>
      <c r="C51" s="303" t="s">
        <v>195</v>
      </c>
      <c r="D51" s="303"/>
      <c r="E51" s="303"/>
      <c r="F51" s="303"/>
      <c r="G51" s="303"/>
      <c r="H51" s="303"/>
      <c r="I51" s="44"/>
      <c r="J51" s="44"/>
      <c r="K51" s="44"/>
      <c r="L51" s="44"/>
    </row>
    <row r="52" spans="1:12">
      <c r="A52" s="82"/>
      <c r="B52" s="15"/>
      <c r="C52" s="327" t="s">
        <v>100</v>
      </c>
      <c r="D52" s="307"/>
      <c r="E52" s="307"/>
      <c r="F52" s="307"/>
      <c r="G52" s="307"/>
      <c r="H52" s="308"/>
      <c r="I52" s="44"/>
      <c r="J52" s="44"/>
      <c r="K52" s="44"/>
      <c r="L52" s="44"/>
    </row>
    <row r="53" spans="1:12">
      <c r="A53" s="199"/>
      <c r="B53" s="304" t="s">
        <v>353</v>
      </c>
      <c r="C53" s="304"/>
      <c r="D53" s="304"/>
      <c r="E53" s="304"/>
      <c r="F53" s="304"/>
      <c r="G53" s="304"/>
      <c r="H53" s="304"/>
      <c r="I53" s="203"/>
      <c r="J53" s="44"/>
      <c r="K53" s="44"/>
      <c r="L53" s="44"/>
    </row>
    <row r="54" spans="1:12">
      <c r="A54" s="82"/>
      <c r="B54" s="211"/>
      <c r="C54" s="306" t="s">
        <v>87</v>
      </c>
      <c r="D54" s="318"/>
      <c r="E54" s="318"/>
      <c r="F54" s="318"/>
      <c r="G54" s="318"/>
      <c r="H54" s="319"/>
      <c r="I54" s="203"/>
      <c r="J54" s="44"/>
      <c r="K54" s="44"/>
      <c r="L54" s="44"/>
    </row>
    <row r="55" spans="1:12">
      <c r="A55" s="82"/>
      <c r="B55" s="38"/>
      <c r="C55" s="303" t="s">
        <v>172</v>
      </c>
      <c r="D55" s="303"/>
      <c r="E55" s="303"/>
      <c r="F55" s="303"/>
      <c r="G55" s="303"/>
      <c r="H55" s="303"/>
      <c r="I55" s="44"/>
      <c r="J55" s="44"/>
      <c r="K55" s="44"/>
      <c r="L55" s="44"/>
    </row>
    <row r="56" spans="1:12">
      <c r="A56" s="82"/>
      <c r="B56" s="38"/>
      <c r="C56" s="309" t="s">
        <v>173</v>
      </c>
      <c r="D56" s="303"/>
      <c r="E56" s="303"/>
      <c r="F56" s="303"/>
      <c r="G56" s="303"/>
      <c r="H56" s="303"/>
      <c r="I56" s="44"/>
      <c r="J56" s="44"/>
      <c r="K56" s="44"/>
      <c r="L56" s="44"/>
    </row>
    <row r="57" spans="1:12">
      <c r="A57" s="82"/>
      <c r="B57" s="38"/>
      <c r="C57" s="303" t="s">
        <v>174</v>
      </c>
      <c r="D57" s="303"/>
      <c r="E57" s="303"/>
      <c r="F57" s="303"/>
      <c r="G57" s="303"/>
      <c r="H57" s="303"/>
      <c r="I57" s="44"/>
      <c r="J57" s="44"/>
      <c r="K57" s="44"/>
      <c r="L57" s="44"/>
    </row>
    <row r="58" spans="1:12">
      <c r="A58" s="82"/>
      <c r="B58" s="38"/>
      <c r="C58" s="303" t="s">
        <v>175</v>
      </c>
      <c r="D58" s="303"/>
      <c r="E58" s="303"/>
      <c r="F58" s="303"/>
      <c r="G58" s="303"/>
      <c r="H58" s="303"/>
      <c r="I58" s="44"/>
      <c r="J58" s="44"/>
      <c r="K58" s="44"/>
      <c r="L58" s="44"/>
    </row>
    <row r="59" spans="1:12">
      <c r="A59" s="82"/>
      <c r="B59" s="38"/>
      <c r="C59" s="310" t="s">
        <v>15</v>
      </c>
      <c r="D59" s="311"/>
      <c r="E59" s="311"/>
      <c r="F59" s="311"/>
      <c r="G59" s="311"/>
      <c r="H59" s="311"/>
      <c r="I59" s="44"/>
      <c r="J59" s="44"/>
      <c r="K59" s="44"/>
      <c r="L59" s="44"/>
    </row>
    <row r="60" spans="1:12">
      <c r="A60" s="82"/>
      <c r="B60" s="38"/>
      <c r="C60" s="312" t="s">
        <v>19</v>
      </c>
      <c r="D60" s="303"/>
      <c r="E60" s="303"/>
      <c r="F60" s="303"/>
      <c r="G60" s="303"/>
      <c r="H60" s="303"/>
      <c r="I60" s="44"/>
      <c r="J60" s="44"/>
      <c r="K60" s="44"/>
      <c r="L60" s="44"/>
    </row>
    <row r="61" spans="1:12">
      <c r="A61" s="82"/>
      <c r="B61" s="38"/>
      <c r="C61" s="329" t="s">
        <v>20</v>
      </c>
      <c r="D61" s="330"/>
      <c r="E61" s="330"/>
      <c r="F61" s="330"/>
      <c r="G61" s="330"/>
      <c r="H61" s="331"/>
      <c r="I61" s="125"/>
      <c r="J61" s="125"/>
      <c r="K61" s="125"/>
      <c r="L61" s="125"/>
    </row>
    <row r="62" spans="1:12" ht="25.5" customHeight="1">
      <c r="A62" s="82"/>
      <c r="B62" s="38"/>
      <c r="C62" s="316" t="s">
        <v>338</v>
      </c>
      <c r="D62" s="303"/>
      <c r="E62" s="303"/>
      <c r="F62" s="303"/>
      <c r="G62" s="303"/>
      <c r="H62" s="303"/>
      <c r="I62" s="125"/>
      <c r="J62" s="125"/>
      <c r="K62" s="125"/>
      <c r="L62" s="125"/>
    </row>
    <row r="63" spans="1:12">
      <c r="A63" s="82"/>
      <c r="B63" s="38"/>
      <c r="C63" s="317" t="s">
        <v>0</v>
      </c>
      <c r="D63" s="307"/>
      <c r="E63" s="307"/>
      <c r="F63" s="307"/>
      <c r="G63" s="307"/>
      <c r="H63" s="308"/>
      <c r="I63" s="125"/>
      <c r="J63" s="125"/>
      <c r="K63" s="125"/>
      <c r="L63" s="125"/>
    </row>
    <row r="64" spans="1:12">
      <c r="A64" s="82"/>
      <c r="B64" s="38"/>
      <c r="C64" s="317" t="s">
        <v>354</v>
      </c>
      <c r="D64" s="307"/>
      <c r="E64" s="307"/>
      <c r="F64" s="307"/>
      <c r="G64" s="307"/>
      <c r="H64" s="308"/>
      <c r="I64" s="125"/>
      <c r="J64" s="125"/>
      <c r="K64" s="125"/>
      <c r="L64" s="125"/>
    </row>
    <row r="65" spans="1:12">
      <c r="A65" s="82"/>
      <c r="B65" s="15"/>
      <c r="C65" s="317" t="s">
        <v>2</v>
      </c>
      <c r="D65" s="307"/>
      <c r="E65" s="307"/>
      <c r="F65" s="307"/>
      <c r="G65" s="307"/>
      <c r="H65" s="308"/>
      <c r="I65" s="125"/>
      <c r="J65" s="125"/>
      <c r="K65" s="125"/>
      <c r="L65" s="125"/>
    </row>
    <row r="66" spans="1:12">
      <c r="A66" s="199"/>
      <c r="B66" s="304" t="s">
        <v>189</v>
      </c>
      <c r="C66" s="303"/>
      <c r="D66" s="303"/>
      <c r="E66" s="303"/>
      <c r="F66" s="303"/>
      <c r="G66" s="303"/>
      <c r="H66" s="303"/>
      <c r="I66" s="203"/>
      <c r="J66" s="44"/>
      <c r="K66" s="44"/>
      <c r="L66" s="44"/>
    </row>
    <row r="67" spans="1:12">
      <c r="A67" s="82"/>
      <c r="B67" s="210"/>
      <c r="C67" s="306" t="s">
        <v>3</v>
      </c>
      <c r="D67" s="318"/>
      <c r="E67" s="318"/>
      <c r="F67" s="318"/>
      <c r="G67" s="318"/>
      <c r="H67" s="319"/>
      <c r="I67" s="44"/>
      <c r="J67" s="44"/>
      <c r="K67" s="44"/>
      <c r="L67" s="44"/>
    </row>
    <row r="68" spans="1:12">
      <c r="A68" s="82"/>
      <c r="B68" s="213"/>
      <c r="C68" s="306" t="s">
        <v>4</v>
      </c>
      <c r="D68" s="318"/>
      <c r="E68" s="318"/>
      <c r="F68" s="318"/>
      <c r="G68" s="318"/>
      <c r="H68" s="319"/>
      <c r="I68" s="44"/>
      <c r="J68" s="44"/>
      <c r="K68" s="44"/>
      <c r="L68" s="44"/>
    </row>
    <row r="69" spans="1:12">
      <c r="A69" s="82"/>
      <c r="B69" s="213"/>
      <c r="C69" s="306" t="s">
        <v>5</v>
      </c>
      <c r="D69" s="318"/>
      <c r="E69" s="318"/>
      <c r="F69" s="318"/>
      <c r="G69" s="318"/>
      <c r="H69" s="319"/>
      <c r="I69" s="44"/>
      <c r="J69" s="44"/>
      <c r="K69" s="44"/>
      <c r="L69" s="44"/>
    </row>
    <row r="70" spans="1:12">
      <c r="A70" s="321"/>
      <c r="B70" s="322"/>
      <c r="C70" s="322"/>
      <c r="D70" s="322"/>
      <c r="E70" s="322"/>
      <c r="F70" s="322"/>
      <c r="G70" s="322"/>
      <c r="H70" s="323"/>
      <c r="I70" s="44"/>
      <c r="J70" s="44"/>
      <c r="K70" s="44"/>
      <c r="L70" s="44"/>
    </row>
    <row r="71" spans="1:12">
      <c r="A71" s="305" t="s">
        <v>6</v>
      </c>
      <c r="B71" s="305"/>
      <c r="C71" s="305"/>
      <c r="D71" s="305"/>
      <c r="E71" s="305"/>
      <c r="F71" s="305"/>
      <c r="G71" s="305"/>
      <c r="H71" s="305"/>
      <c r="I71" s="121"/>
      <c r="J71" s="44"/>
      <c r="K71" s="44"/>
      <c r="L71" s="44"/>
    </row>
    <row r="72" spans="1:12">
      <c r="A72" s="336"/>
      <c r="B72" s="337"/>
      <c r="C72" s="337"/>
      <c r="D72" s="337"/>
      <c r="E72" s="337"/>
      <c r="F72" s="337"/>
      <c r="G72" s="337"/>
      <c r="H72" s="338"/>
      <c r="I72" s="121"/>
      <c r="J72" s="44"/>
      <c r="K72" s="44"/>
      <c r="L72" s="44"/>
    </row>
    <row r="73" spans="1:12" ht="25.5" customHeight="1">
      <c r="A73" s="343" t="s">
        <v>21</v>
      </c>
      <c r="B73" s="344"/>
      <c r="C73" s="344"/>
      <c r="D73" s="344"/>
      <c r="E73" s="344"/>
      <c r="F73" s="344"/>
      <c r="G73" s="344"/>
      <c r="H73" s="345"/>
      <c r="I73" s="127"/>
      <c r="J73" s="125">
        <f>SUM(J74:J75)</f>
        <v>3232</v>
      </c>
      <c r="K73" s="125"/>
      <c r="L73" s="125"/>
    </row>
    <row r="74" spans="1:12">
      <c r="A74" s="36"/>
      <c r="B74" s="303" t="s">
        <v>190</v>
      </c>
      <c r="C74" s="303"/>
      <c r="D74" s="303"/>
      <c r="E74" s="303"/>
      <c r="F74" s="303"/>
      <c r="G74" s="303"/>
      <c r="H74" s="303"/>
      <c r="I74" s="44"/>
      <c r="J74" s="44">
        <v>3232</v>
      </c>
      <c r="K74" s="44"/>
      <c r="L74" s="44"/>
    </row>
    <row r="75" spans="1:12">
      <c r="A75" s="199"/>
      <c r="B75" s="303" t="s">
        <v>191</v>
      </c>
      <c r="C75" s="303"/>
      <c r="D75" s="303"/>
      <c r="E75" s="303"/>
      <c r="F75" s="303"/>
      <c r="G75" s="303"/>
      <c r="H75" s="303"/>
      <c r="I75" s="44"/>
      <c r="J75" s="44"/>
      <c r="K75" s="44"/>
      <c r="L75" s="44"/>
    </row>
    <row r="76" spans="1:12">
      <c r="A76" s="335"/>
      <c r="B76" s="303"/>
      <c r="C76" s="303"/>
      <c r="D76" s="303"/>
      <c r="E76" s="303"/>
      <c r="F76" s="303"/>
      <c r="G76" s="303"/>
      <c r="H76" s="303"/>
      <c r="I76" s="44"/>
      <c r="J76" s="44"/>
      <c r="K76" s="44"/>
      <c r="L76" s="44"/>
    </row>
    <row r="77" spans="1:12">
      <c r="A77" s="305" t="s">
        <v>7</v>
      </c>
      <c r="B77" s="305"/>
      <c r="C77" s="305"/>
      <c r="D77" s="305"/>
      <c r="E77" s="305"/>
      <c r="F77" s="305"/>
      <c r="G77" s="305"/>
      <c r="H77" s="305"/>
      <c r="I77" s="121">
        <f>I78+I84</f>
        <v>92478</v>
      </c>
      <c r="J77" s="121">
        <f>J78+J84</f>
        <v>90868</v>
      </c>
      <c r="K77" s="121">
        <f>K78+K84</f>
        <v>0</v>
      </c>
      <c r="L77" s="44"/>
    </row>
    <row r="78" spans="1:12">
      <c r="A78" s="36"/>
      <c r="B78" s="303" t="s">
        <v>192</v>
      </c>
      <c r="C78" s="303"/>
      <c r="D78" s="303"/>
      <c r="E78" s="303"/>
      <c r="F78" s="303"/>
      <c r="G78" s="303"/>
      <c r="H78" s="303"/>
      <c r="I78" s="44">
        <f>SUM(I79:I83)</f>
        <v>92478</v>
      </c>
      <c r="J78" s="44">
        <f>SUM(J79:J83)</f>
        <v>90868</v>
      </c>
      <c r="K78" s="44"/>
      <c r="L78" s="44"/>
    </row>
    <row r="79" spans="1:12">
      <c r="A79" s="82"/>
      <c r="B79" s="202"/>
      <c r="C79" s="306" t="s">
        <v>10</v>
      </c>
      <c r="D79" s="307"/>
      <c r="E79" s="307"/>
      <c r="F79" s="307"/>
      <c r="G79" s="307"/>
      <c r="H79" s="308"/>
      <c r="I79" s="44"/>
      <c r="J79" s="44"/>
      <c r="K79" s="44"/>
      <c r="L79" s="44"/>
    </row>
    <row r="80" spans="1:12">
      <c r="A80" s="82"/>
      <c r="B80" s="212"/>
      <c r="C80" s="306" t="s">
        <v>11</v>
      </c>
      <c r="D80" s="307"/>
      <c r="E80" s="307"/>
      <c r="F80" s="307"/>
      <c r="G80" s="307"/>
      <c r="H80" s="308"/>
      <c r="I80" s="44"/>
      <c r="J80" s="44"/>
      <c r="K80" s="44"/>
      <c r="L80" s="44"/>
    </row>
    <row r="81" spans="1:12">
      <c r="A81" s="82"/>
      <c r="B81" s="212"/>
      <c r="C81" s="306" t="s">
        <v>12</v>
      </c>
      <c r="D81" s="307"/>
      <c r="E81" s="307"/>
      <c r="F81" s="307"/>
      <c r="G81" s="307"/>
      <c r="H81" s="308"/>
      <c r="I81" s="44"/>
      <c r="J81" s="44"/>
      <c r="K81" s="44"/>
      <c r="L81" s="44"/>
    </row>
    <row r="82" spans="1:12">
      <c r="A82" s="82"/>
      <c r="B82" s="212"/>
      <c r="C82" s="306" t="s">
        <v>13</v>
      </c>
      <c r="D82" s="307"/>
      <c r="E82" s="307"/>
      <c r="F82" s="307"/>
      <c r="G82" s="307"/>
      <c r="H82" s="308"/>
      <c r="I82" s="140">
        <v>92478</v>
      </c>
      <c r="J82" s="44">
        <v>90868</v>
      </c>
      <c r="K82" s="44"/>
      <c r="L82" s="44"/>
    </row>
    <row r="83" spans="1:12">
      <c r="A83" s="82"/>
      <c r="B83" s="200"/>
      <c r="C83" s="306" t="s">
        <v>14</v>
      </c>
      <c r="D83" s="307"/>
      <c r="E83" s="307"/>
      <c r="F83" s="307"/>
      <c r="G83" s="307"/>
      <c r="H83" s="308"/>
      <c r="I83" s="44"/>
      <c r="J83" s="44"/>
      <c r="K83" s="44"/>
      <c r="L83" s="44"/>
    </row>
    <row r="84" spans="1:12">
      <c r="A84" s="199"/>
      <c r="B84" s="311" t="s">
        <v>193</v>
      </c>
      <c r="C84" s="311"/>
      <c r="D84" s="311"/>
      <c r="E84" s="311"/>
      <c r="F84" s="311"/>
      <c r="G84" s="311"/>
      <c r="H84" s="311"/>
      <c r="I84" s="44"/>
      <c r="J84" s="44"/>
      <c r="K84" s="44"/>
      <c r="L84" s="44"/>
    </row>
    <row r="85" spans="1:12">
      <c r="A85" s="82"/>
      <c r="B85" s="241"/>
      <c r="C85" s="306" t="s">
        <v>10</v>
      </c>
      <c r="D85" s="307"/>
      <c r="E85" s="307"/>
      <c r="F85" s="307"/>
      <c r="G85" s="307"/>
      <c r="H85" s="308"/>
      <c r="I85" s="44"/>
      <c r="J85" s="44"/>
      <c r="K85" s="44"/>
      <c r="L85" s="44"/>
    </row>
    <row r="86" spans="1:12">
      <c r="A86" s="82"/>
      <c r="B86" s="242"/>
      <c r="C86" s="306" t="s">
        <v>11</v>
      </c>
      <c r="D86" s="307"/>
      <c r="E86" s="307"/>
      <c r="F86" s="307"/>
      <c r="G86" s="307"/>
      <c r="H86" s="308"/>
      <c r="I86" s="44"/>
      <c r="J86" s="44"/>
      <c r="K86" s="44"/>
      <c r="L86" s="44"/>
    </row>
    <row r="87" spans="1:12">
      <c r="A87" s="82"/>
      <c r="B87" s="242"/>
      <c r="C87" s="306" t="s">
        <v>12</v>
      </c>
      <c r="D87" s="307"/>
      <c r="E87" s="307"/>
      <c r="F87" s="307"/>
      <c r="G87" s="307"/>
      <c r="H87" s="308"/>
      <c r="I87" s="44"/>
      <c r="J87" s="44"/>
      <c r="K87" s="44"/>
      <c r="L87" s="44"/>
    </row>
    <row r="88" spans="1:12">
      <c r="A88" s="82"/>
      <c r="B88" s="242"/>
      <c r="C88" s="306" t="s">
        <v>13</v>
      </c>
      <c r="D88" s="307"/>
      <c r="E88" s="307"/>
      <c r="F88" s="307"/>
      <c r="G88" s="307"/>
      <c r="H88" s="308"/>
      <c r="I88" s="219"/>
      <c r="J88" s="44"/>
      <c r="K88" s="44"/>
      <c r="L88" s="44"/>
    </row>
    <row r="89" spans="1:12">
      <c r="A89" s="82"/>
      <c r="B89" s="242"/>
      <c r="C89" s="306" t="s">
        <v>14</v>
      </c>
      <c r="D89" s="307"/>
      <c r="E89" s="307"/>
      <c r="F89" s="307"/>
      <c r="G89" s="307"/>
      <c r="H89" s="308"/>
      <c r="I89" s="44"/>
      <c r="J89" s="44"/>
      <c r="K89" s="44"/>
      <c r="L89" s="44"/>
    </row>
    <row r="90" spans="1:12">
      <c r="A90" s="335"/>
      <c r="B90" s="335"/>
      <c r="C90" s="303"/>
      <c r="D90" s="303"/>
      <c r="E90" s="303"/>
      <c r="F90" s="303"/>
      <c r="G90" s="303"/>
      <c r="H90" s="303"/>
      <c r="I90" s="44"/>
      <c r="J90" s="44"/>
      <c r="K90" s="44"/>
      <c r="L90" s="44"/>
    </row>
    <row r="91" spans="1:12">
      <c r="A91" s="305" t="s">
        <v>8</v>
      </c>
      <c r="B91" s="305"/>
      <c r="C91" s="305"/>
      <c r="D91" s="305"/>
      <c r="E91" s="305"/>
      <c r="F91" s="305"/>
      <c r="G91" s="305"/>
      <c r="H91" s="305"/>
      <c r="I91" s="44"/>
      <c r="J91" s="44"/>
      <c r="K91" s="44"/>
      <c r="L91" s="44"/>
    </row>
    <row r="92" spans="1:12">
      <c r="A92" s="336"/>
      <c r="B92" s="337"/>
      <c r="C92" s="337"/>
      <c r="D92" s="337"/>
      <c r="E92" s="337"/>
      <c r="F92" s="337"/>
      <c r="G92" s="337"/>
      <c r="H92" s="338"/>
      <c r="I92" s="44"/>
      <c r="J92" s="44"/>
      <c r="K92" s="44"/>
      <c r="L92" s="44"/>
    </row>
    <row r="93" spans="1:12">
      <c r="A93" s="305" t="s">
        <v>9</v>
      </c>
      <c r="B93" s="305"/>
      <c r="C93" s="305"/>
      <c r="D93" s="305"/>
      <c r="E93" s="305"/>
      <c r="F93" s="305"/>
      <c r="G93" s="305"/>
      <c r="H93" s="305"/>
      <c r="I93" s="121">
        <f>I12+I48+I73+I77+I91</f>
        <v>92478</v>
      </c>
      <c r="J93" s="121">
        <f>J12+J48+J73+J77+J91</f>
        <v>94100</v>
      </c>
      <c r="K93" s="44"/>
      <c r="L93" s="44"/>
    </row>
    <row r="96" spans="1:12">
      <c r="A96" s="340"/>
      <c r="B96" s="340"/>
      <c r="C96" s="340"/>
      <c r="D96" s="340"/>
      <c r="E96" s="340"/>
      <c r="F96" s="340"/>
      <c r="G96" s="340"/>
      <c r="H96" s="340"/>
      <c r="I96" s="340"/>
      <c r="J96" s="340"/>
      <c r="K96" s="340"/>
      <c r="L96" s="340"/>
    </row>
  </sheetData>
  <mergeCells count="89">
    <mergeCell ref="A96:L96"/>
    <mergeCell ref="C17:H17"/>
    <mergeCell ref="C18:H18"/>
    <mergeCell ref="A11:H11"/>
    <mergeCell ref="A12:H12"/>
    <mergeCell ref="B13:H13"/>
    <mergeCell ref="C14:H14"/>
    <mergeCell ref="C15:H15"/>
    <mergeCell ref="C16:H16"/>
    <mergeCell ref="C23:H23"/>
    <mergeCell ref="C24:H24"/>
    <mergeCell ref="C25:H25"/>
    <mergeCell ref="C26:H26"/>
    <mergeCell ref="C19:H19"/>
    <mergeCell ref="C20:H20"/>
    <mergeCell ref="C21:H21"/>
    <mergeCell ref="C22:H22"/>
    <mergeCell ref="B27:H27"/>
    <mergeCell ref="C28:H28"/>
    <mergeCell ref="C41:H41"/>
    <mergeCell ref="C42:H42"/>
    <mergeCell ref="C31:H31"/>
    <mergeCell ref="C32:H32"/>
    <mergeCell ref="C33:H33"/>
    <mergeCell ref="C34:H34"/>
    <mergeCell ref="C37:H37"/>
    <mergeCell ref="C38:H38"/>
    <mergeCell ref="B35:H35"/>
    <mergeCell ref="C36:H36"/>
    <mergeCell ref="C29:H29"/>
    <mergeCell ref="C30:H30"/>
    <mergeCell ref="C39:H39"/>
    <mergeCell ref="C40:H40"/>
    <mergeCell ref="B49:H49"/>
    <mergeCell ref="C50:H50"/>
    <mergeCell ref="C59:H59"/>
    <mergeCell ref="B53:H53"/>
    <mergeCell ref="C54:H54"/>
    <mergeCell ref="C51:H51"/>
    <mergeCell ref="C52:H52"/>
    <mergeCell ref="A47:H47"/>
    <mergeCell ref="A48:H48"/>
    <mergeCell ref="B43:H43"/>
    <mergeCell ref="C44:H44"/>
    <mergeCell ref="C45:H45"/>
    <mergeCell ref="C46:H46"/>
    <mergeCell ref="C61:H61"/>
    <mergeCell ref="C62:H62"/>
    <mergeCell ref="C55:H55"/>
    <mergeCell ref="C56:H56"/>
    <mergeCell ref="C57:H57"/>
    <mergeCell ref="C58:H58"/>
    <mergeCell ref="C60:H60"/>
    <mergeCell ref="A73:H73"/>
    <mergeCell ref="B74:H74"/>
    <mergeCell ref="C67:H67"/>
    <mergeCell ref="C68:H68"/>
    <mergeCell ref="C69:H69"/>
    <mergeCell ref="A70:H70"/>
    <mergeCell ref="C63:H63"/>
    <mergeCell ref="C64:H64"/>
    <mergeCell ref="A71:H71"/>
    <mergeCell ref="A72:H72"/>
    <mergeCell ref="C65:H65"/>
    <mergeCell ref="B66:H66"/>
    <mergeCell ref="B84:H84"/>
    <mergeCell ref="B75:H75"/>
    <mergeCell ref="A76:H76"/>
    <mergeCell ref="C88:H88"/>
    <mergeCell ref="C89:H89"/>
    <mergeCell ref="A77:H77"/>
    <mergeCell ref="B78:H78"/>
    <mergeCell ref="C87:H87"/>
    <mergeCell ref="K1:L1"/>
    <mergeCell ref="A91:H91"/>
    <mergeCell ref="A92:H92"/>
    <mergeCell ref="A93:H93"/>
    <mergeCell ref="A3:L3"/>
    <mergeCell ref="A4:L4"/>
    <mergeCell ref="A5:L5"/>
    <mergeCell ref="A6:L6"/>
    <mergeCell ref="C85:H85"/>
    <mergeCell ref="C86:H86"/>
    <mergeCell ref="A90:H90"/>
    <mergeCell ref="C79:H79"/>
    <mergeCell ref="C80:H80"/>
    <mergeCell ref="C81:H81"/>
    <mergeCell ref="C82:H82"/>
    <mergeCell ref="C83:H83"/>
  </mergeCells>
  <phoneticPr fontId="1" type="noConversion"/>
  <pageMargins left="0.78740157480314965" right="0.78740157480314965" top="0.39370078740157483" bottom="0.39370078740157483" header="0.31496062992125984" footer="0.31496062992125984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2060"/>
  </sheetPr>
  <dimension ref="A2:P59"/>
  <sheetViews>
    <sheetView view="pageBreakPreview" zoomScale="60" zoomScaleNormal="100" workbookViewId="0">
      <selection activeCell="A3" sqref="A3:O3"/>
    </sheetView>
  </sheetViews>
  <sheetFormatPr defaultRowHeight="12.75"/>
  <cols>
    <col min="2" max="2" width="41.85546875" customWidth="1"/>
    <col min="5" max="5" width="14.5703125" customWidth="1"/>
    <col min="8" max="8" width="10.28515625" customWidth="1"/>
    <col min="9" max="9" width="12.7109375" customWidth="1"/>
    <col min="12" max="12" width="10.42578125" customWidth="1"/>
    <col min="13" max="13" width="10.7109375" customWidth="1"/>
    <col min="15" max="15" width="12.28515625" customWidth="1"/>
  </cols>
  <sheetData>
    <row r="2" spans="1:16" ht="14.25">
      <c r="A2" s="346" t="s">
        <v>470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</row>
    <row r="3" spans="1:16" ht="14.25">
      <c r="A3" s="346" t="s">
        <v>320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</row>
    <row r="4" spans="1:16" ht="14.25">
      <c r="A4" s="346" t="s">
        <v>29</v>
      </c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1"/>
    </row>
    <row r="5" spans="1:16" ht="14.25">
      <c r="A5" s="346" t="s">
        <v>457</v>
      </c>
      <c r="B5" s="301"/>
      <c r="C5" s="301"/>
      <c r="D5" s="301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</row>
    <row r="8" spans="1:16" ht="16.5">
      <c r="A8" s="80" t="s">
        <v>29</v>
      </c>
    </row>
    <row r="9" spans="1:16" ht="15.75">
      <c r="A9" s="55" t="s">
        <v>198</v>
      </c>
    </row>
    <row r="10" spans="1:16" ht="15.75">
      <c r="B10" s="216"/>
      <c r="C10" s="133"/>
      <c r="D10" s="191"/>
      <c r="E10" s="215"/>
      <c r="F10" s="191"/>
      <c r="G10" s="191"/>
      <c r="H10" s="215"/>
      <c r="I10" s="191"/>
      <c r="J10" s="215"/>
      <c r="K10" s="215"/>
      <c r="L10" s="215"/>
      <c r="M10" s="215"/>
      <c r="N10" s="215"/>
      <c r="O10" s="217"/>
    </row>
    <row r="11" spans="1:16">
      <c r="A11" s="349" t="s">
        <v>67</v>
      </c>
      <c r="B11" s="350"/>
      <c r="C11" s="351" t="s">
        <v>56</v>
      </c>
      <c r="D11" s="352" t="s">
        <v>93</v>
      </c>
      <c r="E11" s="350"/>
      <c r="F11" s="350"/>
      <c r="G11" s="350"/>
      <c r="H11" s="350"/>
      <c r="I11" s="352" t="s">
        <v>94</v>
      </c>
      <c r="J11" s="350"/>
      <c r="K11" s="350"/>
      <c r="L11" s="352" t="s">
        <v>95</v>
      </c>
      <c r="M11" s="350"/>
      <c r="N11" s="352" t="s">
        <v>239</v>
      </c>
      <c r="O11" s="347" t="s">
        <v>333</v>
      </c>
    </row>
    <row r="12" spans="1:16" ht="38.25" customHeight="1">
      <c r="A12" s="350"/>
      <c r="B12" s="350"/>
      <c r="C12" s="350"/>
      <c r="D12" s="178" t="s">
        <v>323</v>
      </c>
      <c r="E12" s="178" t="s">
        <v>326</v>
      </c>
      <c r="F12" s="178" t="s">
        <v>324</v>
      </c>
      <c r="G12" s="178" t="s">
        <v>238</v>
      </c>
      <c r="H12" s="178" t="s">
        <v>327</v>
      </c>
      <c r="I12" s="178" t="s">
        <v>103</v>
      </c>
      <c r="J12" s="178" t="s">
        <v>329</v>
      </c>
      <c r="K12" s="178" t="s">
        <v>330</v>
      </c>
      <c r="L12" s="178" t="s">
        <v>331</v>
      </c>
      <c r="M12" s="178" t="s">
        <v>332</v>
      </c>
      <c r="N12" s="350"/>
      <c r="O12" s="348"/>
    </row>
    <row r="13" spans="1:16" ht="15">
      <c r="A13" s="61" t="s">
        <v>312</v>
      </c>
      <c r="B13" s="62"/>
      <c r="C13" s="154">
        <f>SUM(C14:C22)</f>
        <v>94100</v>
      </c>
      <c r="D13" s="155"/>
      <c r="E13" s="155"/>
      <c r="F13" s="155"/>
      <c r="G13" s="156"/>
      <c r="H13" s="157"/>
      <c r="I13" s="157"/>
      <c r="J13" s="157"/>
      <c r="K13" s="157"/>
      <c r="L13" s="157"/>
      <c r="M13" s="157"/>
      <c r="N13" s="157"/>
      <c r="O13" s="157"/>
      <c r="P13" s="221"/>
    </row>
    <row r="14" spans="1:16" ht="25.5" customHeight="1">
      <c r="A14" s="248" t="s">
        <v>358</v>
      </c>
      <c r="B14" s="245" t="s">
        <v>359</v>
      </c>
      <c r="C14" s="155">
        <f>SUM(D14:P14)</f>
        <v>80722</v>
      </c>
      <c r="D14" s="155">
        <v>55940</v>
      </c>
      <c r="E14" s="155">
        <v>15103</v>
      </c>
      <c r="F14" s="155">
        <v>9618</v>
      </c>
      <c r="G14" s="157"/>
      <c r="H14" s="157"/>
      <c r="I14" s="155">
        <v>61</v>
      </c>
      <c r="J14" s="155"/>
      <c r="K14" s="157"/>
      <c r="L14" s="157"/>
      <c r="M14" s="157"/>
      <c r="N14" s="155"/>
      <c r="O14" s="157"/>
      <c r="P14" s="221"/>
    </row>
    <row r="15" spans="1:16">
      <c r="A15" s="249" t="s">
        <v>360</v>
      </c>
      <c r="B15" s="246" t="s">
        <v>361</v>
      </c>
      <c r="C15" s="155">
        <f>SUM(D15:P15)</f>
        <v>13378</v>
      </c>
      <c r="D15" s="155">
        <v>7835</v>
      </c>
      <c r="E15" s="155">
        <v>2264</v>
      </c>
      <c r="F15" s="155">
        <v>3279</v>
      </c>
      <c r="G15" s="157"/>
      <c r="H15" s="157"/>
      <c r="I15" s="157">
        <v>0</v>
      </c>
      <c r="J15" s="157"/>
      <c r="K15" s="157"/>
      <c r="L15" s="157"/>
      <c r="M15" s="157"/>
      <c r="N15" s="157"/>
      <c r="O15" s="157"/>
      <c r="P15" s="221"/>
    </row>
    <row r="16" spans="1:16">
      <c r="A16" s="59"/>
      <c r="B16" s="28"/>
      <c r="C16" s="155"/>
      <c r="D16" s="155"/>
      <c r="E16" s="155"/>
      <c r="F16" s="155"/>
      <c r="G16" s="157"/>
      <c r="H16" s="157"/>
      <c r="I16" s="157"/>
      <c r="J16" s="157"/>
      <c r="K16" s="157"/>
      <c r="L16" s="157"/>
      <c r="M16" s="157"/>
      <c r="N16" s="157"/>
      <c r="O16" s="157"/>
      <c r="P16" s="221"/>
    </row>
    <row r="17" spans="1:16">
      <c r="A17" s="59"/>
      <c r="B17" s="28"/>
      <c r="C17" s="155"/>
      <c r="D17" s="155"/>
      <c r="E17" s="155"/>
      <c r="F17" s="155"/>
      <c r="G17" s="157"/>
      <c r="H17" s="157"/>
      <c r="I17" s="157"/>
      <c r="J17" s="157"/>
      <c r="K17" s="157"/>
      <c r="L17" s="157"/>
      <c r="M17" s="157"/>
      <c r="N17" s="157"/>
      <c r="O17" s="157"/>
      <c r="P17" s="221"/>
    </row>
    <row r="18" spans="1:16">
      <c r="A18" s="59"/>
      <c r="B18" s="28"/>
      <c r="C18" s="155"/>
      <c r="D18" s="155"/>
      <c r="E18" s="155"/>
      <c r="F18" s="155"/>
      <c r="G18" s="157"/>
      <c r="H18" s="157"/>
      <c r="I18" s="157"/>
      <c r="J18" s="157"/>
      <c r="K18" s="157"/>
      <c r="L18" s="157"/>
      <c r="M18" s="157"/>
      <c r="N18" s="157"/>
      <c r="O18" s="157"/>
      <c r="P18" s="221"/>
    </row>
    <row r="19" spans="1:16">
      <c r="A19" s="59"/>
      <c r="B19" s="28"/>
      <c r="C19" s="155"/>
      <c r="D19" s="155"/>
      <c r="E19" s="155"/>
      <c r="F19" s="155"/>
      <c r="G19" s="157"/>
      <c r="H19" s="157"/>
      <c r="I19" s="157"/>
      <c r="J19" s="157"/>
      <c r="K19" s="157"/>
      <c r="L19" s="157"/>
      <c r="M19" s="157"/>
      <c r="N19" s="157"/>
      <c r="O19" s="157"/>
      <c r="P19" s="221"/>
    </row>
    <row r="20" spans="1:16">
      <c r="A20" s="59"/>
      <c r="B20" s="28"/>
      <c r="C20" s="155"/>
      <c r="D20" s="155"/>
      <c r="E20" s="155"/>
      <c r="F20" s="155"/>
      <c r="G20" s="157"/>
      <c r="H20" s="157"/>
      <c r="I20" s="157"/>
      <c r="J20" s="157"/>
      <c r="K20" s="157"/>
      <c r="L20" s="157"/>
      <c r="M20" s="157"/>
      <c r="N20" s="157"/>
      <c r="O20" s="157"/>
      <c r="P20" s="221"/>
    </row>
    <row r="21" spans="1:16">
      <c r="A21" s="59"/>
      <c r="B21" s="28"/>
      <c r="C21" s="155"/>
      <c r="D21" s="155"/>
      <c r="E21" s="155"/>
      <c r="F21" s="155"/>
      <c r="G21" s="157"/>
      <c r="H21" s="157"/>
      <c r="I21" s="157"/>
      <c r="J21" s="157"/>
      <c r="K21" s="157"/>
      <c r="L21" s="157"/>
      <c r="M21" s="157"/>
      <c r="N21" s="157"/>
      <c r="O21" s="157"/>
      <c r="P21" s="221"/>
    </row>
    <row r="22" spans="1:16">
      <c r="A22" s="59"/>
      <c r="B22" s="28"/>
      <c r="C22" s="155"/>
      <c r="D22" s="155"/>
      <c r="E22" s="155"/>
      <c r="F22" s="155"/>
      <c r="G22" s="157"/>
      <c r="H22" s="157"/>
      <c r="I22" s="157"/>
      <c r="J22" s="157"/>
      <c r="K22" s="157"/>
      <c r="L22" s="157"/>
      <c r="M22" s="157"/>
      <c r="N22" s="157"/>
      <c r="O22" s="157"/>
      <c r="P22" s="221"/>
    </row>
    <row r="23" spans="1:16">
      <c r="A23" s="59"/>
      <c r="B23" s="28"/>
      <c r="C23" s="155"/>
      <c r="D23" s="155"/>
      <c r="E23" s="155"/>
      <c r="F23" s="155"/>
      <c r="G23" s="157"/>
      <c r="H23" s="157"/>
      <c r="I23" s="157"/>
      <c r="J23" s="157"/>
      <c r="K23" s="157"/>
      <c r="L23" s="157"/>
      <c r="M23" s="157"/>
      <c r="N23" s="157"/>
      <c r="O23" s="157"/>
      <c r="P23" s="221"/>
    </row>
    <row r="24" spans="1:16" ht="15">
      <c r="A24" s="61"/>
      <c r="B24" s="62"/>
      <c r="C24" s="154"/>
      <c r="D24" s="155"/>
      <c r="E24" s="155"/>
      <c r="F24" s="155"/>
      <c r="G24" s="156"/>
      <c r="H24" s="157"/>
      <c r="I24" s="157"/>
      <c r="J24" s="157"/>
      <c r="K24" s="157"/>
      <c r="L24" s="157"/>
      <c r="M24" s="157"/>
      <c r="N24" s="157"/>
      <c r="O24" s="157"/>
      <c r="P24" s="221"/>
    </row>
    <row r="25" spans="1:16">
      <c r="A25" s="59"/>
      <c r="B25" s="28"/>
      <c r="C25" s="155"/>
      <c r="D25" s="155"/>
      <c r="E25" s="155"/>
      <c r="F25" s="155"/>
      <c r="G25" s="157"/>
      <c r="H25" s="157"/>
      <c r="I25" s="157"/>
      <c r="J25" s="157"/>
      <c r="K25" s="157"/>
      <c r="L25" s="157"/>
      <c r="M25" s="157"/>
      <c r="N25" s="157"/>
      <c r="O25" s="157"/>
      <c r="P25" s="221"/>
    </row>
    <row r="26" spans="1:16">
      <c r="A26" s="59"/>
      <c r="B26" s="28"/>
      <c r="C26" s="155"/>
      <c r="D26" s="155"/>
      <c r="E26" s="155"/>
      <c r="F26" s="155"/>
      <c r="G26" s="157"/>
      <c r="H26" s="157"/>
      <c r="I26" s="157"/>
      <c r="J26" s="157"/>
      <c r="K26" s="157"/>
      <c r="L26" s="157"/>
      <c r="M26" s="157"/>
      <c r="N26" s="157"/>
      <c r="O26" s="157"/>
      <c r="P26" s="221"/>
    </row>
    <row r="27" spans="1:16">
      <c r="A27" s="59"/>
      <c r="B27" s="28"/>
      <c r="C27" s="155"/>
      <c r="D27" s="155"/>
      <c r="E27" s="155"/>
      <c r="F27" s="155"/>
      <c r="G27" s="157"/>
      <c r="H27" s="157"/>
      <c r="I27" s="157"/>
      <c r="J27" s="157"/>
      <c r="K27" s="157"/>
      <c r="L27" s="157"/>
      <c r="M27" s="157"/>
      <c r="N27" s="157"/>
      <c r="O27" s="157"/>
      <c r="P27" s="221"/>
    </row>
    <row r="28" spans="1:16">
      <c r="A28" s="1"/>
      <c r="B28" s="28"/>
      <c r="C28" s="155"/>
      <c r="D28" s="155"/>
      <c r="E28" s="155"/>
      <c r="F28" s="155"/>
      <c r="G28" s="157"/>
      <c r="H28" s="157"/>
      <c r="I28" s="157"/>
      <c r="J28" s="157"/>
      <c r="K28" s="157"/>
      <c r="L28" s="157"/>
      <c r="M28" s="157"/>
      <c r="N28" s="157"/>
      <c r="O28" s="157"/>
      <c r="P28" s="221"/>
    </row>
    <row r="29" spans="1:16" ht="15">
      <c r="A29" s="61"/>
      <c r="B29" s="62"/>
      <c r="C29" s="154"/>
      <c r="D29" s="155"/>
      <c r="E29" s="155"/>
      <c r="F29" s="155"/>
      <c r="G29" s="156"/>
      <c r="H29" s="157"/>
      <c r="I29" s="157"/>
      <c r="J29" s="157"/>
      <c r="K29" s="157"/>
      <c r="L29" s="157"/>
      <c r="M29" s="157"/>
      <c r="N29" s="157"/>
      <c r="O29" s="157"/>
      <c r="P29" s="221"/>
    </row>
    <row r="30" spans="1:16">
      <c r="A30" s="59"/>
      <c r="B30" s="28"/>
      <c r="C30" s="155"/>
      <c r="D30" s="155"/>
      <c r="E30" s="155"/>
      <c r="F30" s="155"/>
      <c r="G30" s="157"/>
      <c r="H30" s="157"/>
      <c r="I30" s="157"/>
      <c r="J30" s="157"/>
      <c r="K30" s="157"/>
      <c r="L30" s="157"/>
      <c r="M30" s="157"/>
      <c r="N30" s="157"/>
      <c r="O30" s="157"/>
      <c r="P30" s="221"/>
    </row>
    <row r="31" spans="1:16">
      <c r="A31" s="59"/>
      <c r="B31" s="28"/>
      <c r="C31" s="155"/>
      <c r="D31" s="155"/>
      <c r="E31" s="155"/>
      <c r="F31" s="155"/>
      <c r="G31" s="157"/>
      <c r="H31" s="157"/>
      <c r="I31" s="157"/>
      <c r="J31" s="157"/>
      <c r="K31" s="157"/>
      <c r="L31" s="157"/>
      <c r="M31" s="157"/>
      <c r="N31" s="157"/>
      <c r="O31" s="157"/>
      <c r="P31" s="221"/>
    </row>
    <row r="32" spans="1:16">
      <c r="A32" s="59"/>
      <c r="B32" s="28"/>
      <c r="C32" s="155"/>
      <c r="D32" s="155"/>
      <c r="E32" s="155"/>
      <c r="F32" s="155"/>
      <c r="G32" s="157"/>
      <c r="H32" s="157"/>
      <c r="I32" s="157"/>
      <c r="J32" s="157"/>
      <c r="K32" s="157"/>
      <c r="L32" s="157"/>
      <c r="M32" s="157"/>
      <c r="N32" s="157"/>
      <c r="O32" s="157"/>
      <c r="P32" s="221"/>
    </row>
    <row r="33" spans="1:16">
      <c r="A33" s="1"/>
      <c r="B33" s="28"/>
      <c r="C33" s="155"/>
      <c r="D33" s="155"/>
      <c r="E33" s="155"/>
      <c r="F33" s="155"/>
      <c r="G33" s="157"/>
      <c r="H33" s="157"/>
      <c r="I33" s="157"/>
      <c r="J33" s="157"/>
      <c r="K33" s="157"/>
      <c r="L33" s="157"/>
      <c r="M33" s="157"/>
      <c r="N33" s="157"/>
      <c r="O33" s="157"/>
      <c r="P33" s="221"/>
    </row>
    <row r="34" spans="1:16" ht="15">
      <c r="A34" s="61"/>
      <c r="B34" s="62"/>
      <c r="C34" s="154"/>
      <c r="D34" s="155"/>
      <c r="E34" s="155"/>
      <c r="F34" s="155"/>
      <c r="G34" s="156"/>
      <c r="H34" s="157"/>
      <c r="I34" s="157"/>
      <c r="J34" s="157"/>
      <c r="K34" s="157"/>
      <c r="L34" s="157"/>
      <c r="M34" s="157"/>
      <c r="N34" s="157"/>
      <c r="O34" s="157"/>
      <c r="P34" s="221"/>
    </row>
    <row r="35" spans="1:16">
      <c r="A35" s="59"/>
      <c r="B35" s="28"/>
      <c r="C35" s="155"/>
      <c r="D35" s="155"/>
      <c r="E35" s="155"/>
      <c r="F35" s="155"/>
      <c r="G35" s="157"/>
      <c r="H35" s="157"/>
      <c r="I35" s="157"/>
      <c r="J35" s="157"/>
      <c r="K35" s="157"/>
      <c r="L35" s="157"/>
      <c r="M35" s="157"/>
      <c r="N35" s="157"/>
      <c r="O35" s="157"/>
      <c r="P35" s="221"/>
    </row>
    <row r="36" spans="1:16">
      <c r="A36" s="59"/>
      <c r="B36" s="28"/>
      <c r="C36" s="155"/>
      <c r="D36" s="155"/>
      <c r="E36" s="155"/>
      <c r="F36" s="155"/>
      <c r="G36" s="157"/>
      <c r="H36" s="157"/>
      <c r="I36" s="157"/>
      <c r="J36" s="157"/>
      <c r="K36" s="157"/>
      <c r="L36" s="157"/>
      <c r="M36" s="157"/>
      <c r="N36" s="157"/>
      <c r="O36" s="157"/>
      <c r="P36" s="221"/>
    </row>
    <row r="37" spans="1:16">
      <c r="A37" s="59"/>
      <c r="B37" s="28"/>
      <c r="C37" s="155"/>
      <c r="D37" s="155"/>
      <c r="E37" s="155"/>
      <c r="F37" s="155"/>
      <c r="G37" s="157"/>
      <c r="H37" s="157"/>
      <c r="I37" s="157"/>
      <c r="J37" s="157"/>
      <c r="K37" s="157"/>
      <c r="L37" s="157"/>
      <c r="M37" s="157"/>
      <c r="N37" s="157"/>
      <c r="O37" s="157"/>
      <c r="P37" s="221"/>
    </row>
    <row r="38" spans="1:16">
      <c r="A38" s="59"/>
      <c r="B38" s="28"/>
      <c r="C38" s="155"/>
      <c r="D38" s="155"/>
      <c r="E38" s="155"/>
      <c r="F38" s="155"/>
      <c r="G38" s="157"/>
      <c r="H38" s="157"/>
      <c r="I38" s="157"/>
      <c r="J38" s="157"/>
      <c r="K38" s="157"/>
      <c r="L38" s="157"/>
      <c r="M38" s="157"/>
      <c r="N38" s="157"/>
      <c r="O38" s="157"/>
      <c r="P38" s="221"/>
    </row>
    <row r="39" spans="1:16">
      <c r="A39" s="59"/>
      <c r="B39" s="28"/>
      <c r="C39" s="155"/>
      <c r="D39" s="155"/>
      <c r="E39" s="155"/>
      <c r="F39" s="155"/>
      <c r="G39" s="157"/>
      <c r="H39" s="157"/>
      <c r="I39" s="157"/>
      <c r="J39" s="157"/>
      <c r="K39" s="157"/>
      <c r="L39" s="157"/>
      <c r="M39" s="157"/>
      <c r="N39" s="157"/>
      <c r="O39" s="157"/>
      <c r="P39" s="221"/>
    </row>
    <row r="40" spans="1:16">
      <c r="A40" s="59"/>
      <c r="B40" s="28"/>
      <c r="C40" s="155"/>
      <c r="D40" s="155"/>
      <c r="E40" s="155"/>
      <c r="F40" s="155"/>
      <c r="G40" s="157"/>
      <c r="H40" s="157"/>
      <c r="I40" s="157"/>
      <c r="J40" s="157"/>
      <c r="K40" s="157"/>
      <c r="L40" s="157"/>
      <c r="M40" s="157"/>
      <c r="N40" s="157"/>
      <c r="O40" s="157"/>
      <c r="P40" s="221"/>
    </row>
    <row r="41" spans="1:16">
      <c r="A41" s="59"/>
      <c r="B41" s="28"/>
      <c r="C41" s="155"/>
      <c r="D41" s="155"/>
      <c r="E41" s="155"/>
      <c r="F41" s="155"/>
      <c r="G41" s="157"/>
      <c r="H41" s="157"/>
      <c r="I41" s="157"/>
      <c r="J41" s="157"/>
      <c r="K41" s="157"/>
      <c r="L41" s="157"/>
      <c r="M41" s="157"/>
      <c r="N41" s="157"/>
      <c r="O41" s="157"/>
      <c r="P41" s="221"/>
    </row>
    <row r="42" spans="1:16">
      <c r="A42" s="59"/>
      <c r="B42" s="28"/>
      <c r="C42" s="155"/>
      <c r="D42" s="155"/>
      <c r="E42" s="155"/>
      <c r="F42" s="155"/>
      <c r="G42" s="157"/>
      <c r="H42" s="157"/>
      <c r="I42" s="157"/>
      <c r="J42" s="157"/>
      <c r="K42" s="157"/>
      <c r="L42" s="157"/>
      <c r="M42" s="157"/>
      <c r="N42" s="157"/>
      <c r="O42" s="157"/>
      <c r="P42" s="221"/>
    </row>
    <row r="43" spans="1:16">
      <c r="A43" s="59"/>
      <c r="B43" s="28"/>
      <c r="C43" s="155"/>
      <c r="D43" s="155"/>
      <c r="E43" s="155"/>
      <c r="F43" s="155"/>
      <c r="G43" s="157"/>
      <c r="H43" s="157"/>
      <c r="I43" s="157"/>
      <c r="J43" s="157"/>
      <c r="K43" s="157"/>
      <c r="L43" s="157"/>
      <c r="M43" s="157"/>
      <c r="N43" s="157"/>
      <c r="O43" s="157"/>
      <c r="P43" s="221"/>
    </row>
    <row r="44" spans="1:16">
      <c r="A44" s="59"/>
      <c r="B44" s="28"/>
      <c r="C44" s="155"/>
      <c r="D44" s="155"/>
      <c r="E44" s="155"/>
      <c r="F44" s="155"/>
      <c r="G44" s="157"/>
      <c r="H44" s="157"/>
      <c r="I44" s="157"/>
      <c r="J44" s="157"/>
      <c r="K44" s="157"/>
      <c r="L44" s="157"/>
      <c r="M44" s="157"/>
      <c r="N44" s="157"/>
      <c r="O44" s="157"/>
      <c r="P44" s="221"/>
    </row>
    <row r="45" spans="1:16">
      <c r="A45" s="59"/>
      <c r="B45" s="28"/>
      <c r="C45" s="155"/>
      <c r="D45" s="155"/>
      <c r="E45" s="155"/>
      <c r="F45" s="155"/>
      <c r="G45" s="157"/>
      <c r="H45" s="157"/>
      <c r="I45" s="157"/>
      <c r="J45" s="157"/>
      <c r="K45" s="157"/>
      <c r="L45" s="157"/>
      <c r="M45" s="157"/>
      <c r="N45" s="157"/>
      <c r="O45" s="157"/>
      <c r="P45" s="221"/>
    </row>
    <row r="46" spans="1:16">
      <c r="A46" s="59"/>
      <c r="B46" s="28"/>
      <c r="C46" s="155"/>
      <c r="D46" s="155"/>
      <c r="E46" s="155"/>
      <c r="F46" s="155"/>
      <c r="G46" s="157"/>
      <c r="H46" s="157"/>
      <c r="I46" s="157"/>
      <c r="J46" s="157"/>
      <c r="K46" s="157"/>
      <c r="L46" s="157"/>
      <c r="M46" s="157"/>
      <c r="N46" s="157"/>
      <c r="O46" s="157"/>
      <c r="P46" s="221"/>
    </row>
    <row r="47" spans="1:16">
      <c r="A47" s="59"/>
      <c r="B47" s="28"/>
      <c r="C47" s="155"/>
      <c r="D47" s="155"/>
      <c r="E47" s="155"/>
      <c r="F47" s="155"/>
      <c r="G47" s="157"/>
      <c r="H47" s="157"/>
      <c r="I47" s="157"/>
      <c r="J47" s="157"/>
      <c r="K47" s="157"/>
      <c r="L47" s="157"/>
      <c r="M47" s="157"/>
      <c r="N47" s="157"/>
      <c r="O47" s="157"/>
      <c r="P47" s="221"/>
    </row>
    <row r="48" spans="1:16">
      <c r="A48" s="59"/>
      <c r="B48" s="28"/>
      <c r="C48" s="155"/>
      <c r="D48" s="155"/>
      <c r="E48" s="155"/>
      <c r="F48" s="155"/>
      <c r="G48" s="157"/>
      <c r="H48" s="157"/>
      <c r="I48" s="157"/>
      <c r="J48" s="157"/>
      <c r="K48" s="157"/>
      <c r="L48" s="157"/>
      <c r="M48" s="157"/>
      <c r="N48" s="157"/>
      <c r="O48" s="157"/>
      <c r="P48" s="221"/>
    </row>
    <row r="49" spans="1:16">
      <c r="A49" s="59"/>
      <c r="B49" s="28"/>
      <c r="C49" s="155"/>
      <c r="D49" s="155"/>
      <c r="E49" s="155"/>
      <c r="F49" s="155"/>
      <c r="G49" s="157"/>
      <c r="H49" s="157"/>
      <c r="I49" s="157"/>
      <c r="J49" s="157"/>
      <c r="K49" s="157"/>
      <c r="L49" s="157"/>
      <c r="M49" s="157"/>
      <c r="N49" s="157"/>
      <c r="O49" s="157"/>
      <c r="P49" s="221"/>
    </row>
    <row r="50" spans="1:16">
      <c r="A50" s="59"/>
      <c r="B50" s="28"/>
      <c r="C50" s="155"/>
      <c r="D50" s="155"/>
      <c r="E50" s="155"/>
      <c r="F50" s="155"/>
      <c r="G50" s="157"/>
      <c r="H50" s="157"/>
      <c r="I50" s="157"/>
      <c r="J50" s="157"/>
      <c r="K50" s="157"/>
      <c r="L50" s="157"/>
      <c r="M50" s="157"/>
      <c r="N50" s="157"/>
      <c r="O50" s="157"/>
      <c r="P50" s="221"/>
    </row>
    <row r="51" spans="1:16">
      <c r="A51" s="59"/>
      <c r="B51" s="28"/>
      <c r="C51" s="155"/>
      <c r="D51" s="155"/>
      <c r="E51" s="155"/>
      <c r="F51" s="155"/>
      <c r="G51" s="157"/>
      <c r="H51" s="157"/>
      <c r="I51" s="157"/>
      <c r="J51" s="157"/>
      <c r="K51" s="157"/>
      <c r="L51" s="157"/>
      <c r="M51" s="157"/>
      <c r="N51" s="157"/>
      <c r="O51" s="157"/>
      <c r="P51" s="221"/>
    </row>
    <row r="52" spans="1:16">
      <c r="A52" s="59"/>
      <c r="B52" s="28"/>
      <c r="C52" s="155"/>
      <c r="D52" s="155"/>
      <c r="E52" s="155"/>
      <c r="F52" s="155"/>
      <c r="G52" s="157"/>
      <c r="H52" s="157"/>
      <c r="I52" s="157"/>
      <c r="J52" s="157"/>
      <c r="K52" s="157"/>
      <c r="L52" s="157"/>
      <c r="M52" s="157"/>
      <c r="N52" s="157"/>
      <c r="O52" s="157"/>
      <c r="P52" s="221"/>
    </row>
    <row r="53" spans="1:16">
      <c r="A53" s="59"/>
      <c r="B53" s="28"/>
      <c r="C53" s="155"/>
      <c r="D53" s="155"/>
      <c r="E53" s="155"/>
      <c r="F53" s="155"/>
      <c r="G53" s="157"/>
      <c r="H53" s="157"/>
      <c r="I53" s="157"/>
      <c r="J53" s="157"/>
      <c r="K53" s="157"/>
      <c r="L53" s="157"/>
      <c r="M53" s="157"/>
      <c r="N53" s="157"/>
      <c r="O53" s="157"/>
      <c r="P53" s="221"/>
    </row>
    <row r="54" spans="1:16">
      <c r="A54" s="59"/>
      <c r="B54" s="28"/>
      <c r="C54" s="155"/>
      <c r="D54" s="155"/>
      <c r="E54" s="155"/>
      <c r="F54" s="155"/>
      <c r="G54" s="157"/>
      <c r="H54" s="157"/>
      <c r="I54" s="157"/>
      <c r="J54" s="157"/>
      <c r="K54" s="157"/>
      <c r="L54" s="157"/>
      <c r="M54" s="157"/>
      <c r="N54" s="157"/>
      <c r="O54" s="157"/>
      <c r="P54" s="221"/>
    </row>
    <row r="55" spans="1:16">
      <c r="A55" s="1"/>
      <c r="B55" s="28"/>
      <c r="C55" s="155"/>
      <c r="D55" s="155"/>
      <c r="E55" s="155"/>
      <c r="F55" s="155"/>
      <c r="G55" s="157"/>
      <c r="H55" s="157"/>
      <c r="I55" s="157"/>
      <c r="J55" s="157"/>
      <c r="K55" s="157"/>
      <c r="L55" s="157"/>
      <c r="M55" s="157"/>
      <c r="N55" s="157"/>
      <c r="O55" s="157"/>
      <c r="P55" s="221"/>
    </row>
    <row r="56" spans="1:16">
      <c r="A56" s="59"/>
      <c r="B56" s="222" t="s">
        <v>237</v>
      </c>
      <c r="C56" s="154">
        <f>SUM(C13,C24,C29,C34)</f>
        <v>94100</v>
      </c>
      <c r="D56" s="154">
        <f>SUM(D14:D41)</f>
        <v>63775</v>
      </c>
      <c r="E56" s="154">
        <f>SUM(E14:E41)</f>
        <v>17367</v>
      </c>
      <c r="F56" s="154">
        <f>SUM(F14:F41)</f>
        <v>12897</v>
      </c>
      <c r="G56" s="154"/>
      <c r="H56" s="154"/>
      <c r="I56" s="154">
        <v>0</v>
      </c>
      <c r="J56" s="154"/>
      <c r="K56" s="154"/>
      <c r="L56" s="154"/>
      <c r="M56" s="154"/>
      <c r="N56" s="154"/>
      <c r="O56" s="157"/>
      <c r="P56" s="221"/>
    </row>
    <row r="59" spans="1:16">
      <c r="A59" s="340"/>
      <c r="B59" s="340"/>
      <c r="C59" s="340"/>
      <c r="D59" s="340"/>
      <c r="E59" s="340"/>
      <c r="F59" s="340"/>
      <c r="G59" s="340"/>
      <c r="H59" s="340"/>
      <c r="I59" s="340"/>
      <c r="J59" s="340"/>
      <c r="K59" s="340"/>
      <c r="L59" s="340"/>
      <c r="M59" s="340"/>
      <c r="N59" s="340"/>
      <c r="O59" s="340"/>
    </row>
  </sheetData>
  <mergeCells count="12">
    <mergeCell ref="A59:O59"/>
    <mergeCell ref="A11:B12"/>
    <mergeCell ref="C11:C12"/>
    <mergeCell ref="D11:H11"/>
    <mergeCell ref="I11:K11"/>
    <mergeCell ref="L11:M11"/>
    <mergeCell ref="N11:N12"/>
    <mergeCell ref="A2:O2"/>
    <mergeCell ref="A3:O3"/>
    <mergeCell ref="A4:O4"/>
    <mergeCell ref="A5:O5"/>
    <mergeCell ref="O11:O12"/>
  </mergeCells>
  <phoneticPr fontId="1" type="noConversion"/>
  <pageMargins left="0.78740157480314965" right="0.78740157480314965" top="0.39370078740157483" bottom="0.3937007874015748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2060"/>
  </sheetPr>
  <dimension ref="A1:M20"/>
  <sheetViews>
    <sheetView view="pageBreakPreview" zoomScale="60" zoomScaleNormal="100" workbookViewId="0">
      <selection activeCell="A4" sqref="A4:M4"/>
    </sheetView>
  </sheetViews>
  <sheetFormatPr defaultRowHeight="12.75"/>
  <sheetData>
    <row r="1" spans="1:13">
      <c r="L1" s="339"/>
      <c r="M1" s="339"/>
    </row>
    <row r="2" spans="1:13">
      <c r="G2" s="41"/>
    </row>
    <row r="3" spans="1:13">
      <c r="A3" s="300" t="s">
        <v>471</v>
      </c>
      <c r="B3" s="300"/>
      <c r="C3" s="300"/>
      <c r="D3" s="300"/>
      <c r="E3" s="300"/>
      <c r="F3" s="300"/>
      <c r="G3" s="300"/>
      <c r="H3" s="342"/>
      <c r="I3" s="342"/>
      <c r="J3" s="342"/>
      <c r="K3" s="342"/>
      <c r="L3" s="342"/>
      <c r="M3" s="301"/>
    </row>
    <row r="4" spans="1:13">
      <c r="A4" s="300" t="s">
        <v>320</v>
      </c>
      <c r="B4" s="300"/>
      <c r="C4" s="300"/>
      <c r="D4" s="300"/>
      <c r="E4" s="300"/>
      <c r="F4" s="300"/>
      <c r="G4" s="300"/>
      <c r="H4" s="342"/>
      <c r="I4" s="342"/>
      <c r="J4" s="342"/>
      <c r="K4" s="342"/>
      <c r="L4" s="342"/>
      <c r="M4" s="301"/>
    </row>
    <row r="5" spans="1:13">
      <c r="A5" s="300" t="s">
        <v>29</v>
      </c>
      <c r="B5" s="300"/>
      <c r="C5" s="300"/>
      <c r="D5" s="300"/>
      <c r="E5" s="300"/>
      <c r="F5" s="300"/>
      <c r="G5" s="300"/>
      <c r="H5" s="342"/>
      <c r="I5" s="342"/>
      <c r="J5" s="342"/>
      <c r="K5" s="342"/>
      <c r="L5" s="342"/>
      <c r="M5" s="301"/>
    </row>
    <row r="6" spans="1:13">
      <c r="A6" s="300" t="s">
        <v>321</v>
      </c>
      <c r="B6" s="342"/>
      <c r="C6" s="342"/>
      <c r="D6" s="342"/>
      <c r="E6" s="342"/>
      <c r="F6" s="342"/>
      <c r="G6" s="342"/>
      <c r="H6" s="342"/>
      <c r="I6" s="342"/>
      <c r="J6" s="342"/>
      <c r="K6" s="342"/>
      <c r="L6" s="342"/>
      <c r="M6" s="301"/>
    </row>
    <row r="7" spans="1:13">
      <c r="A7" s="300" t="s">
        <v>455</v>
      </c>
      <c r="B7" s="300"/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1"/>
    </row>
    <row r="9" spans="1:13">
      <c r="L9" s="42"/>
      <c r="M9" s="42" t="s">
        <v>315</v>
      </c>
    </row>
    <row r="10" spans="1:13">
      <c r="A10" s="353" t="s">
        <v>25</v>
      </c>
      <c r="B10" s="354"/>
      <c r="C10" s="354"/>
      <c r="D10" s="354"/>
      <c r="E10" s="354"/>
      <c r="F10" s="354"/>
      <c r="G10" s="354"/>
      <c r="H10" s="354"/>
      <c r="I10" s="354"/>
      <c r="J10" s="355" t="s">
        <v>22</v>
      </c>
      <c r="K10" s="355" t="s">
        <v>23</v>
      </c>
      <c r="L10" s="355" t="s">
        <v>24</v>
      </c>
      <c r="M10" s="359" t="s">
        <v>56</v>
      </c>
    </row>
    <row r="11" spans="1:13" ht="25.5" customHeight="1">
      <c r="A11" s="190" t="s">
        <v>26</v>
      </c>
      <c r="B11" s="352" t="s">
        <v>27</v>
      </c>
      <c r="C11" s="350"/>
      <c r="D11" s="350"/>
      <c r="E11" s="350"/>
      <c r="F11" s="350"/>
      <c r="G11" s="350"/>
      <c r="H11" s="350"/>
      <c r="I11" s="350"/>
      <c r="J11" s="348"/>
      <c r="K11" s="348"/>
      <c r="L11" s="348"/>
      <c r="M11" s="359"/>
    </row>
    <row r="12" spans="1:13">
      <c r="A12" s="248" t="s">
        <v>358</v>
      </c>
      <c r="B12" s="312" t="s">
        <v>31</v>
      </c>
      <c r="C12" s="303"/>
      <c r="D12" s="303"/>
      <c r="E12" s="303"/>
      <c r="F12" s="303"/>
      <c r="G12" s="303"/>
      <c r="H12" s="303"/>
      <c r="I12" s="303"/>
      <c r="J12" s="44"/>
      <c r="K12" s="44"/>
      <c r="L12" s="44"/>
      <c r="M12" s="44">
        <f>SUM(J12:L12)</f>
        <v>0</v>
      </c>
    </row>
    <row r="13" spans="1:13">
      <c r="A13" s="249" t="s">
        <v>360</v>
      </c>
      <c r="B13" s="312" t="s">
        <v>201</v>
      </c>
      <c r="C13" s="303"/>
      <c r="D13" s="303"/>
      <c r="E13" s="303"/>
      <c r="F13" s="303"/>
      <c r="G13" s="303"/>
      <c r="H13" s="303"/>
      <c r="I13" s="303"/>
      <c r="J13" s="44"/>
      <c r="K13" s="44"/>
      <c r="L13" s="44"/>
      <c r="M13" s="44">
        <f>SUM(J13:L13)</f>
        <v>0</v>
      </c>
    </row>
    <row r="14" spans="1:13">
      <c r="A14" s="247" t="s">
        <v>356</v>
      </c>
      <c r="B14" s="303" t="s">
        <v>357</v>
      </c>
      <c r="C14" s="303"/>
      <c r="D14" s="303"/>
      <c r="E14" s="303"/>
      <c r="F14" s="303"/>
      <c r="G14" s="303"/>
      <c r="H14" s="303"/>
      <c r="I14" s="303"/>
      <c r="J14" s="44">
        <v>45997</v>
      </c>
      <c r="K14" s="44">
        <v>0</v>
      </c>
      <c r="L14" s="44">
        <v>48103</v>
      </c>
      <c r="M14" s="44">
        <f>SUM(J14:L14)</f>
        <v>94100</v>
      </c>
    </row>
    <row r="15" spans="1:13">
      <c r="A15" s="356" t="s">
        <v>28</v>
      </c>
      <c r="B15" s="357"/>
      <c r="C15" s="357"/>
      <c r="D15" s="357"/>
      <c r="E15" s="357"/>
      <c r="F15" s="357"/>
      <c r="G15" s="357"/>
      <c r="H15" s="357"/>
      <c r="I15" s="358"/>
      <c r="J15" s="121">
        <f>SUM(J12:J14)</f>
        <v>45997</v>
      </c>
      <c r="K15" s="121">
        <f>SUM(K12:K14)</f>
        <v>0</v>
      </c>
      <c r="L15" s="121">
        <f>SUM(L12:L14)</f>
        <v>48103</v>
      </c>
      <c r="M15" s="121">
        <f>SUM(J15:L15)</f>
        <v>94100</v>
      </c>
    </row>
    <row r="20" spans="1:13">
      <c r="A20" s="340"/>
      <c r="B20" s="340"/>
      <c r="C20" s="340"/>
      <c r="D20" s="340"/>
      <c r="E20" s="340"/>
      <c r="F20" s="340"/>
      <c r="G20" s="340"/>
      <c r="H20" s="340"/>
      <c r="I20" s="340"/>
      <c r="J20" s="340"/>
      <c r="K20" s="340"/>
      <c r="L20" s="340"/>
      <c r="M20" s="340"/>
    </row>
  </sheetData>
  <mergeCells count="17">
    <mergeCell ref="A20:M20"/>
    <mergeCell ref="L10:L11"/>
    <mergeCell ref="A3:M3"/>
    <mergeCell ref="A7:M7"/>
    <mergeCell ref="A6:M6"/>
    <mergeCell ref="A5:M5"/>
    <mergeCell ref="A4:M4"/>
    <mergeCell ref="A15:I15"/>
    <mergeCell ref="B14:I14"/>
    <mergeCell ref="B12:I12"/>
    <mergeCell ref="B13:I13"/>
    <mergeCell ref="M10:M11"/>
    <mergeCell ref="L1:M1"/>
    <mergeCell ref="B11:I11"/>
    <mergeCell ref="A10:I10"/>
    <mergeCell ref="J10:J11"/>
    <mergeCell ref="K10:K11"/>
  </mergeCells>
  <phoneticPr fontId="1" type="noConversion"/>
  <pageMargins left="0.39370078740157483" right="0.39370078740157483" top="0.39370078740157483" bottom="0.39370078740157483" header="0.51181102362204722" footer="0.51181102362204722"/>
  <pageSetup paperSize="9" scale="8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2060"/>
  </sheetPr>
  <dimension ref="A1:M18"/>
  <sheetViews>
    <sheetView view="pageBreakPreview" zoomScale="60" zoomScaleNormal="100" workbookViewId="0">
      <selection activeCell="A4" sqref="A4:M4"/>
    </sheetView>
  </sheetViews>
  <sheetFormatPr defaultRowHeight="12.75"/>
  <sheetData>
    <row r="1" spans="1:13">
      <c r="L1" s="339"/>
      <c r="M1" s="339"/>
    </row>
    <row r="2" spans="1:13">
      <c r="G2" s="41"/>
    </row>
    <row r="3" spans="1:13">
      <c r="A3" s="300" t="s">
        <v>472</v>
      </c>
      <c r="B3" s="300"/>
      <c r="C3" s="300"/>
      <c r="D3" s="300"/>
      <c r="E3" s="300"/>
      <c r="F3" s="300"/>
      <c r="G3" s="300"/>
      <c r="H3" s="342"/>
      <c r="I3" s="342"/>
      <c r="J3" s="342"/>
      <c r="K3" s="342"/>
      <c r="L3" s="342"/>
      <c r="M3" s="301"/>
    </row>
    <row r="4" spans="1:13">
      <c r="A4" s="300" t="s">
        <v>320</v>
      </c>
      <c r="B4" s="300"/>
      <c r="C4" s="300"/>
      <c r="D4" s="300"/>
      <c r="E4" s="300"/>
      <c r="F4" s="300"/>
      <c r="G4" s="300"/>
      <c r="H4" s="342"/>
      <c r="I4" s="342"/>
      <c r="J4" s="342"/>
      <c r="K4" s="342"/>
      <c r="L4" s="342"/>
      <c r="M4" s="301"/>
    </row>
    <row r="5" spans="1:13">
      <c r="A5" s="300" t="s">
        <v>29</v>
      </c>
      <c r="B5" s="300"/>
      <c r="C5" s="300"/>
      <c r="D5" s="300"/>
      <c r="E5" s="300"/>
      <c r="F5" s="300"/>
      <c r="G5" s="300"/>
      <c r="H5" s="342"/>
      <c r="I5" s="342"/>
      <c r="J5" s="342"/>
      <c r="K5" s="342"/>
      <c r="L5" s="342"/>
      <c r="M5" s="301"/>
    </row>
    <row r="6" spans="1:13">
      <c r="A6" s="300" t="s">
        <v>322</v>
      </c>
      <c r="B6" s="342"/>
      <c r="C6" s="342"/>
      <c r="D6" s="342"/>
      <c r="E6" s="342"/>
      <c r="F6" s="342"/>
      <c r="G6" s="342"/>
      <c r="H6" s="342"/>
      <c r="I6" s="342"/>
      <c r="J6" s="342"/>
      <c r="K6" s="342"/>
      <c r="L6" s="342"/>
      <c r="M6" s="301"/>
    </row>
    <row r="7" spans="1:13">
      <c r="A7" s="300" t="s">
        <v>455</v>
      </c>
      <c r="B7" s="300"/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1"/>
    </row>
    <row r="9" spans="1:13">
      <c r="L9" s="42"/>
      <c r="M9" s="42" t="s">
        <v>315</v>
      </c>
    </row>
    <row r="10" spans="1:13">
      <c r="A10" s="353" t="s">
        <v>25</v>
      </c>
      <c r="B10" s="354"/>
      <c r="C10" s="354"/>
      <c r="D10" s="354"/>
      <c r="E10" s="354"/>
      <c r="F10" s="354"/>
      <c r="G10" s="354"/>
      <c r="H10" s="354"/>
      <c r="I10" s="354"/>
      <c r="J10" s="355" t="s">
        <v>22</v>
      </c>
      <c r="K10" s="355" t="s">
        <v>23</v>
      </c>
      <c r="L10" s="355" t="s">
        <v>24</v>
      </c>
      <c r="M10" s="359" t="s">
        <v>56</v>
      </c>
    </row>
    <row r="11" spans="1:13" ht="25.5" customHeight="1">
      <c r="A11" s="190" t="s">
        <v>26</v>
      </c>
      <c r="B11" s="352" t="s">
        <v>27</v>
      </c>
      <c r="C11" s="350"/>
      <c r="D11" s="350"/>
      <c r="E11" s="350"/>
      <c r="F11" s="350"/>
      <c r="G11" s="350"/>
      <c r="H11" s="350"/>
      <c r="I11" s="350"/>
      <c r="J11" s="348"/>
      <c r="K11" s="348"/>
      <c r="L11" s="348"/>
      <c r="M11" s="359"/>
    </row>
    <row r="12" spans="1:13">
      <c r="A12" s="248" t="s">
        <v>358</v>
      </c>
      <c r="B12" s="312" t="s">
        <v>31</v>
      </c>
      <c r="C12" s="303"/>
      <c r="D12" s="303"/>
      <c r="E12" s="303"/>
      <c r="F12" s="303"/>
      <c r="G12" s="303"/>
      <c r="H12" s="303"/>
      <c r="I12" s="303"/>
      <c r="J12" s="44">
        <v>40430</v>
      </c>
      <c r="K12" s="44"/>
      <c r="L12" s="44">
        <v>40292</v>
      </c>
      <c r="M12" s="44">
        <f>SUM(J12:L12)</f>
        <v>80722</v>
      </c>
    </row>
    <row r="13" spans="1:13">
      <c r="A13" s="249" t="s">
        <v>360</v>
      </c>
      <c r="B13" s="312" t="s">
        <v>201</v>
      </c>
      <c r="C13" s="303"/>
      <c r="D13" s="303"/>
      <c r="E13" s="303"/>
      <c r="F13" s="303"/>
      <c r="G13" s="303"/>
      <c r="H13" s="303"/>
      <c r="I13" s="303"/>
      <c r="J13" s="44">
        <v>5567</v>
      </c>
      <c r="K13" s="44"/>
      <c r="L13" s="44">
        <v>7811</v>
      </c>
      <c r="M13" s="44">
        <f>SUM(J13:L13)</f>
        <v>13378</v>
      </c>
    </row>
    <row r="14" spans="1:13">
      <c r="A14" s="247" t="s">
        <v>356</v>
      </c>
      <c r="B14" s="327" t="s">
        <v>219</v>
      </c>
      <c r="C14" s="307"/>
      <c r="D14" s="307"/>
      <c r="E14" s="307"/>
      <c r="F14" s="307"/>
      <c r="G14" s="307"/>
      <c r="H14" s="307"/>
      <c r="I14" s="308"/>
      <c r="J14" s="44"/>
      <c r="K14" s="44"/>
      <c r="L14" s="44"/>
      <c r="M14" s="44">
        <f>SUM(J14:L14)</f>
        <v>0</v>
      </c>
    </row>
    <row r="15" spans="1:13">
      <c r="A15" s="356" t="s">
        <v>28</v>
      </c>
      <c r="B15" s="357"/>
      <c r="C15" s="357"/>
      <c r="D15" s="357"/>
      <c r="E15" s="357"/>
      <c r="F15" s="357"/>
      <c r="G15" s="357"/>
      <c r="H15" s="357"/>
      <c r="I15" s="358"/>
      <c r="J15" s="121">
        <f>SUM(J12:J14)</f>
        <v>45997</v>
      </c>
      <c r="K15" s="121">
        <f>SUM(K12:K14)</f>
        <v>0</v>
      </c>
      <c r="L15" s="121">
        <f>SUM(L12:L14)</f>
        <v>48103</v>
      </c>
      <c r="M15" s="121">
        <f>SUM(J15:L15)</f>
        <v>94100</v>
      </c>
    </row>
    <row r="18" spans="1:13">
      <c r="A18" s="340"/>
      <c r="B18" s="340"/>
      <c r="C18" s="340"/>
      <c r="D18" s="340"/>
      <c r="E18" s="340"/>
      <c r="F18" s="340"/>
      <c r="G18" s="340"/>
      <c r="H18" s="340"/>
      <c r="I18" s="340"/>
      <c r="J18" s="340"/>
      <c r="K18" s="340"/>
      <c r="L18" s="340"/>
      <c r="M18" s="340"/>
    </row>
  </sheetData>
  <mergeCells count="17">
    <mergeCell ref="A18:M18"/>
    <mergeCell ref="A7:M7"/>
    <mergeCell ref="A6:M6"/>
    <mergeCell ref="A15:I15"/>
    <mergeCell ref="B14:I14"/>
    <mergeCell ref="B13:I13"/>
    <mergeCell ref="B12:I12"/>
    <mergeCell ref="L1:M1"/>
    <mergeCell ref="A3:M3"/>
    <mergeCell ref="A10:I10"/>
    <mergeCell ref="J10:J11"/>
    <mergeCell ref="K10:K11"/>
    <mergeCell ref="L10:L11"/>
    <mergeCell ref="A5:M5"/>
    <mergeCell ref="A4:M4"/>
    <mergeCell ref="M10:M11"/>
    <mergeCell ref="B11:I11"/>
  </mergeCells>
  <phoneticPr fontId="1" type="noConversion"/>
  <pageMargins left="0.39370078740157483" right="0.39370078740157483" top="0.39370078740157483" bottom="0.39370078740157483" header="0.51181102362204722" footer="0.51181102362204722"/>
  <pageSetup paperSize="9" scale="8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2060"/>
  </sheetPr>
  <dimension ref="A1:L96"/>
  <sheetViews>
    <sheetView view="pageBreakPreview" zoomScale="60" zoomScaleNormal="100" workbookViewId="0">
      <selection activeCell="A4" sqref="A4:L4"/>
    </sheetView>
  </sheetViews>
  <sheetFormatPr defaultRowHeight="12.75"/>
  <cols>
    <col min="1" max="1" width="17" customWidth="1"/>
    <col min="7" max="7" width="10.5703125" customWidth="1"/>
    <col min="8" max="8" width="14.28515625" customWidth="1"/>
    <col min="9" max="10" width="10.5703125" customWidth="1"/>
  </cols>
  <sheetData>
    <row r="1" spans="1:12">
      <c r="J1" s="42"/>
      <c r="K1" s="339"/>
      <c r="L1" s="339"/>
    </row>
    <row r="2" spans="1:12">
      <c r="G2" s="41"/>
    </row>
    <row r="3" spans="1:12">
      <c r="A3" s="300" t="s">
        <v>473</v>
      </c>
      <c r="B3" s="300"/>
      <c r="C3" s="300"/>
      <c r="D3" s="300"/>
      <c r="E3" s="300"/>
      <c r="F3" s="300"/>
      <c r="G3" s="300"/>
      <c r="H3" s="342"/>
      <c r="I3" s="342"/>
      <c r="J3" s="342"/>
      <c r="K3" s="342"/>
      <c r="L3" s="342"/>
    </row>
    <row r="4" spans="1:12">
      <c r="A4" s="300" t="s">
        <v>320</v>
      </c>
      <c r="B4" s="300"/>
      <c r="C4" s="300"/>
      <c r="D4" s="300"/>
      <c r="E4" s="300"/>
      <c r="F4" s="300"/>
      <c r="G4" s="300"/>
      <c r="H4" s="342"/>
      <c r="I4" s="342"/>
      <c r="J4" s="342"/>
      <c r="K4" s="342"/>
      <c r="L4" s="342"/>
    </row>
    <row r="5" spans="1:12">
      <c r="A5" s="300" t="s">
        <v>435</v>
      </c>
      <c r="B5" s="300"/>
      <c r="C5" s="300"/>
      <c r="D5" s="300"/>
      <c r="E5" s="300"/>
      <c r="F5" s="300"/>
      <c r="G5" s="300"/>
      <c r="H5" s="342"/>
      <c r="I5" s="342"/>
      <c r="J5" s="342"/>
      <c r="K5" s="342"/>
      <c r="L5" s="342"/>
    </row>
    <row r="6" spans="1:12">
      <c r="A6" s="300" t="s">
        <v>458</v>
      </c>
      <c r="B6" s="342"/>
      <c r="C6" s="342"/>
      <c r="D6" s="342"/>
      <c r="E6" s="342"/>
      <c r="F6" s="342"/>
      <c r="G6" s="342"/>
      <c r="H6" s="342"/>
      <c r="I6" s="342"/>
      <c r="J6" s="342"/>
      <c r="K6" s="342"/>
      <c r="L6" s="342"/>
    </row>
    <row r="7" spans="1:12" ht="12.75" customHeight="1">
      <c r="A7" s="54"/>
      <c r="B7" s="55"/>
      <c r="C7" s="55"/>
      <c r="D7" s="55"/>
      <c r="E7" s="55"/>
      <c r="F7" s="55"/>
      <c r="G7" s="55"/>
      <c r="H7" s="55"/>
      <c r="I7" s="56"/>
      <c r="J7" s="56"/>
    </row>
    <row r="8" spans="1:12" ht="13.5" customHeight="1">
      <c r="A8" s="9" t="s">
        <v>199</v>
      </c>
      <c r="B8" s="81"/>
      <c r="C8" s="81"/>
      <c r="D8" s="81"/>
      <c r="E8" s="81"/>
      <c r="F8" s="81"/>
      <c r="G8" s="55"/>
      <c r="H8" s="55"/>
      <c r="I8" s="56"/>
      <c r="J8" s="56"/>
    </row>
    <row r="9" spans="1:12" ht="12.75" customHeight="1">
      <c r="A9" s="10" t="s">
        <v>200</v>
      </c>
      <c r="B9" s="81"/>
      <c r="C9" s="81"/>
      <c r="D9" s="81"/>
      <c r="E9" s="81"/>
      <c r="F9" s="81"/>
      <c r="G9" s="55"/>
      <c r="H9" s="55"/>
      <c r="I9" s="56"/>
      <c r="J9" s="56"/>
    </row>
    <row r="10" spans="1:12">
      <c r="B10" s="10"/>
      <c r="C10" s="10"/>
      <c r="D10" s="10"/>
      <c r="E10" s="10"/>
      <c r="F10" s="10"/>
      <c r="G10" s="10"/>
      <c r="H10" s="10"/>
      <c r="I10" s="10"/>
      <c r="J10" s="56"/>
      <c r="K10" s="41" t="s">
        <v>315</v>
      </c>
    </row>
    <row r="11" spans="1:12" ht="25.5">
      <c r="A11" s="324" t="s">
        <v>250</v>
      </c>
      <c r="B11" s="325"/>
      <c r="C11" s="325"/>
      <c r="D11" s="325"/>
      <c r="E11" s="325"/>
      <c r="F11" s="325"/>
      <c r="G11" s="325"/>
      <c r="H11" s="326"/>
      <c r="I11" s="123" t="s">
        <v>302</v>
      </c>
      <c r="J11" s="123" t="s">
        <v>303</v>
      </c>
      <c r="K11" s="124" t="s">
        <v>301</v>
      </c>
      <c r="L11" s="123" t="s">
        <v>304</v>
      </c>
    </row>
    <row r="12" spans="1:12">
      <c r="A12" s="305" t="s">
        <v>171</v>
      </c>
      <c r="B12" s="305"/>
      <c r="C12" s="305"/>
      <c r="D12" s="305"/>
      <c r="E12" s="305"/>
      <c r="F12" s="305"/>
      <c r="G12" s="305"/>
      <c r="H12" s="305"/>
      <c r="I12" s="121">
        <f>I13+I27+I35+I43</f>
        <v>8020</v>
      </c>
      <c r="J12" s="121">
        <f>J13+J27+J35+J43</f>
        <v>10902</v>
      </c>
      <c r="K12" s="121">
        <f>K13+K27+K35+K43</f>
        <v>0</v>
      </c>
      <c r="L12" s="44"/>
    </row>
    <row r="13" spans="1:12">
      <c r="A13" s="199"/>
      <c r="B13" s="304" t="s">
        <v>352</v>
      </c>
      <c r="C13" s="304"/>
      <c r="D13" s="304"/>
      <c r="E13" s="304"/>
      <c r="F13" s="304"/>
      <c r="G13" s="304"/>
      <c r="H13" s="304"/>
      <c r="I13" s="203"/>
      <c r="J13" s="44"/>
      <c r="K13" s="44"/>
      <c r="L13" s="44"/>
    </row>
    <row r="14" spans="1:12">
      <c r="A14" s="82"/>
      <c r="B14" s="211"/>
      <c r="C14" s="312" t="s">
        <v>87</v>
      </c>
      <c r="D14" s="312"/>
      <c r="E14" s="312"/>
      <c r="F14" s="312"/>
      <c r="G14" s="312"/>
      <c r="H14" s="312"/>
      <c r="I14" s="203"/>
      <c r="J14" s="44"/>
      <c r="K14" s="44"/>
      <c r="L14" s="44"/>
    </row>
    <row r="15" spans="1:12">
      <c r="A15" s="82"/>
      <c r="B15" s="38"/>
      <c r="C15" s="303" t="s">
        <v>172</v>
      </c>
      <c r="D15" s="303"/>
      <c r="E15" s="303"/>
      <c r="F15" s="303"/>
      <c r="G15" s="303"/>
      <c r="H15" s="303"/>
      <c r="I15" s="44"/>
      <c r="J15" s="44"/>
      <c r="K15" s="44"/>
      <c r="L15" s="44"/>
    </row>
    <row r="16" spans="1:12">
      <c r="A16" s="82"/>
      <c r="B16" s="38"/>
      <c r="C16" s="309" t="s">
        <v>173</v>
      </c>
      <c r="D16" s="303"/>
      <c r="E16" s="303"/>
      <c r="F16" s="303"/>
      <c r="G16" s="303"/>
      <c r="H16" s="303"/>
      <c r="I16" s="44"/>
      <c r="J16" s="44"/>
      <c r="K16" s="44"/>
      <c r="L16" s="44"/>
    </row>
    <row r="17" spans="1:12">
      <c r="A17" s="82"/>
      <c r="B17" s="38"/>
      <c r="C17" s="303" t="s">
        <v>174</v>
      </c>
      <c r="D17" s="303"/>
      <c r="E17" s="303"/>
      <c r="F17" s="303"/>
      <c r="G17" s="303"/>
      <c r="H17" s="303"/>
      <c r="I17" s="44"/>
      <c r="J17" s="44"/>
      <c r="K17" s="44"/>
      <c r="L17" s="44"/>
    </row>
    <row r="18" spans="1:12">
      <c r="A18" s="82"/>
      <c r="B18" s="38"/>
      <c r="C18" s="303" t="s">
        <v>175</v>
      </c>
      <c r="D18" s="303"/>
      <c r="E18" s="303"/>
      <c r="F18" s="303"/>
      <c r="G18" s="303"/>
      <c r="H18" s="303"/>
      <c r="I18" s="44"/>
      <c r="J18" s="44"/>
      <c r="K18" s="44"/>
      <c r="L18" s="44"/>
    </row>
    <row r="19" spans="1:12">
      <c r="A19" s="82"/>
      <c r="B19" s="38"/>
      <c r="C19" s="310" t="s">
        <v>15</v>
      </c>
      <c r="D19" s="311"/>
      <c r="E19" s="311"/>
      <c r="F19" s="311"/>
      <c r="G19" s="311"/>
      <c r="H19" s="311"/>
      <c r="I19" s="44"/>
      <c r="J19" s="44"/>
      <c r="K19" s="44"/>
      <c r="L19" s="44"/>
    </row>
    <row r="20" spans="1:12">
      <c r="A20" s="82"/>
      <c r="B20" s="38"/>
      <c r="C20" s="312" t="s">
        <v>19</v>
      </c>
      <c r="D20" s="303"/>
      <c r="E20" s="303"/>
      <c r="F20" s="303"/>
      <c r="G20" s="303"/>
      <c r="H20" s="303"/>
      <c r="I20" s="44"/>
      <c r="J20" s="44"/>
      <c r="K20" s="44"/>
      <c r="L20" s="44"/>
    </row>
    <row r="21" spans="1:12">
      <c r="A21" s="82"/>
      <c r="B21" s="38"/>
      <c r="C21" s="313" t="s">
        <v>20</v>
      </c>
      <c r="D21" s="314"/>
      <c r="E21" s="314"/>
      <c r="F21" s="314"/>
      <c r="G21" s="314"/>
      <c r="H21" s="315"/>
      <c r="I21" s="125"/>
      <c r="J21" s="125"/>
      <c r="K21" s="125"/>
      <c r="L21" s="125"/>
    </row>
    <row r="22" spans="1:12" ht="25.5" customHeight="1">
      <c r="A22" s="82"/>
      <c r="B22" s="38"/>
      <c r="C22" s="316" t="s">
        <v>338</v>
      </c>
      <c r="D22" s="303"/>
      <c r="E22" s="303"/>
      <c r="F22" s="303"/>
      <c r="G22" s="303"/>
      <c r="H22" s="303"/>
      <c r="I22" s="125"/>
      <c r="J22" s="125"/>
      <c r="K22" s="125"/>
      <c r="L22" s="125"/>
    </row>
    <row r="23" spans="1:12">
      <c r="A23" s="82"/>
      <c r="B23" s="38"/>
      <c r="C23" s="306" t="s">
        <v>0</v>
      </c>
      <c r="D23" s="307"/>
      <c r="E23" s="307"/>
      <c r="F23" s="307"/>
      <c r="G23" s="307"/>
      <c r="H23" s="308"/>
      <c r="I23" s="125"/>
      <c r="J23" s="125"/>
      <c r="K23" s="125"/>
      <c r="L23" s="125"/>
    </row>
    <row r="24" spans="1:12">
      <c r="A24" s="82"/>
      <c r="B24" s="38"/>
      <c r="C24" s="306" t="s">
        <v>354</v>
      </c>
      <c r="D24" s="307"/>
      <c r="E24" s="307"/>
      <c r="F24" s="307"/>
      <c r="G24" s="307"/>
      <c r="H24" s="308"/>
      <c r="I24" s="125"/>
      <c r="J24" s="125"/>
      <c r="K24" s="125"/>
      <c r="L24" s="125"/>
    </row>
    <row r="25" spans="1:12">
      <c r="A25" s="82"/>
      <c r="B25" s="38"/>
      <c r="C25" s="306" t="s">
        <v>355</v>
      </c>
      <c r="D25" s="307"/>
      <c r="E25" s="307"/>
      <c r="F25" s="307"/>
      <c r="G25" s="307"/>
      <c r="H25" s="308"/>
      <c r="I25" s="125"/>
      <c r="J25" s="125"/>
      <c r="K25" s="125"/>
      <c r="L25" s="125"/>
    </row>
    <row r="26" spans="1:12">
      <c r="A26" s="82"/>
      <c r="B26" s="15"/>
      <c r="C26" s="306" t="s">
        <v>1</v>
      </c>
      <c r="D26" s="307"/>
      <c r="E26" s="307"/>
      <c r="F26" s="307"/>
      <c r="G26" s="307"/>
      <c r="H26" s="308"/>
      <c r="I26" s="125"/>
      <c r="J26" s="125"/>
      <c r="K26" s="125"/>
      <c r="L26" s="125"/>
    </row>
    <row r="27" spans="1:12">
      <c r="A27" s="199"/>
      <c r="B27" s="304" t="s">
        <v>349</v>
      </c>
      <c r="C27" s="304"/>
      <c r="D27" s="304"/>
      <c r="E27" s="304"/>
      <c r="F27" s="304"/>
      <c r="G27" s="304"/>
      <c r="H27" s="304"/>
      <c r="I27" s="203"/>
      <c r="J27" s="44"/>
      <c r="K27" s="44"/>
      <c r="L27" s="44"/>
    </row>
    <row r="28" spans="1:12">
      <c r="A28" s="82"/>
      <c r="B28" s="11"/>
      <c r="C28" s="303" t="s">
        <v>30</v>
      </c>
      <c r="D28" s="303"/>
      <c r="E28" s="303"/>
      <c r="F28" s="303"/>
      <c r="G28" s="303"/>
      <c r="H28" s="303"/>
      <c r="I28" s="44"/>
      <c r="J28" s="44"/>
      <c r="K28" s="44"/>
      <c r="L28" s="44"/>
    </row>
    <row r="29" spans="1:12">
      <c r="A29" s="82"/>
      <c r="B29" s="38"/>
      <c r="C29" s="320" t="s">
        <v>194</v>
      </c>
      <c r="D29" s="320"/>
      <c r="E29" s="320"/>
      <c r="F29" s="320"/>
      <c r="G29" s="320"/>
      <c r="H29" s="320"/>
      <c r="I29" s="44"/>
      <c r="J29" s="44"/>
      <c r="K29" s="44"/>
      <c r="L29" s="44"/>
    </row>
    <row r="30" spans="1:12">
      <c r="A30" s="82"/>
      <c r="B30" s="38"/>
      <c r="C30" s="303" t="s">
        <v>176</v>
      </c>
      <c r="D30" s="303"/>
      <c r="E30" s="303"/>
      <c r="F30" s="303"/>
      <c r="G30" s="303"/>
      <c r="H30" s="303"/>
      <c r="I30" s="44"/>
      <c r="J30" s="44"/>
      <c r="K30" s="44"/>
      <c r="L30" s="44"/>
    </row>
    <row r="31" spans="1:12">
      <c r="A31" s="82"/>
      <c r="B31" s="38"/>
      <c r="C31" s="312" t="s">
        <v>334</v>
      </c>
      <c r="D31" s="303"/>
      <c r="E31" s="303"/>
      <c r="F31" s="303"/>
      <c r="G31" s="303"/>
      <c r="H31" s="303"/>
      <c r="I31" s="44"/>
      <c r="J31" s="44"/>
      <c r="K31" s="44"/>
      <c r="L31" s="44"/>
    </row>
    <row r="32" spans="1:12">
      <c r="A32" s="82"/>
      <c r="B32" s="38"/>
      <c r="C32" s="303" t="s">
        <v>101</v>
      </c>
      <c r="D32" s="303"/>
      <c r="E32" s="303"/>
      <c r="F32" s="303"/>
      <c r="G32" s="303"/>
      <c r="H32" s="303"/>
      <c r="I32" s="44"/>
      <c r="J32" s="44"/>
      <c r="K32" s="44"/>
      <c r="L32" s="44"/>
    </row>
    <row r="33" spans="1:12">
      <c r="A33" s="82"/>
      <c r="B33" s="38"/>
      <c r="C33" s="303" t="s">
        <v>177</v>
      </c>
      <c r="D33" s="303"/>
      <c r="E33" s="303"/>
      <c r="F33" s="303"/>
      <c r="G33" s="303"/>
      <c r="H33" s="303"/>
      <c r="I33" s="44"/>
      <c r="J33" s="44"/>
      <c r="K33" s="44"/>
      <c r="L33" s="44"/>
    </row>
    <row r="34" spans="1:12">
      <c r="A34" s="82"/>
      <c r="B34" s="15"/>
      <c r="C34" s="303" t="s">
        <v>178</v>
      </c>
      <c r="D34" s="303"/>
      <c r="E34" s="303"/>
      <c r="F34" s="303"/>
      <c r="G34" s="303"/>
      <c r="H34" s="303"/>
      <c r="I34" s="44"/>
      <c r="J34" s="44"/>
      <c r="K34" s="44"/>
      <c r="L34" s="44"/>
    </row>
    <row r="35" spans="1:12">
      <c r="A35" s="199"/>
      <c r="B35" s="304" t="s">
        <v>350</v>
      </c>
      <c r="C35" s="304"/>
      <c r="D35" s="304"/>
      <c r="E35" s="304"/>
      <c r="F35" s="304"/>
      <c r="G35" s="304"/>
      <c r="H35" s="304"/>
      <c r="I35" s="203">
        <f>SUM(I36:I42)</f>
        <v>6020</v>
      </c>
      <c r="J35" s="203">
        <f>SUM(J36:J42)</f>
        <v>8702</v>
      </c>
      <c r="K35" s="203">
        <f>SUM(K36:K42)</f>
        <v>0</v>
      </c>
      <c r="L35" s="203"/>
    </row>
    <row r="36" spans="1:12">
      <c r="A36" s="82"/>
      <c r="B36" s="11"/>
      <c r="C36" s="311" t="s">
        <v>185</v>
      </c>
      <c r="D36" s="311"/>
      <c r="E36" s="311"/>
      <c r="F36" s="311"/>
      <c r="G36" s="311"/>
      <c r="H36" s="311"/>
      <c r="I36" s="44"/>
      <c r="J36" s="44"/>
      <c r="K36" s="44"/>
      <c r="L36" s="44"/>
    </row>
    <row r="37" spans="1:12">
      <c r="A37" s="82"/>
      <c r="B37" s="38"/>
      <c r="C37" s="311" t="s">
        <v>184</v>
      </c>
      <c r="D37" s="311"/>
      <c r="E37" s="311"/>
      <c r="F37" s="311"/>
      <c r="G37" s="311"/>
      <c r="H37" s="311"/>
      <c r="I37" s="214">
        <v>5120</v>
      </c>
      <c r="J37" s="44">
        <v>6183</v>
      </c>
      <c r="K37" s="44"/>
      <c r="L37" s="44"/>
    </row>
    <row r="38" spans="1:12">
      <c r="A38" s="82"/>
      <c r="B38" s="38"/>
      <c r="C38" s="311" t="s">
        <v>183</v>
      </c>
      <c r="D38" s="311"/>
      <c r="E38" s="311"/>
      <c r="F38" s="311"/>
      <c r="G38" s="311"/>
      <c r="H38" s="311"/>
      <c r="I38" s="214">
        <v>900</v>
      </c>
      <c r="J38" s="44">
        <v>900</v>
      </c>
      <c r="K38" s="44"/>
      <c r="L38" s="44"/>
    </row>
    <row r="39" spans="1:12">
      <c r="A39" s="82"/>
      <c r="B39" s="38"/>
      <c r="C39" s="303" t="s">
        <v>182</v>
      </c>
      <c r="D39" s="303"/>
      <c r="E39" s="303"/>
      <c r="F39" s="303"/>
      <c r="G39" s="303"/>
      <c r="H39" s="303"/>
      <c r="I39" s="140"/>
      <c r="J39" s="44"/>
      <c r="K39" s="44"/>
      <c r="L39" s="44"/>
    </row>
    <row r="40" spans="1:12">
      <c r="A40" s="82"/>
      <c r="B40" s="38"/>
      <c r="C40" s="303" t="s">
        <v>181</v>
      </c>
      <c r="D40" s="303"/>
      <c r="E40" s="303"/>
      <c r="F40" s="303"/>
      <c r="G40" s="303"/>
      <c r="H40" s="303"/>
      <c r="I40" s="140"/>
      <c r="J40" s="44"/>
      <c r="K40" s="44"/>
      <c r="L40" s="44"/>
    </row>
    <row r="41" spans="1:12">
      <c r="A41" s="82"/>
      <c r="B41" s="38"/>
      <c r="C41" s="303" t="s">
        <v>180</v>
      </c>
      <c r="D41" s="303"/>
      <c r="E41" s="303"/>
      <c r="F41" s="303"/>
      <c r="G41" s="303"/>
      <c r="H41" s="303"/>
      <c r="I41" s="140"/>
      <c r="J41" s="44">
        <v>1619</v>
      </c>
      <c r="K41" s="44"/>
      <c r="L41" s="44"/>
    </row>
    <row r="42" spans="1:12">
      <c r="A42" s="82"/>
      <c r="B42" s="15"/>
      <c r="C42" s="303" t="s">
        <v>179</v>
      </c>
      <c r="D42" s="303"/>
      <c r="E42" s="303"/>
      <c r="F42" s="303"/>
      <c r="G42" s="303"/>
      <c r="H42" s="303"/>
      <c r="I42" s="44"/>
      <c r="J42" s="44"/>
      <c r="K42" s="44"/>
      <c r="L42" s="44"/>
    </row>
    <row r="43" spans="1:12">
      <c r="A43" s="199"/>
      <c r="B43" s="304" t="s">
        <v>351</v>
      </c>
      <c r="C43" s="304"/>
      <c r="D43" s="304"/>
      <c r="E43" s="304"/>
      <c r="F43" s="304"/>
      <c r="G43" s="304"/>
      <c r="H43" s="304"/>
      <c r="I43" s="203">
        <f>SUM(I44)</f>
        <v>2000</v>
      </c>
      <c r="J43" s="203">
        <f>SUM(J44)</f>
        <v>2200</v>
      </c>
      <c r="K43" s="203">
        <f>SUM(K44)</f>
        <v>0</v>
      </c>
      <c r="L43" s="44"/>
    </row>
    <row r="44" spans="1:12">
      <c r="A44" s="82"/>
      <c r="B44" s="210"/>
      <c r="C44" s="306" t="s">
        <v>3</v>
      </c>
      <c r="D44" s="318"/>
      <c r="E44" s="318"/>
      <c r="F44" s="318"/>
      <c r="G44" s="318"/>
      <c r="H44" s="319"/>
      <c r="I44" s="122">
        <v>2000</v>
      </c>
      <c r="J44" s="44">
        <v>2200</v>
      </c>
      <c r="K44" s="44"/>
      <c r="L44" s="44"/>
    </row>
    <row r="45" spans="1:12">
      <c r="A45" s="82"/>
      <c r="B45" s="213"/>
      <c r="C45" s="306" t="s">
        <v>4</v>
      </c>
      <c r="D45" s="318"/>
      <c r="E45" s="318"/>
      <c r="F45" s="318"/>
      <c r="G45" s="318"/>
      <c r="H45" s="319"/>
      <c r="I45" s="122"/>
      <c r="J45" s="44"/>
      <c r="K45" s="44"/>
      <c r="L45" s="44"/>
    </row>
    <row r="46" spans="1:12">
      <c r="A46" s="82"/>
      <c r="B46" s="213"/>
      <c r="C46" s="306" t="s">
        <v>5</v>
      </c>
      <c r="D46" s="318"/>
      <c r="E46" s="318"/>
      <c r="F46" s="318"/>
      <c r="G46" s="318"/>
      <c r="H46" s="319"/>
      <c r="I46" s="122"/>
      <c r="J46" s="44"/>
      <c r="K46" s="44"/>
      <c r="L46" s="44"/>
    </row>
    <row r="47" spans="1:12">
      <c r="A47" s="321"/>
      <c r="B47" s="322"/>
      <c r="C47" s="322"/>
      <c r="D47" s="322"/>
      <c r="E47" s="322"/>
      <c r="F47" s="322"/>
      <c r="G47" s="322"/>
      <c r="H47" s="323"/>
      <c r="I47" s="44"/>
      <c r="J47" s="44"/>
      <c r="K47" s="44"/>
      <c r="L47" s="44"/>
    </row>
    <row r="48" spans="1:12">
      <c r="A48" s="305" t="s">
        <v>186</v>
      </c>
      <c r="B48" s="305"/>
      <c r="C48" s="305"/>
      <c r="D48" s="305"/>
      <c r="E48" s="305"/>
      <c r="F48" s="305"/>
      <c r="G48" s="305"/>
      <c r="H48" s="305"/>
      <c r="I48" s="121"/>
      <c r="J48" s="44"/>
      <c r="K48" s="44"/>
      <c r="L48" s="44"/>
    </row>
    <row r="49" spans="1:12">
      <c r="A49" s="36"/>
      <c r="B49" s="304" t="s">
        <v>187</v>
      </c>
      <c r="C49" s="304"/>
      <c r="D49" s="304"/>
      <c r="E49" s="304"/>
      <c r="F49" s="304"/>
      <c r="G49" s="304"/>
      <c r="H49" s="304"/>
      <c r="I49" s="121"/>
      <c r="J49" s="44"/>
      <c r="K49" s="44"/>
      <c r="L49" s="44"/>
    </row>
    <row r="50" spans="1:12">
      <c r="A50" s="82"/>
      <c r="B50" s="11"/>
      <c r="C50" s="303" t="s">
        <v>188</v>
      </c>
      <c r="D50" s="303"/>
      <c r="E50" s="303"/>
      <c r="F50" s="303"/>
      <c r="G50" s="303"/>
      <c r="H50" s="303"/>
      <c r="I50" s="44"/>
      <c r="J50" s="44"/>
      <c r="K50" s="44"/>
      <c r="L50" s="44"/>
    </row>
    <row r="51" spans="1:12">
      <c r="A51" s="82"/>
      <c r="B51" s="38"/>
      <c r="C51" s="303" t="s">
        <v>195</v>
      </c>
      <c r="D51" s="303"/>
      <c r="E51" s="303"/>
      <c r="F51" s="303"/>
      <c r="G51" s="303"/>
      <c r="H51" s="303"/>
      <c r="I51" s="44"/>
      <c r="J51" s="44"/>
      <c r="K51" s="44"/>
      <c r="L51" s="44"/>
    </row>
    <row r="52" spans="1:12">
      <c r="A52" s="82"/>
      <c r="B52" s="15"/>
      <c r="C52" s="327" t="s">
        <v>100</v>
      </c>
      <c r="D52" s="307"/>
      <c r="E52" s="307"/>
      <c r="F52" s="307"/>
      <c r="G52" s="307"/>
      <c r="H52" s="308"/>
      <c r="I52" s="44"/>
      <c r="J52" s="44"/>
      <c r="K52" s="44"/>
      <c r="L52" s="44"/>
    </row>
    <row r="53" spans="1:12">
      <c r="A53" s="199"/>
      <c r="B53" s="304" t="s">
        <v>353</v>
      </c>
      <c r="C53" s="304"/>
      <c r="D53" s="304"/>
      <c r="E53" s="304"/>
      <c r="F53" s="304"/>
      <c r="G53" s="304"/>
      <c r="H53" s="304"/>
      <c r="I53" s="203"/>
      <c r="J53" s="44"/>
      <c r="K53" s="44"/>
      <c r="L53" s="44"/>
    </row>
    <row r="54" spans="1:12">
      <c r="A54" s="82"/>
      <c r="B54" s="211"/>
      <c r="C54" s="306" t="s">
        <v>87</v>
      </c>
      <c r="D54" s="318"/>
      <c r="E54" s="318"/>
      <c r="F54" s="318"/>
      <c r="G54" s="318"/>
      <c r="H54" s="319"/>
      <c r="I54" s="203"/>
      <c r="J54" s="44"/>
      <c r="K54" s="44"/>
      <c r="L54" s="44"/>
    </row>
    <row r="55" spans="1:12">
      <c r="A55" s="82"/>
      <c r="B55" s="38"/>
      <c r="C55" s="303" t="s">
        <v>172</v>
      </c>
      <c r="D55" s="303"/>
      <c r="E55" s="303"/>
      <c r="F55" s="303"/>
      <c r="G55" s="303"/>
      <c r="H55" s="303"/>
      <c r="I55" s="44"/>
      <c r="J55" s="44"/>
      <c r="K55" s="44"/>
      <c r="L55" s="44"/>
    </row>
    <row r="56" spans="1:12">
      <c r="A56" s="82"/>
      <c r="B56" s="38"/>
      <c r="C56" s="309" t="s">
        <v>173</v>
      </c>
      <c r="D56" s="303"/>
      <c r="E56" s="303"/>
      <c r="F56" s="303"/>
      <c r="G56" s="303"/>
      <c r="H56" s="303"/>
      <c r="I56" s="44"/>
      <c r="J56" s="44"/>
      <c r="K56" s="44"/>
      <c r="L56" s="44"/>
    </row>
    <row r="57" spans="1:12">
      <c r="A57" s="82"/>
      <c r="B57" s="38"/>
      <c r="C57" s="303" t="s">
        <v>174</v>
      </c>
      <c r="D57" s="303"/>
      <c r="E57" s="303"/>
      <c r="F57" s="303"/>
      <c r="G57" s="303"/>
      <c r="H57" s="303"/>
      <c r="I57" s="44"/>
      <c r="J57" s="44"/>
      <c r="K57" s="44"/>
      <c r="L57" s="44"/>
    </row>
    <row r="58" spans="1:12">
      <c r="A58" s="82"/>
      <c r="B58" s="38"/>
      <c r="C58" s="303" t="s">
        <v>175</v>
      </c>
      <c r="D58" s="303"/>
      <c r="E58" s="303"/>
      <c r="F58" s="303"/>
      <c r="G58" s="303"/>
      <c r="H58" s="303"/>
      <c r="I58" s="44"/>
      <c r="J58" s="44"/>
      <c r="K58" s="44"/>
      <c r="L58" s="44"/>
    </row>
    <row r="59" spans="1:12">
      <c r="A59" s="82"/>
      <c r="B59" s="38"/>
      <c r="C59" s="310" t="s">
        <v>15</v>
      </c>
      <c r="D59" s="311"/>
      <c r="E59" s="311"/>
      <c r="F59" s="311"/>
      <c r="G59" s="311"/>
      <c r="H59" s="311"/>
      <c r="I59" s="44"/>
      <c r="J59" s="44"/>
      <c r="K59" s="44"/>
      <c r="L59" s="44"/>
    </row>
    <row r="60" spans="1:12">
      <c r="A60" s="82"/>
      <c r="B60" s="38"/>
      <c r="C60" s="312" t="s">
        <v>19</v>
      </c>
      <c r="D60" s="303"/>
      <c r="E60" s="303"/>
      <c r="F60" s="303"/>
      <c r="G60" s="303"/>
      <c r="H60" s="303"/>
      <c r="I60" s="44"/>
      <c r="J60" s="44"/>
      <c r="K60" s="44"/>
      <c r="L60" s="44"/>
    </row>
    <row r="61" spans="1:12">
      <c r="A61" s="82"/>
      <c r="B61" s="38"/>
      <c r="C61" s="329" t="s">
        <v>20</v>
      </c>
      <c r="D61" s="330"/>
      <c r="E61" s="330"/>
      <c r="F61" s="330"/>
      <c r="G61" s="330"/>
      <c r="H61" s="331"/>
      <c r="I61" s="125"/>
      <c r="J61" s="125"/>
      <c r="K61" s="125"/>
      <c r="L61" s="125"/>
    </row>
    <row r="62" spans="1:12" ht="25.5" customHeight="1">
      <c r="A62" s="82"/>
      <c r="B62" s="38"/>
      <c r="C62" s="316" t="s">
        <v>338</v>
      </c>
      <c r="D62" s="303"/>
      <c r="E62" s="303"/>
      <c r="F62" s="303"/>
      <c r="G62" s="303"/>
      <c r="H62" s="303"/>
      <c r="I62" s="125"/>
      <c r="J62" s="125"/>
      <c r="K62" s="125"/>
      <c r="L62" s="125"/>
    </row>
    <row r="63" spans="1:12">
      <c r="A63" s="82"/>
      <c r="B63" s="38"/>
      <c r="C63" s="317" t="s">
        <v>0</v>
      </c>
      <c r="D63" s="307"/>
      <c r="E63" s="307"/>
      <c r="F63" s="307"/>
      <c r="G63" s="307"/>
      <c r="H63" s="308"/>
      <c r="I63" s="125"/>
      <c r="J63" s="125"/>
      <c r="K63" s="125"/>
      <c r="L63" s="125"/>
    </row>
    <row r="64" spans="1:12">
      <c r="A64" s="82"/>
      <c r="B64" s="38"/>
      <c r="C64" s="317" t="s">
        <v>354</v>
      </c>
      <c r="D64" s="307"/>
      <c r="E64" s="307"/>
      <c r="F64" s="307"/>
      <c r="G64" s="307"/>
      <c r="H64" s="308"/>
      <c r="I64" s="125"/>
      <c r="J64" s="125"/>
      <c r="K64" s="125"/>
      <c r="L64" s="125"/>
    </row>
    <row r="65" spans="1:12">
      <c r="A65" s="82"/>
      <c r="B65" s="15"/>
      <c r="C65" s="317" t="s">
        <v>2</v>
      </c>
      <c r="D65" s="307"/>
      <c r="E65" s="307"/>
      <c r="F65" s="307"/>
      <c r="G65" s="307"/>
      <c r="H65" s="308"/>
      <c r="I65" s="125"/>
      <c r="J65" s="125"/>
      <c r="K65" s="125"/>
      <c r="L65" s="125"/>
    </row>
    <row r="66" spans="1:12">
      <c r="A66" s="199"/>
      <c r="B66" s="304" t="s">
        <v>189</v>
      </c>
      <c r="C66" s="303"/>
      <c r="D66" s="303"/>
      <c r="E66" s="303"/>
      <c r="F66" s="303"/>
      <c r="G66" s="303"/>
      <c r="H66" s="303"/>
      <c r="I66" s="203"/>
      <c r="J66" s="44"/>
      <c r="K66" s="44"/>
      <c r="L66" s="44"/>
    </row>
    <row r="67" spans="1:12">
      <c r="A67" s="82"/>
      <c r="B67" s="210"/>
      <c r="C67" s="306" t="s">
        <v>3</v>
      </c>
      <c r="D67" s="318"/>
      <c r="E67" s="318"/>
      <c r="F67" s="318"/>
      <c r="G67" s="318"/>
      <c r="H67" s="319"/>
      <c r="I67" s="44"/>
      <c r="J67" s="44"/>
      <c r="K67" s="44"/>
      <c r="L67" s="44"/>
    </row>
    <row r="68" spans="1:12">
      <c r="A68" s="82"/>
      <c r="B68" s="213"/>
      <c r="C68" s="306" t="s">
        <v>4</v>
      </c>
      <c r="D68" s="318"/>
      <c r="E68" s="318"/>
      <c r="F68" s="318"/>
      <c r="G68" s="318"/>
      <c r="H68" s="319"/>
      <c r="I68" s="44"/>
      <c r="J68" s="44"/>
      <c r="K68" s="44"/>
      <c r="L68" s="44"/>
    </row>
    <row r="69" spans="1:12">
      <c r="A69" s="82"/>
      <c r="B69" s="213"/>
      <c r="C69" s="306" t="s">
        <v>5</v>
      </c>
      <c r="D69" s="318"/>
      <c r="E69" s="318"/>
      <c r="F69" s="318"/>
      <c r="G69" s="318"/>
      <c r="H69" s="319"/>
      <c r="I69" s="44"/>
      <c r="J69" s="44"/>
      <c r="K69" s="44"/>
      <c r="L69" s="44"/>
    </row>
    <row r="70" spans="1:12">
      <c r="A70" s="321"/>
      <c r="B70" s="322"/>
      <c r="C70" s="322"/>
      <c r="D70" s="322"/>
      <c r="E70" s="322"/>
      <c r="F70" s="322"/>
      <c r="G70" s="322"/>
      <c r="H70" s="323"/>
      <c r="I70" s="44"/>
      <c r="J70" s="44"/>
      <c r="K70" s="44"/>
      <c r="L70" s="44"/>
    </row>
    <row r="71" spans="1:12">
      <c r="A71" s="305" t="s">
        <v>6</v>
      </c>
      <c r="B71" s="305"/>
      <c r="C71" s="305"/>
      <c r="D71" s="305"/>
      <c r="E71" s="305"/>
      <c r="F71" s="305"/>
      <c r="G71" s="305"/>
      <c r="H71" s="305"/>
      <c r="I71" s="121">
        <f>I12+I48</f>
        <v>8020</v>
      </c>
      <c r="J71" s="121">
        <f>J12+J48</f>
        <v>10902</v>
      </c>
      <c r="K71" s="121">
        <f>K12+K48</f>
        <v>0</v>
      </c>
      <c r="L71" s="44"/>
    </row>
    <row r="72" spans="1:12">
      <c r="A72" s="336"/>
      <c r="B72" s="337"/>
      <c r="C72" s="337"/>
      <c r="D72" s="337"/>
      <c r="E72" s="337"/>
      <c r="F72" s="337"/>
      <c r="G72" s="337"/>
      <c r="H72" s="338"/>
      <c r="I72" s="121"/>
      <c r="J72" s="44"/>
      <c r="K72" s="44"/>
      <c r="L72" s="44"/>
    </row>
    <row r="73" spans="1:12" ht="25.5" customHeight="1">
      <c r="A73" s="343" t="s">
        <v>21</v>
      </c>
      <c r="B73" s="344"/>
      <c r="C73" s="344"/>
      <c r="D73" s="344"/>
      <c r="E73" s="344"/>
      <c r="F73" s="344"/>
      <c r="G73" s="344"/>
      <c r="H73" s="345"/>
      <c r="I73" s="127">
        <f>SUM(I74:I75)</f>
        <v>0</v>
      </c>
      <c r="J73" s="127">
        <f>SUM(J74:J75)</f>
        <v>93</v>
      </c>
      <c r="K73" s="127">
        <f>SUM(K74:K75)</f>
        <v>0</v>
      </c>
      <c r="L73" s="125"/>
    </row>
    <row r="74" spans="1:12">
      <c r="A74" s="36"/>
      <c r="B74" s="303" t="s">
        <v>190</v>
      </c>
      <c r="C74" s="303"/>
      <c r="D74" s="303"/>
      <c r="E74" s="303"/>
      <c r="F74" s="303"/>
      <c r="G74" s="303"/>
      <c r="H74" s="303"/>
      <c r="I74" s="44">
        <v>0</v>
      </c>
      <c r="J74" s="44">
        <v>93</v>
      </c>
      <c r="K74" s="44"/>
      <c r="L74" s="44"/>
    </row>
    <row r="75" spans="1:12">
      <c r="A75" s="199"/>
      <c r="B75" s="303" t="s">
        <v>191</v>
      </c>
      <c r="C75" s="303"/>
      <c r="D75" s="303"/>
      <c r="E75" s="303"/>
      <c r="F75" s="303"/>
      <c r="G75" s="303"/>
      <c r="H75" s="303"/>
      <c r="I75" s="44"/>
      <c r="J75" s="44"/>
      <c r="K75" s="44"/>
      <c r="L75" s="44"/>
    </row>
    <row r="76" spans="1:12">
      <c r="A76" s="335"/>
      <c r="B76" s="303"/>
      <c r="C76" s="303"/>
      <c r="D76" s="303"/>
      <c r="E76" s="303"/>
      <c r="F76" s="303"/>
      <c r="G76" s="303"/>
      <c r="H76" s="303"/>
      <c r="I76" s="44"/>
      <c r="J76" s="44"/>
      <c r="K76" s="44"/>
      <c r="L76" s="44"/>
    </row>
    <row r="77" spans="1:12">
      <c r="A77" s="305" t="s">
        <v>7</v>
      </c>
      <c r="B77" s="305"/>
      <c r="C77" s="305"/>
      <c r="D77" s="305"/>
      <c r="E77" s="305"/>
      <c r="F77" s="305"/>
      <c r="G77" s="305"/>
      <c r="H77" s="305"/>
      <c r="I77" s="121">
        <f>I78+I84</f>
        <v>28397</v>
      </c>
      <c r="J77" s="121">
        <f>J78+J84</f>
        <v>28397</v>
      </c>
      <c r="K77" s="121">
        <f>K78+K84</f>
        <v>0</v>
      </c>
      <c r="L77" s="121"/>
    </row>
    <row r="78" spans="1:12">
      <c r="A78" s="36"/>
      <c r="B78" s="303" t="s">
        <v>192</v>
      </c>
      <c r="C78" s="303"/>
      <c r="D78" s="303"/>
      <c r="E78" s="303"/>
      <c r="F78" s="303"/>
      <c r="G78" s="303"/>
      <c r="H78" s="303"/>
      <c r="I78" s="44">
        <f>SUM(I82)</f>
        <v>28397</v>
      </c>
      <c r="J78" s="44">
        <f>SUM(J82)</f>
        <v>28397</v>
      </c>
      <c r="K78" s="44">
        <f>SUM(K82)</f>
        <v>0</v>
      </c>
      <c r="L78" s="44"/>
    </row>
    <row r="79" spans="1:12">
      <c r="A79" s="82"/>
      <c r="B79" s="202"/>
      <c r="C79" s="306" t="s">
        <v>10</v>
      </c>
      <c r="D79" s="307"/>
      <c r="E79" s="307"/>
      <c r="F79" s="307"/>
      <c r="G79" s="307"/>
      <c r="H79" s="308"/>
      <c r="I79" s="44"/>
      <c r="J79" s="44"/>
      <c r="K79" s="44"/>
      <c r="L79" s="44"/>
    </row>
    <row r="80" spans="1:12">
      <c r="A80" s="82"/>
      <c r="B80" s="212"/>
      <c r="C80" s="306" t="s">
        <v>11</v>
      </c>
      <c r="D80" s="307"/>
      <c r="E80" s="307"/>
      <c r="F80" s="307"/>
      <c r="G80" s="307"/>
      <c r="H80" s="308"/>
      <c r="I80" s="44"/>
      <c r="J80" s="44"/>
      <c r="K80" s="44"/>
      <c r="L80" s="44"/>
    </row>
    <row r="81" spans="1:12">
      <c r="A81" s="82"/>
      <c r="B81" s="212"/>
      <c r="C81" s="306" t="s">
        <v>12</v>
      </c>
      <c r="D81" s="307"/>
      <c r="E81" s="307"/>
      <c r="F81" s="307"/>
      <c r="G81" s="307"/>
      <c r="H81" s="308"/>
      <c r="I81" s="44"/>
      <c r="J81" s="44"/>
      <c r="K81" s="44"/>
      <c r="L81" s="44"/>
    </row>
    <row r="82" spans="1:12">
      <c r="A82" s="82"/>
      <c r="B82" s="212"/>
      <c r="C82" s="306" t="s">
        <v>13</v>
      </c>
      <c r="D82" s="307"/>
      <c r="E82" s="307"/>
      <c r="F82" s="307"/>
      <c r="G82" s="307"/>
      <c r="H82" s="308"/>
      <c r="I82" s="140">
        <v>28397</v>
      </c>
      <c r="J82" s="44">
        <v>28397</v>
      </c>
      <c r="K82" s="44"/>
      <c r="L82" s="44"/>
    </row>
    <row r="83" spans="1:12">
      <c r="A83" s="82"/>
      <c r="B83" s="200"/>
      <c r="C83" s="306" t="s">
        <v>14</v>
      </c>
      <c r="D83" s="307"/>
      <c r="E83" s="307"/>
      <c r="F83" s="307"/>
      <c r="G83" s="307"/>
      <c r="H83" s="308"/>
      <c r="I83" s="44"/>
      <c r="J83" s="44"/>
      <c r="K83" s="44"/>
      <c r="L83" s="44"/>
    </row>
    <row r="84" spans="1:12">
      <c r="A84" s="199"/>
      <c r="B84" s="311" t="s">
        <v>193</v>
      </c>
      <c r="C84" s="311"/>
      <c r="D84" s="311"/>
      <c r="E84" s="311"/>
      <c r="F84" s="311"/>
      <c r="G84" s="311"/>
      <c r="H84" s="311"/>
      <c r="I84" s="44"/>
      <c r="J84" s="44"/>
      <c r="K84" s="44"/>
      <c r="L84" s="44"/>
    </row>
    <row r="85" spans="1:12">
      <c r="A85" s="82"/>
      <c r="B85" s="241"/>
      <c r="C85" s="306" t="s">
        <v>10</v>
      </c>
      <c r="D85" s="307"/>
      <c r="E85" s="307"/>
      <c r="F85" s="307"/>
      <c r="G85" s="307"/>
      <c r="H85" s="308"/>
      <c r="I85" s="44"/>
      <c r="J85" s="44"/>
      <c r="K85" s="44"/>
      <c r="L85" s="44"/>
    </row>
    <row r="86" spans="1:12">
      <c r="A86" s="82"/>
      <c r="B86" s="242"/>
      <c r="C86" s="306" t="s">
        <v>11</v>
      </c>
      <c r="D86" s="307"/>
      <c r="E86" s="307"/>
      <c r="F86" s="307"/>
      <c r="G86" s="307"/>
      <c r="H86" s="308"/>
      <c r="I86" s="44"/>
      <c r="J86" s="44"/>
      <c r="K86" s="44"/>
      <c r="L86" s="44"/>
    </row>
    <row r="87" spans="1:12">
      <c r="A87" s="82"/>
      <c r="B87" s="242"/>
      <c r="C87" s="306" t="s">
        <v>12</v>
      </c>
      <c r="D87" s="307"/>
      <c r="E87" s="307"/>
      <c r="F87" s="307"/>
      <c r="G87" s="307"/>
      <c r="H87" s="308"/>
      <c r="I87" s="44"/>
      <c r="J87" s="44"/>
      <c r="K87" s="44"/>
      <c r="L87" s="44"/>
    </row>
    <row r="88" spans="1:12">
      <c r="A88" s="82"/>
      <c r="B88" s="242"/>
      <c r="C88" s="306" t="s">
        <v>13</v>
      </c>
      <c r="D88" s="307"/>
      <c r="E88" s="307"/>
      <c r="F88" s="307"/>
      <c r="G88" s="307"/>
      <c r="H88" s="308"/>
      <c r="I88" s="219"/>
      <c r="J88" s="44"/>
      <c r="K88" s="44"/>
      <c r="L88" s="44"/>
    </row>
    <row r="89" spans="1:12">
      <c r="A89" s="82"/>
      <c r="B89" s="242"/>
      <c r="C89" s="306" t="s">
        <v>14</v>
      </c>
      <c r="D89" s="307"/>
      <c r="E89" s="307"/>
      <c r="F89" s="307"/>
      <c r="G89" s="307"/>
      <c r="H89" s="308"/>
      <c r="I89" s="44"/>
      <c r="J89" s="44"/>
      <c r="K89" s="44"/>
      <c r="L89" s="44"/>
    </row>
    <row r="90" spans="1:12">
      <c r="A90" s="335"/>
      <c r="B90" s="335"/>
      <c r="C90" s="303"/>
      <c r="D90" s="303"/>
      <c r="E90" s="303"/>
      <c r="F90" s="303"/>
      <c r="G90" s="303"/>
      <c r="H90" s="303"/>
      <c r="I90" s="44"/>
      <c r="J90" s="44"/>
      <c r="K90" s="44"/>
      <c r="L90" s="44"/>
    </row>
    <row r="91" spans="1:12">
      <c r="A91" s="305" t="s">
        <v>8</v>
      </c>
      <c r="B91" s="305"/>
      <c r="C91" s="305"/>
      <c r="D91" s="305"/>
      <c r="E91" s="305"/>
      <c r="F91" s="305"/>
      <c r="G91" s="305"/>
      <c r="H91" s="305"/>
      <c r="I91" s="44"/>
      <c r="J91" s="44"/>
      <c r="K91" s="44"/>
      <c r="L91" s="44"/>
    </row>
    <row r="92" spans="1:12">
      <c r="A92" s="336"/>
      <c r="B92" s="337"/>
      <c r="C92" s="337"/>
      <c r="D92" s="337"/>
      <c r="E92" s="337"/>
      <c r="F92" s="337"/>
      <c r="G92" s="337"/>
      <c r="H92" s="338"/>
      <c r="I92" s="44"/>
      <c r="J92" s="44"/>
      <c r="K92" s="44"/>
      <c r="L92" s="44"/>
    </row>
    <row r="93" spans="1:12">
      <c r="A93" s="305" t="s">
        <v>9</v>
      </c>
      <c r="B93" s="305"/>
      <c r="C93" s="305"/>
      <c r="D93" s="305"/>
      <c r="E93" s="305"/>
      <c r="F93" s="305"/>
      <c r="G93" s="305"/>
      <c r="H93" s="305"/>
      <c r="I93" s="121">
        <f>I12+I48+I73+I77+I91</f>
        <v>36417</v>
      </c>
      <c r="J93" s="121">
        <f>J12+J48+J73+J77+J91</f>
        <v>39392</v>
      </c>
      <c r="K93" s="121">
        <f>K12+K48+K73+K77+K91</f>
        <v>0</v>
      </c>
      <c r="L93" s="44"/>
    </row>
    <row r="96" spans="1:12">
      <c r="A96" s="340"/>
      <c r="B96" s="340"/>
      <c r="C96" s="340"/>
      <c r="D96" s="340"/>
      <c r="E96" s="340"/>
      <c r="F96" s="340"/>
      <c r="G96" s="340"/>
      <c r="H96" s="340"/>
      <c r="I96" s="340"/>
      <c r="J96" s="340"/>
      <c r="K96" s="340"/>
      <c r="L96" s="340"/>
    </row>
  </sheetData>
  <mergeCells count="89">
    <mergeCell ref="C23:H23"/>
    <mergeCell ref="A96:L96"/>
    <mergeCell ref="C15:H15"/>
    <mergeCell ref="C16:H16"/>
    <mergeCell ref="A11:H11"/>
    <mergeCell ref="A12:H12"/>
    <mergeCell ref="B13:H13"/>
    <mergeCell ref="C14:H14"/>
    <mergeCell ref="B27:H27"/>
    <mergeCell ref="C28:H28"/>
    <mergeCell ref="C17:H17"/>
    <mergeCell ref="C18:H18"/>
    <mergeCell ref="C19:H19"/>
    <mergeCell ref="C20:H20"/>
    <mergeCell ref="C21:H21"/>
    <mergeCell ref="C22:H22"/>
    <mergeCell ref="C24:H24"/>
    <mergeCell ref="C25:H25"/>
    <mergeCell ref="C26:H26"/>
    <mergeCell ref="C39:H39"/>
    <mergeCell ref="C40:H40"/>
    <mergeCell ref="C29:H29"/>
    <mergeCell ref="C30:H30"/>
    <mergeCell ref="C31:H31"/>
    <mergeCell ref="C32:H32"/>
    <mergeCell ref="C33:H33"/>
    <mergeCell ref="C34:H34"/>
    <mergeCell ref="C41:H41"/>
    <mergeCell ref="C42:H42"/>
    <mergeCell ref="B43:H43"/>
    <mergeCell ref="C44:H44"/>
    <mergeCell ref="B35:H35"/>
    <mergeCell ref="C36:H36"/>
    <mergeCell ref="C37:H37"/>
    <mergeCell ref="C38:H38"/>
    <mergeCell ref="C45:H45"/>
    <mergeCell ref="C46:H46"/>
    <mergeCell ref="A47:H47"/>
    <mergeCell ref="A48:H48"/>
    <mergeCell ref="C67:H67"/>
    <mergeCell ref="C59:H59"/>
    <mergeCell ref="C60:H60"/>
    <mergeCell ref="C55:H55"/>
    <mergeCell ref="C56:H56"/>
    <mergeCell ref="B49:H49"/>
    <mergeCell ref="C50:H50"/>
    <mergeCell ref="B53:H53"/>
    <mergeCell ref="C54:H54"/>
    <mergeCell ref="C51:H51"/>
    <mergeCell ref="C52:H52"/>
    <mergeCell ref="A71:H71"/>
    <mergeCell ref="C79:H79"/>
    <mergeCell ref="C57:H57"/>
    <mergeCell ref="C58:H58"/>
    <mergeCell ref="C61:H61"/>
    <mergeCell ref="C62:H62"/>
    <mergeCell ref="A76:H76"/>
    <mergeCell ref="C65:H65"/>
    <mergeCell ref="B66:H66"/>
    <mergeCell ref="C69:H69"/>
    <mergeCell ref="A70:H70"/>
    <mergeCell ref="C68:H68"/>
    <mergeCell ref="A72:H72"/>
    <mergeCell ref="A73:H73"/>
    <mergeCell ref="B74:H74"/>
    <mergeCell ref="A77:H77"/>
    <mergeCell ref="B75:H75"/>
    <mergeCell ref="A93:H93"/>
    <mergeCell ref="C85:H85"/>
    <mergeCell ref="C86:H86"/>
    <mergeCell ref="C88:H88"/>
    <mergeCell ref="C89:H89"/>
    <mergeCell ref="A90:H90"/>
    <mergeCell ref="K1:L1"/>
    <mergeCell ref="A91:H91"/>
    <mergeCell ref="A92:H92"/>
    <mergeCell ref="C87:H87"/>
    <mergeCell ref="B78:H78"/>
    <mergeCell ref="C83:H83"/>
    <mergeCell ref="B84:H84"/>
    <mergeCell ref="C80:H80"/>
    <mergeCell ref="C81:H81"/>
    <mergeCell ref="C82:H82"/>
    <mergeCell ref="A3:L3"/>
    <mergeCell ref="A4:L4"/>
    <mergeCell ref="A5:L5"/>
    <mergeCell ref="A6:L6"/>
    <mergeCell ref="C63:H63"/>
    <mergeCell ref="C64:H64"/>
  </mergeCells>
  <phoneticPr fontId="1" type="noConversion"/>
  <pageMargins left="0.98425196850393704" right="0.78740157480314965" top="0.39370078740157483" bottom="0.39370078740157483" header="0.31496062992125984" footer="0.31496062992125984"/>
  <pageSetup paperSize="9" scale="6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2060"/>
  </sheetPr>
  <dimension ref="A2:P58"/>
  <sheetViews>
    <sheetView view="pageBreakPreview" zoomScale="60" zoomScaleNormal="100" workbookViewId="0">
      <selection activeCell="A3" sqref="A3:O3"/>
    </sheetView>
  </sheetViews>
  <sheetFormatPr defaultRowHeight="12.75"/>
  <cols>
    <col min="2" max="2" width="39.85546875" customWidth="1"/>
    <col min="5" max="5" width="14.5703125" customWidth="1"/>
    <col min="8" max="8" width="10.5703125" customWidth="1"/>
    <col min="9" max="9" width="11.140625" customWidth="1"/>
    <col min="12" max="13" width="10.28515625" customWidth="1"/>
    <col min="15" max="15" width="13.140625" customWidth="1"/>
  </cols>
  <sheetData>
    <row r="2" spans="1:16" ht="14.25">
      <c r="A2" s="346" t="s">
        <v>474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</row>
    <row r="3" spans="1:16" ht="14.25">
      <c r="A3" s="346" t="s">
        <v>320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</row>
    <row r="4" spans="1:16" ht="14.25">
      <c r="A4" s="346" t="s">
        <v>435</v>
      </c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1"/>
    </row>
    <row r="5" spans="1:16" ht="14.25">
      <c r="A5" s="346" t="s">
        <v>459</v>
      </c>
      <c r="B5" s="301"/>
      <c r="C5" s="301"/>
      <c r="D5" s="301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</row>
    <row r="8" spans="1:16" ht="16.5">
      <c r="A8" s="80" t="s">
        <v>199</v>
      </c>
    </row>
    <row r="9" spans="1:16" ht="15.75">
      <c r="A9" s="55" t="s">
        <v>200</v>
      </c>
    </row>
    <row r="10" spans="1:16" ht="15.75">
      <c r="B10" s="216"/>
      <c r="C10" s="133"/>
      <c r="D10" s="191"/>
      <c r="E10" s="215"/>
      <c r="F10" s="191"/>
      <c r="G10" s="191"/>
      <c r="H10" s="215"/>
      <c r="I10" s="191"/>
      <c r="J10" s="215"/>
      <c r="K10" s="215"/>
      <c r="L10" s="215"/>
      <c r="M10" s="215"/>
      <c r="N10" s="215"/>
      <c r="O10" s="217"/>
    </row>
    <row r="11" spans="1:16">
      <c r="A11" s="349" t="s">
        <v>67</v>
      </c>
      <c r="B11" s="350"/>
      <c r="C11" s="351" t="s">
        <v>56</v>
      </c>
      <c r="D11" s="352" t="s">
        <v>93</v>
      </c>
      <c r="E11" s="350"/>
      <c r="F11" s="350"/>
      <c r="G11" s="350"/>
      <c r="H11" s="350"/>
      <c r="I11" s="352" t="s">
        <v>94</v>
      </c>
      <c r="J11" s="350"/>
      <c r="K11" s="350"/>
      <c r="L11" s="352" t="s">
        <v>95</v>
      </c>
      <c r="M11" s="350"/>
      <c r="N11" s="352" t="s">
        <v>239</v>
      </c>
      <c r="O11" s="347" t="s">
        <v>333</v>
      </c>
    </row>
    <row r="12" spans="1:16" ht="38.25" customHeight="1">
      <c r="A12" s="350"/>
      <c r="B12" s="350"/>
      <c r="C12" s="350"/>
      <c r="D12" s="178" t="s">
        <v>323</v>
      </c>
      <c r="E12" s="178" t="s">
        <v>326</v>
      </c>
      <c r="F12" s="178" t="s">
        <v>324</v>
      </c>
      <c r="G12" s="178" t="s">
        <v>238</v>
      </c>
      <c r="H12" s="178" t="s">
        <v>327</v>
      </c>
      <c r="I12" s="178" t="s">
        <v>336</v>
      </c>
      <c r="J12" s="178" t="s">
        <v>329</v>
      </c>
      <c r="K12" s="178" t="s">
        <v>330</v>
      </c>
      <c r="L12" s="178" t="s">
        <v>331</v>
      </c>
      <c r="M12" s="178" t="s">
        <v>332</v>
      </c>
      <c r="N12" s="350"/>
      <c r="O12" s="348"/>
    </row>
    <row r="13" spans="1:16" ht="15">
      <c r="A13" s="61" t="s">
        <v>202</v>
      </c>
      <c r="B13" s="62"/>
      <c r="C13" s="154">
        <f>SUM(C14:C21)</f>
        <v>39392</v>
      </c>
      <c r="D13" s="155"/>
      <c r="E13" s="155"/>
      <c r="F13" s="155"/>
      <c r="G13" s="156"/>
      <c r="H13" s="157"/>
      <c r="I13" s="157"/>
      <c r="J13" s="157"/>
      <c r="K13" s="157"/>
      <c r="L13" s="157"/>
      <c r="M13" s="157"/>
      <c r="N13" s="157"/>
      <c r="O13" s="157"/>
      <c r="P13" s="221"/>
    </row>
    <row r="14" spans="1:16">
      <c r="A14" s="248" t="s">
        <v>362</v>
      </c>
      <c r="B14" s="218" t="s">
        <v>363</v>
      </c>
      <c r="C14" s="155">
        <f>SUM(D14:P14)</f>
        <v>4355</v>
      </c>
      <c r="D14" s="155">
        <v>3058</v>
      </c>
      <c r="E14" s="155">
        <v>800</v>
      </c>
      <c r="F14" s="155">
        <v>332</v>
      </c>
      <c r="G14" s="157"/>
      <c r="H14" s="157"/>
      <c r="I14" s="157">
        <v>165</v>
      </c>
      <c r="J14" s="157"/>
      <c r="K14" s="157"/>
      <c r="L14" s="157"/>
      <c r="M14" s="157"/>
      <c r="N14" s="157"/>
      <c r="O14" s="157"/>
      <c r="P14" s="221"/>
    </row>
    <row r="15" spans="1:16" s="226" customFormat="1" ht="25.5" customHeight="1">
      <c r="A15" s="250" t="s">
        <v>365</v>
      </c>
      <c r="B15" s="179" t="s">
        <v>366</v>
      </c>
      <c r="C15" s="223">
        <f>SUM(D15:P15)</f>
        <v>35037</v>
      </c>
      <c r="D15" s="223">
        <v>4504</v>
      </c>
      <c r="E15" s="223">
        <v>1230</v>
      </c>
      <c r="F15" s="223">
        <v>28787</v>
      </c>
      <c r="G15" s="224"/>
      <c r="H15" s="224"/>
      <c r="I15" s="224">
        <v>516</v>
      </c>
      <c r="J15" s="224"/>
      <c r="K15" s="224"/>
      <c r="L15" s="224"/>
      <c r="M15" s="224"/>
      <c r="N15" s="224"/>
      <c r="O15" s="224"/>
      <c r="P15" s="225"/>
    </row>
    <row r="16" spans="1:16">
      <c r="A16" s="59"/>
      <c r="B16" s="28"/>
      <c r="C16" s="155"/>
      <c r="D16" s="155"/>
      <c r="E16" s="155"/>
      <c r="F16" s="155"/>
      <c r="G16" s="157"/>
      <c r="H16" s="157"/>
      <c r="I16" s="157"/>
      <c r="J16" s="157"/>
      <c r="K16" s="157"/>
      <c r="L16" s="157"/>
      <c r="M16" s="157"/>
      <c r="N16" s="157"/>
      <c r="O16" s="157"/>
      <c r="P16" s="221"/>
    </row>
    <row r="17" spans="1:16">
      <c r="A17" s="59"/>
      <c r="B17" s="28"/>
      <c r="C17" s="155"/>
      <c r="D17" s="155"/>
      <c r="E17" s="155"/>
      <c r="F17" s="155"/>
      <c r="G17" s="157"/>
      <c r="H17" s="157"/>
      <c r="I17" s="157"/>
      <c r="J17" s="157"/>
      <c r="K17" s="157"/>
      <c r="L17" s="157"/>
      <c r="M17" s="157"/>
      <c r="N17" s="157"/>
      <c r="O17" s="157"/>
      <c r="P17" s="221"/>
    </row>
    <row r="18" spans="1:16">
      <c r="A18" s="59"/>
      <c r="B18" s="28"/>
      <c r="C18" s="155"/>
      <c r="D18" s="155"/>
      <c r="E18" s="155"/>
      <c r="F18" s="155"/>
      <c r="G18" s="157"/>
      <c r="H18" s="157"/>
      <c r="I18" s="157"/>
      <c r="J18" s="157"/>
      <c r="K18" s="157"/>
      <c r="L18" s="157"/>
      <c r="M18" s="157"/>
      <c r="N18" s="157"/>
      <c r="O18" s="157"/>
      <c r="P18" s="221"/>
    </row>
    <row r="19" spans="1:16">
      <c r="A19" s="59"/>
      <c r="B19" s="28"/>
      <c r="C19" s="155"/>
      <c r="D19" s="155"/>
      <c r="E19" s="155"/>
      <c r="F19" s="155"/>
      <c r="G19" s="157"/>
      <c r="H19" s="157"/>
      <c r="I19" s="157"/>
      <c r="J19" s="157"/>
      <c r="K19" s="157"/>
      <c r="L19" s="157"/>
      <c r="M19" s="157"/>
      <c r="N19" s="157"/>
      <c r="O19" s="157"/>
      <c r="P19" s="221"/>
    </row>
    <row r="20" spans="1:16">
      <c r="A20" s="59"/>
      <c r="B20" s="28"/>
      <c r="C20" s="155"/>
      <c r="D20" s="155"/>
      <c r="E20" s="155"/>
      <c r="F20" s="155"/>
      <c r="G20" s="157"/>
      <c r="H20" s="157"/>
      <c r="I20" s="157"/>
      <c r="J20" s="157"/>
      <c r="K20" s="157"/>
      <c r="L20" s="157"/>
      <c r="M20" s="157"/>
      <c r="N20" s="157"/>
      <c r="O20" s="157"/>
      <c r="P20" s="221"/>
    </row>
    <row r="21" spans="1:16">
      <c r="A21" s="59"/>
      <c r="B21" s="28"/>
      <c r="C21" s="155"/>
      <c r="D21" s="155"/>
      <c r="E21" s="155"/>
      <c r="F21" s="155"/>
      <c r="G21" s="157"/>
      <c r="H21" s="157"/>
      <c r="I21" s="157"/>
      <c r="J21" s="157"/>
      <c r="K21" s="157"/>
      <c r="L21" s="157"/>
      <c r="M21" s="157"/>
      <c r="N21" s="157"/>
      <c r="O21" s="157"/>
      <c r="P21" s="221"/>
    </row>
    <row r="22" spans="1:16">
      <c r="A22" s="59"/>
      <c r="B22" s="28"/>
      <c r="C22" s="155"/>
      <c r="D22" s="155"/>
      <c r="E22" s="155"/>
      <c r="F22" s="155"/>
      <c r="G22" s="157"/>
      <c r="H22" s="157"/>
      <c r="I22" s="157"/>
      <c r="J22" s="157"/>
      <c r="K22" s="157"/>
      <c r="L22" s="157"/>
      <c r="M22" s="157"/>
      <c r="N22" s="157"/>
      <c r="O22" s="157"/>
      <c r="P22" s="221"/>
    </row>
    <row r="23" spans="1:16" ht="15">
      <c r="A23" s="61"/>
      <c r="B23" s="62"/>
      <c r="C23" s="154"/>
      <c r="D23" s="155"/>
      <c r="E23" s="155"/>
      <c r="F23" s="155"/>
      <c r="G23" s="156"/>
      <c r="H23" s="157"/>
      <c r="I23" s="157"/>
      <c r="J23" s="157"/>
      <c r="K23" s="157"/>
      <c r="L23" s="157"/>
      <c r="M23" s="157"/>
      <c r="N23" s="157"/>
      <c r="O23" s="157"/>
      <c r="P23" s="221"/>
    </row>
    <row r="24" spans="1:16">
      <c r="A24" s="59"/>
      <c r="B24" s="28"/>
      <c r="C24" s="155"/>
      <c r="D24" s="155"/>
      <c r="E24" s="155"/>
      <c r="F24" s="155"/>
      <c r="G24" s="157"/>
      <c r="H24" s="157"/>
      <c r="I24" s="157"/>
      <c r="J24" s="157"/>
      <c r="K24" s="157"/>
      <c r="L24" s="157"/>
      <c r="M24" s="157"/>
      <c r="N24" s="157"/>
      <c r="O24" s="157"/>
      <c r="P24" s="221"/>
    </row>
    <row r="25" spans="1:16">
      <c r="A25" s="59"/>
      <c r="B25" s="28"/>
      <c r="C25" s="155"/>
      <c r="D25" s="155"/>
      <c r="E25" s="155"/>
      <c r="F25" s="155"/>
      <c r="G25" s="157"/>
      <c r="H25" s="157"/>
      <c r="I25" s="157"/>
      <c r="J25" s="157"/>
      <c r="K25" s="157"/>
      <c r="L25" s="157"/>
      <c r="M25" s="157"/>
      <c r="N25" s="157"/>
      <c r="O25" s="157"/>
      <c r="P25" s="221"/>
    </row>
    <row r="26" spans="1:16">
      <c r="A26" s="59"/>
      <c r="B26" s="28"/>
      <c r="C26" s="155"/>
      <c r="D26" s="155"/>
      <c r="E26" s="155"/>
      <c r="F26" s="155"/>
      <c r="G26" s="157"/>
      <c r="H26" s="157"/>
      <c r="I26" s="157"/>
      <c r="J26" s="157"/>
      <c r="K26" s="157"/>
      <c r="L26" s="157"/>
      <c r="M26" s="157"/>
      <c r="N26" s="157"/>
      <c r="O26" s="157"/>
      <c r="P26" s="221"/>
    </row>
    <row r="27" spans="1:16">
      <c r="A27" s="1"/>
      <c r="B27" s="28"/>
      <c r="C27" s="155"/>
      <c r="D27" s="155"/>
      <c r="E27" s="155"/>
      <c r="F27" s="155"/>
      <c r="G27" s="157"/>
      <c r="H27" s="157"/>
      <c r="I27" s="157"/>
      <c r="J27" s="157"/>
      <c r="K27" s="157"/>
      <c r="L27" s="157"/>
      <c r="M27" s="157"/>
      <c r="N27" s="157"/>
      <c r="O27" s="157"/>
      <c r="P27" s="221"/>
    </row>
    <row r="28" spans="1:16" ht="15">
      <c r="A28" s="61"/>
      <c r="B28" s="62"/>
      <c r="C28" s="154"/>
      <c r="D28" s="155"/>
      <c r="E28" s="155"/>
      <c r="F28" s="155"/>
      <c r="G28" s="156"/>
      <c r="H28" s="157"/>
      <c r="I28" s="157"/>
      <c r="J28" s="157"/>
      <c r="K28" s="157"/>
      <c r="L28" s="157"/>
      <c r="M28" s="157"/>
      <c r="N28" s="157"/>
      <c r="O28" s="157"/>
      <c r="P28" s="221"/>
    </row>
    <row r="29" spans="1:16">
      <c r="A29" s="59"/>
      <c r="B29" s="28"/>
      <c r="C29" s="155"/>
      <c r="D29" s="155"/>
      <c r="E29" s="155"/>
      <c r="F29" s="155"/>
      <c r="G29" s="157"/>
      <c r="H29" s="157"/>
      <c r="I29" s="157"/>
      <c r="J29" s="157"/>
      <c r="K29" s="157"/>
      <c r="L29" s="157"/>
      <c r="M29" s="157"/>
      <c r="N29" s="157"/>
      <c r="O29" s="157"/>
      <c r="P29" s="221"/>
    </row>
    <row r="30" spans="1:16">
      <c r="A30" s="59"/>
      <c r="B30" s="28"/>
      <c r="C30" s="155"/>
      <c r="D30" s="155"/>
      <c r="E30" s="155"/>
      <c r="F30" s="155"/>
      <c r="G30" s="157"/>
      <c r="H30" s="157"/>
      <c r="I30" s="157"/>
      <c r="J30" s="157"/>
      <c r="K30" s="157"/>
      <c r="L30" s="157"/>
      <c r="M30" s="157"/>
      <c r="N30" s="157"/>
      <c r="O30" s="157"/>
      <c r="P30" s="221"/>
    </row>
    <row r="31" spans="1:16">
      <c r="A31" s="59"/>
      <c r="B31" s="28"/>
      <c r="C31" s="155"/>
      <c r="D31" s="155"/>
      <c r="E31" s="155"/>
      <c r="F31" s="155"/>
      <c r="G31" s="157"/>
      <c r="H31" s="157"/>
      <c r="I31" s="157"/>
      <c r="J31" s="157"/>
      <c r="K31" s="157"/>
      <c r="L31" s="157"/>
      <c r="M31" s="157"/>
      <c r="N31" s="157"/>
      <c r="O31" s="157"/>
      <c r="P31" s="221"/>
    </row>
    <row r="32" spans="1:16">
      <c r="A32" s="1"/>
      <c r="B32" s="28"/>
      <c r="C32" s="155"/>
      <c r="D32" s="155"/>
      <c r="E32" s="155"/>
      <c r="F32" s="155"/>
      <c r="G32" s="157"/>
      <c r="H32" s="157"/>
      <c r="I32" s="157"/>
      <c r="J32" s="157"/>
      <c r="K32" s="157"/>
      <c r="L32" s="157"/>
      <c r="M32" s="157"/>
      <c r="N32" s="157"/>
      <c r="O32" s="157"/>
      <c r="P32" s="221"/>
    </row>
    <row r="33" spans="1:16" ht="15">
      <c r="A33" s="61"/>
      <c r="B33" s="62"/>
      <c r="C33" s="154"/>
      <c r="D33" s="155"/>
      <c r="E33" s="155"/>
      <c r="F33" s="155"/>
      <c r="G33" s="156"/>
      <c r="H33" s="157"/>
      <c r="I33" s="157"/>
      <c r="J33" s="157"/>
      <c r="K33" s="157"/>
      <c r="L33" s="157"/>
      <c r="M33" s="157"/>
      <c r="N33" s="157"/>
      <c r="O33" s="157"/>
      <c r="P33" s="221"/>
    </row>
    <row r="34" spans="1:16">
      <c r="A34" s="59"/>
      <c r="B34" s="28"/>
      <c r="C34" s="155"/>
      <c r="D34" s="155"/>
      <c r="E34" s="155"/>
      <c r="F34" s="155"/>
      <c r="G34" s="157"/>
      <c r="H34" s="157"/>
      <c r="I34" s="157"/>
      <c r="J34" s="157"/>
      <c r="K34" s="157"/>
      <c r="L34" s="157"/>
      <c r="M34" s="157"/>
      <c r="N34" s="157"/>
      <c r="O34" s="157"/>
      <c r="P34" s="221"/>
    </row>
    <row r="35" spans="1:16">
      <c r="A35" s="59"/>
      <c r="B35" s="28"/>
      <c r="C35" s="155"/>
      <c r="D35" s="155"/>
      <c r="E35" s="155"/>
      <c r="F35" s="155"/>
      <c r="G35" s="157"/>
      <c r="H35" s="157"/>
      <c r="I35" s="157"/>
      <c r="J35" s="157"/>
      <c r="K35" s="157"/>
      <c r="L35" s="157"/>
      <c r="M35" s="157"/>
      <c r="N35" s="157"/>
      <c r="O35" s="157"/>
      <c r="P35" s="221"/>
    </row>
    <row r="36" spans="1:16">
      <c r="A36" s="59"/>
      <c r="B36" s="28"/>
      <c r="C36" s="155"/>
      <c r="D36" s="155"/>
      <c r="E36" s="155"/>
      <c r="F36" s="155"/>
      <c r="G36" s="157"/>
      <c r="H36" s="157"/>
      <c r="I36" s="157"/>
      <c r="J36" s="157"/>
      <c r="K36" s="157"/>
      <c r="L36" s="157"/>
      <c r="M36" s="157"/>
      <c r="N36" s="157"/>
      <c r="O36" s="157"/>
      <c r="P36" s="221"/>
    </row>
    <row r="37" spans="1:16">
      <c r="A37" s="59"/>
      <c r="B37" s="28"/>
      <c r="C37" s="155"/>
      <c r="D37" s="155"/>
      <c r="E37" s="155"/>
      <c r="F37" s="155"/>
      <c r="G37" s="157"/>
      <c r="H37" s="157"/>
      <c r="I37" s="157"/>
      <c r="J37" s="157"/>
      <c r="K37" s="157"/>
      <c r="L37" s="157"/>
      <c r="M37" s="157"/>
      <c r="N37" s="157"/>
      <c r="O37" s="157"/>
      <c r="P37" s="221"/>
    </row>
    <row r="38" spans="1:16">
      <c r="A38" s="59"/>
      <c r="B38" s="28"/>
      <c r="C38" s="155"/>
      <c r="D38" s="155"/>
      <c r="E38" s="155"/>
      <c r="F38" s="155"/>
      <c r="G38" s="157"/>
      <c r="H38" s="157"/>
      <c r="I38" s="157"/>
      <c r="J38" s="157"/>
      <c r="K38" s="157"/>
      <c r="L38" s="157"/>
      <c r="M38" s="157"/>
      <c r="N38" s="157"/>
      <c r="O38" s="157"/>
      <c r="P38" s="221"/>
    </row>
    <row r="39" spans="1:16">
      <c r="A39" s="59"/>
      <c r="B39" s="28"/>
      <c r="C39" s="155"/>
      <c r="D39" s="155"/>
      <c r="E39" s="155"/>
      <c r="F39" s="155"/>
      <c r="G39" s="157"/>
      <c r="H39" s="157"/>
      <c r="I39" s="157"/>
      <c r="J39" s="157"/>
      <c r="K39" s="157"/>
      <c r="L39" s="157"/>
      <c r="M39" s="157"/>
      <c r="N39" s="157"/>
      <c r="O39" s="157"/>
      <c r="P39" s="221"/>
    </row>
    <row r="40" spans="1:16">
      <c r="A40" s="59"/>
      <c r="B40" s="28"/>
      <c r="C40" s="155"/>
      <c r="D40" s="155"/>
      <c r="E40" s="155"/>
      <c r="F40" s="155"/>
      <c r="G40" s="157"/>
      <c r="H40" s="157"/>
      <c r="I40" s="157"/>
      <c r="J40" s="157"/>
      <c r="K40" s="157"/>
      <c r="L40" s="157"/>
      <c r="M40" s="157"/>
      <c r="N40" s="157"/>
      <c r="O40" s="157"/>
      <c r="P40" s="221"/>
    </row>
    <row r="41" spans="1:16">
      <c r="A41" s="59"/>
      <c r="B41" s="28"/>
      <c r="C41" s="155"/>
      <c r="D41" s="155"/>
      <c r="E41" s="155"/>
      <c r="F41" s="155"/>
      <c r="G41" s="157"/>
      <c r="H41" s="157"/>
      <c r="I41" s="157"/>
      <c r="J41" s="157"/>
      <c r="K41" s="157"/>
      <c r="L41" s="157"/>
      <c r="M41" s="157"/>
      <c r="N41" s="157"/>
      <c r="O41" s="157"/>
      <c r="P41" s="221"/>
    </row>
    <row r="42" spans="1:16">
      <c r="A42" s="59"/>
      <c r="B42" s="28"/>
      <c r="C42" s="155"/>
      <c r="D42" s="155"/>
      <c r="E42" s="155"/>
      <c r="F42" s="155"/>
      <c r="G42" s="157"/>
      <c r="H42" s="157"/>
      <c r="I42" s="157"/>
      <c r="J42" s="157"/>
      <c r="K42" s="157"/>
      <c r="L42" s="157"/>
      <c r="M42" s="157"/>
      <c r="N42" s="157"/>
      <c r="O42" s="157"/>
      <c r="P42" s="221"/>
    </row>
    <row r="43" spans="1:16">
      <c r="A43" s="59"/>
      <c r="B43" s="28"/>
      <c r="C43" s="155"/>
      <c r="D43" s="155"/>
      <c r="E43" s="155"/>
      <c r="F43" s="155"/>
      <c r="G43" s="157"/>
      <c r="H43" s="157"/>
      <c r="I43" s="157"/>
      <c r="J43" s="157"/>
      <c r="K43" s="157"/>
      <c r="L43" s="157"/>
      <c r="M43" s="157"/>
      <c r="N43" s="157"/>
      <c r="O43" s="157"/>
      <c r="P43" s="221"/>
    </row>
    <row r="44" spans="1:16">
      <c r="A44" s="59"/>
      <c r="B44" s="28"/>
      <c r="C44" s="155"/>
      <c r="D44" s="155"/>
      <c r="E44" s="155"/>
      <c r="F44" s="155"/>
      <c r="G44" s="157"/>
      <c r="H44" s="157"/>
      <c r="I44" s="157"/>
      <c r="J44" s="157"/>
      <c r="K44" s="157"/>
      <c r="L44" s="157"/>
      <c r="M44" s="157"/>
      <c r="N44" s="157"/>
      <c r="O44" s="157"/>
      <c r="P44" s="221"/>
    </row>
    <row r="45" spans="1:16">
      <c r="A45" s="59"/>
      <c r="B45" s="28"/>
      <c r="C45" s="155"/>
      <c r="D45" s="155"/>
      <c r="E45" s="155"/>
      <c r="F45" s="155"/>
      <c r="G45" s="157"/>
      <c r="H45" s="157"/>
      <c r="I45" s="157"/>
      <c r="J45" s="157"/>
      <c r="K45" s="157"/>
      <c r="L45" s="157"/>
      <c r="M45" s="157"/>
      <c r="N45" s="157"/>
      <c r="O45" s="157"/>
      <c r="P45" s="221"/>
    </row>
    <row r="46" spans="1:16">
      <c r="A46" s="59"/>
      <c r="B46" s="28"/>
      <c r="C46" s="155"/>
      <c r="D46" s="155"/>
      <c r="E46" s="155"/>
      <c r="F46" s="155"/>
      <c r="G46" s="157"/>
      <c r="H46" s="157"/>
      <c r="I46" s="157"/>
      <c r="J46" s="157"/>
      <c r="K46" s="157"/>
      <c r="L46" s="157"/>
      <c r="M46" s="157"/>
      <c r="N46" s="157"/>
      <c r="O46" s="157"/>
      <c r="P46" s="221"/>
    </row>
    <row r="47" spans="1:16">
      <c r="A47" s="59"/>
      <c r="B47" s="28"/>
      <c r="C47" s="155"/>
      <c r="D47" s="155"/>
      <c r="E47" s="155"/>
      <c r="F47" s="155"/>
      <c r="G47" s="157"/>
      <c r="H47" s="157"/>
      <c r="I47" s="157"/>
      <c r="J47" s="157"/>
      <c r="K47" s="157"/>
      <c r="L47" s="157"/>
      <c r="M47" s="157"/>
      <c r="N47" s="157"/>
      <c r="O47" s="157"/>
      <c r="P47" s="221"/>
    </row>
    <row r="48" spans="1:16">
      <c r="A48" s="59"/>
      <c r="B48" s="28"/>
      <c r="C48" s="155"/>
      <c r="D48" s="155"/>
      <c r="E48" s="155"/>
      <c r="F48" s="155"/>
      <c r="G48" s="157"/>
      <c r="H48" s="157"/>
      <c r="I48" s="157"/>
      <c r="J48" s="157"/>
      <c r="K48" s="157"/>
      <c r="L48" s="157"/>
      <c r="M48" s="157"/>
      <c r="N48" s="157"/>
      <c r="O48" s="157"/>
      <c r="P48" s="221"/>
    </row>
    <row r="49" spans="1:16">
      <c r="A49" s="59"/>
      <c r="B49" s="28"/>
      <c r="C49" s="155"/>
      <c r="D49" s="155"/>
      <c r="E49" s="155"/>
      <c r="F49" s="155"/>
      <c r="G49" s="157"/>
      <c r="H49" s="157"/>
      <c r="I49" s="157"/>
      <c r="J49" s="157"/>
      <c r="K49" s="157"/>
      <c r="L49" s="157"/>
      <c r="M49" s="157"/>
      <c r="N49" s="157"/>
      <c r="O49" s="157"/>
      <c r="P49" s="221"/>
    </row>
    <row r="50" spans="1:16">
      <c r="A50" s="59"/>
      <c r="B50" s="28"/>
      <c r="C50" s="155"/>
      <c r="D50" s="155"/>
      <c r="E50" s="155"/>
      <c r="F50" s="155"/>
      <c r="G50" s="157"/>
      <c r="H50" s="157"/>
      <c r="I50" s="157"/>
      <c r="J50" s="157"/>
      <c r="K50" s="157"/>
      <c r="L50" s="157"/>
      <c r="M50" s="157"/>
      <c r="N50" s="157"/>
      <c r="O50" s="157"/>
      <c r="P50" s="221"/>
    </row>
    <row r="51" spans="1:16">
      <c r="A51" s="59"/>
      <c r="B51" s="28"/>
      <c r="C51" s="155"/>
      <c r="D51" s="155"/>
      <c r="E51" s="155"/>
      <c r="F51" s="155"/>
      <c r="G51" s="157"/>
      <c r="H51" s="157"/>
      <c r="I51" s="157"/>
      <c r="J51" s="157"/>
      <c r="K51" s="157"/>
      <c r="L51" s="157"/>
      <c r="M51" s="157"/>
      <c r="N51" s="157"/>
      <c r="O51" s="157"/>
      <c r="P51" s="221"/>
    </row>
    <row r="52" spans="1:16">
      <c r="A52" s="59"/>
      <c r="B52" s="28"/>
      <c r="C52" s="155"/>
      <c r="D52" s="155"/>
      <c r="E52" s="155"/>
      <c r="F52" s="155"/>
      <c r="G52" s="157"/>
      <c r="H52" s="157"/>
      <c r="I52" s="157"/>
      <c r="J52" s="157"/>
      <c r="K52" s="157"/>
      <c r="L52" s="157"/>
      <c r="M52" s="157"/>
      <c r="N52" s="157"/>
      <c r="O52" s="157"/>
      <c r="P52" s="221"/>
    </row>
    <row r="53" spans="1:16">
      <c r="A53" s="59"/>
      <c r="B53" s="28"/>
      <c r="C53" s="155"/>
      <c r="D53" s="155"/>
      <c r="E53" s="155"/>
      <c r="F53" s="155"/>
      <c r="G53" s="157"/>
      <c r="H53" s="157"/>
      <c r="I53" s="157"/>
      <c r="J53" s="157"/>
      <c r="K53" s="157"/>
      <c r="L53" s="157"/>
      <c r="M53" s="157"/>
      <c r="N53" s="157"/>
      <c r="O53" s="157"/>
      <c r="P53" s="221"/>
    </row>
    <row r="54" spans="1:16">
      <c r="A54" s="1"/>
      <c r="B54" s="28"/>
      <c r="C54" s="155"/>
      <c r="D54" s="155"/>
      <c r="E54" s="155"/>
      <c r="F54" s="155"/>
      <c r="G54" s="157"/>
      <c r="H54" s="157"/>
      <c r="I54" s="157"/>
      <c r="J54" s="157"/>
      <c r="K54" s="157"/>
      <c r="L54" s="157"/>
      <c r="M54" s="157"/>
      <c r="N54" s="157"/>
      <c r="O54" s="157"/>
      <c r="P54" s="221"/>
    </row>
    <row r="55" spans="1:16">
      <c r="A55" s="59"/>
      <c r="B55" s="27" t="s">
        <v>237</v>
      </c>
      <c r="C55" s="154">
        <f>SUM(C13,C23,C28,C33)</f>
        <v>39392</v>
      </c>
      <c r="D55" s="154">
        <f>SUM(D14:D40)</f>
        <v>7562</v>
      </c>
      <c r="E55" s="154">
        <f>SUM(E14:E40)</f>
        <v>2030</v>
      </c>
      <c r="F55" s="154">
        <f>SUM(F14:F40)</f>
        <v>29119</v>
      </c>
      <c r="G55" s="154"/>
      <c r="H55" s="154"/>
      <c r="I55" s="154"/>
      <c r="J55" s="154"/>
      <c r="K55" s="154"/>
      <c r="L55" s="157"/>
      <c r="M55" s="157"/>
      <c r="N55" s="157"/>
      <c r="O55" s="157"/>
      <c r="P55" s="221"/>
    </row>
    <row r="58" spans="1:16">
      <c r="A58" s="340"/>
      <c r="B58" s="340"/>
      <c r="C58" s="340"/>
      <c r="D58" s="340"/>
      <c r="E58" s="340"/>
      <c r="F58" s="340"/>
      <c r="G58" s="340"/>
      <c r="H58" s="340"/>
      <c r="I58" s="340"/>
      <c r="J58" s="340"/>
      <c r="K58" s="340"/>
      <c r="L58" s="340"/>
      <c r="M58" s="340"/>
      <c r="N58" s="340"/>
      <c r="O58" s="340"/>
    </row>
  </sheetData>
  <mergeCells count="12">
    <mergeCell ref="A58:O58"/>
    <mergeCell ref="A11:B12"/>
    <mergeCell ref="C11:C12"/>
    <mergeCell ref="D11:H11"/>
    <mergeCell ref="I11:K11"/>
    <mergeCell ref="L11:M11"/>
    <mergeCell ref="N11:N12"/>
    <mergeCell ref="A2:O2"/>
    <mergeCell ref="A3:O3"/>
    <mergeCell ref="A4:O4"/>
    <mergeCell ref="A5:O5"/>
    <mergeCell ref="O11:O12"/>
  </mergeCells>
  <phoneticPr fontId="1" type="noConversion"/>
  <pageMargins left="0.78740157480314965" right="0.78740157480314965" top="0.39370078740157483" bottom="0.3937007874015748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23</vt:i4>
      </vt:variant>
      <vt:variant>
        <vt:lpstr>Névvel ellátott tartományok</vt:lpstr>
      </vt:variant>
      <vt:variant>
        <vt:i4>7</vt:i4>
      </vt:variant>
    </vt:vector>
  </HeadingPairs>
  <TitlesOfParts>
    <vt:vector size="30" baseType="lpstr">
      <vt:lpstr>2. pénzmaradvány</vt:lpstr>
      <vt:lpstr>4.1.összevont bevételek</vt:lpstr>
      <vt:lpstr>5.1.összevont kiadások</vt:lpstr>
      <vt:lpstr>7.1. Hivatal bevételei</vt:lpstr>
      <vt:lpstr>7.2. Hivatal kiadásai</vt:lpstr>
      <vt:lpstr>7.3. Fel.-ok sz.-i bev.</vt:lpstr>
      <vt:lpstr>7.4. Fel.-ok sz.-i kiad.</vt:lpstr>
      <vt:lpstr>8.1. Műv. Ház bev.</vt:lpstr>
      <vt:lpstr>8.2. Műv. Ház kiad.</vt:lpstr>
      <vt:lpstr>8.3. Fel.-ok sz.-i bev.</vt:lpstr>
      <vt:lpstr>8.4. Fel.-ok sz.-i kiad.</vt:lpstr>
      <vt:lpstr>9.1. Önk. bevételei</vt:lpstr>
      <vt:lpstr>9.2. Önk. kiadásai</vt:lpstr>
      <vt:lpstr>9.3. Fel.-ok sz.-i bev.</vt:lpstr>
      <vt:lpstr>9.4. Fel.-ok sz.-i kiad.</vt:lpstr>
      <vt:lpstr>13. fennálló köt.</vt:lpstr>
      <vt:lpstr>14. létszám-előirányz.</vt:lpstr>
      <vt:lpstr>15. közfogl. létszám-előirányz.</vt:lpstr>
      <vt:lpstr>18. többéves</vt:lpstr>
      <vt:lpstr>19. előirányz.felhaszn.ütemterv</vt:lpstr>
      <vt:lpstr>22. mérleg</vt:lpstr>
      <vt:lpstr>23. felhalmozás kiadás</vt:lpstr>
      <vt:lpstr>Munka1</vt:lpstr>
      <vt:lpstr>'2. pénzmaradvány'!Nyomtatási_terület</vt:lpstr>
      <vt:lpstr>'4.1.összevont bevételek'!Nyomtatási_terület</vt:lpstr>
      <vt:lpstr>'7.1. Hivatal bevételei'!Nyomtatási_terület</vt:lpstr>
      <vt:lpstr>'7.2. Hivatal kiadásai'!Nyomtatási_terület</vt:lpstr>
      <vt:lpstr>'8.1. Műv. Ház bev.'!Nyomtatási_terület</vt:lpstr>
      <vt:lpstr>'8.2. Műv. Ház kiad.'!Nyomtatási_terület</vt:lpstr>
      <vt:lpstr>'9.1. Önk. bevételei'!Nyomtatási_terület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PENZUGY_4</cp:lastModifiedBy>
  <cp:lastPrinted>2016-05-23T06:09:44Z</cp:lastPrinted>
  <dcterms:created xsi:type="dcterms:W3CDTF">2006-01-17T11:47:21Z</dcterms:created>
  <dcterms:modified xsi:type="dcterms:W3CDTF">2016-05-31T09:21:11Z</dcterms:modified>
</cp:coreProperties>
</file>