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F532A1CC-6A71-4169-91DD-3A820A265C13}" xr6:coauthVersionLast="46" xr6:coauthVersionMax="46" xr10:uidLastSave="{00000000-0000-0000-0000-000000000000}"/>
  <bookViews>
    <workbookView xWindow="-120" yWindow="-120" windowWidth="29040" windowHeight="15840" firstSheet="7" activeTab="15" xr2:uid="{00000000-000D-0000-FFFF-FFFF00000000}"/>
  </bookViews>
  <sheets>
    <sheet name="1.sz.melléklet" sheetId="1" r:id="rId1"/>
    <sheet name="ÖNKORMÁNYZATIKIADÁSOK" sheetId="2" r:id="rId2"/>
    <sheet name="ÓVODAIKIADÁSOK" sheetId="15" r:id="rId3"/>
    <sheet name="PH KIADÁSOK" sheetId="39" r:id="rId4"/>
    <sheet name="ÖSSZESEN KIADÁSOK" sheetId="17" r:id="rId5"/>
    <sheet name="ÖNKORMÁNYZATIBEVÉTEL" sheetId="10" r:id="rId6"/>
    <sheet name="ÓVODAIBEVÉTEL" sheetId="34" r:id="rId7"/>
    <sheet name="PH BEVÉTELEK" sheetId="38" r:id="rId8"/>
    <sheet name="BEVÉTELEK ÖSSZESEN" sheetId="33" r:id="rId9"/>
    <sheet name="létszám" sheetId="8" r:id="rId10"/>
    <sheet name="beruházások felújítások" sheetId="11" r:id="rId11"/>
    <sheet name="EU projektek" sheetId="18" r:id="rId12"/>
    <sheet name="finanszírozás" sheetId="27" r:id="rId13"/>
    <sheet name="szociális kiadások" sheetId="29" r:id="rId14"/>
    <sheet name="helyi adók" sheetId="32" r:id="rId15"/>
    <sheet name="Gördülő mérleg" sheetId="19" r:id="rId16"/>
    <sheet name="EI FELHASZN TERV" sheetId="20" r:id="rId17"/>
    <sheet name="EI FELHASZN TERV (2)" sheetId="24" r:id="rId18"/>
    <sheet name="EI FELHASZN.TERV (3)" sheetId="40" r:id="rId19"/>
    <sheet name="Átadott" sheetId="35" r:id="rId20"/>
    <sheet name="Átvett" sheetId="36" r:id="rId21"/>
    <sheet name="4.sz.melléklet" sheetId="37" r:id="rId22"/>
  </sheets>
  <definedNames>
    <definedName name="_pr232" localSheetId="15">'Gördülő mérleg'!#REF!</definedName>
    <definedName name="_pr233" localSheetId="15">'Gördülő mérleg'!#REF!</definedName>
    <definedName name="_pr234" localSheetId="15">'Gördülő mérleg'!#REF!</definedName>
    <definedName name="_pr235" localSheetId="15">'Gördülő mérleg'!#REF!</definedName>
    <definedName name="_pr236" localSheetId="15">'Gördülő mérleg'!#REF!</definedName>
    <definedName name="_pr312" localSheetId="15">'Gördülő mérleg'!#REF!</definedName>
    <definedName name="_pr313" localSheetId="15">'Gördülő mérleg'!#REF!</definedName>
    <definedName name="_pr314" localSheetId="15">'Gördülő mérleg'!#REF!</definedName>
    <definedName name="_pr315" localSheetId="15">'Gördülő mérleg'!#REF!</definedName>
    <definedName name="_xlnm.Print_Area" localSheetId="0">'1.sz.melléklet'!$A$1:$A$26</definedName>
    <definedName name="_xlnm.Print_Area" localSheetId="10">'beruházások felújítások'!$A$1:$F$49</definedName>
    <definedName name="_xlnm.Print_Area" localSheetId="8">'BEVÉTELEK ÖSSZESEN'!$A$1:$F$100</definedName>
    <definedName name="_xlnm.Print_Area" localSheetId="16">'EI FELHASZN TERV'!$A$1:$O$218</definedName>
    <definedName name="_xlnm.Print_Area" localSheetId="17">'EI FELHASZN TERV (2)'!$A$1:$O$216</definedName>
    <definedName name="_xlnm.Print_Area" localSheetId="11">'EU projektek'!$A$1:$B$23</definedName>
    <definedName name="_xlnm.Print_Area" localSheetId="12">finanszírozás!$A$1:$E$9</definedName>
    <definedName name="_xlnm.Print_Area" localSheetId="15">'Gördülő mérleg'!$A$1:$E$154</definedName>
    <definedName name="_xlnm.Print_Area" localSheetId="9">létszám!$A$1:$E$33</definedName>
    <definedName name="_xlnm.Print_Area" localSheetId="6">ÓVODAIBEVÉTEL!$A$1:$F$98</definedName>
    <definedName name="_xlnm.Print_Area" localSheetId="2">ÓVODAIKIADÁSOK!$A$1:$F$125</definedName>
    <definedName name="_xlnm.Print_Area" localSheetId="5">ÖNKORMÁNYZATIBEVÉTEL!$A$1:$F$100</definedName>
    <definedName name="_xlnm.Print_Area" localSheetId="1">ÖNKORMÁNYZATIKIADÁSOK!$A$1:$F$123</definedName>
    <definedName name="_xlnm.Print_Area" localSheetId="4">'ÖSSZESEN KIADÁSOK'!$A$1:$F$123</definedName>
    <definedName name="_xlnm.Print_Area" localSheetId="13">'szociális kiadások'!$A$1:$C$39</definedName>
  </definedNames>
  <calcPr calcId="191029"/>
</workbook>
</file>

<file path=xl/calcChain.xml><?xml version="1.0" encoding="utf-8"?>
<calcChain xmlns="http://schemas.openxmlformats.org/spreadsheetml/2006/main">
  <c r="D7" i="19" l="1"/>
  <c r="O39" i="40"/>
  <c r="O156" i="24"/>
  <c r="O39" i="24"/>
  <c r="O138" i="20"/>
  <c r="O129" i="20"/>
  <c r="O128" i="20"/>
  <c r="F88" i="20"/>
  <c r="F6" i="15"/>
  <c r="F5" i="15"/>
  <c r="F4" i="15"/>
  <c r="F19" i="11"/>
  <c r="F18" i="11"/>
  <c r="F21" i="11"/>
  <c r="O22" i="20"/>
  <c r="D98" i="39"/>
  <c r="C98" i="39"/>
  <c r="D73" i="2"/>
  <c r="C73" i="2"/>
  <c r="N162" i="40"/>
  <c r="M162" i="40"/>
  <c r="L162" i="40"/>
  <c r="K162" i="40"/>
  <c r="J162" i="40"/>
  <c r="I162" i="40"/>
  <c r="H162" i="40"/>
  <c r="G162" i="40"/>
  <c r="F162" i="40"/>
  <c r="D162" i="40"/>
  <c r="C162" i="40"/>
  <c r="O156" i="40"/>
  <c r="O42" i="40"/>
  <c r="E162" i="40" l="1"/>
  <c r="O162" i="40" s="1"/>
  <c r="F59" i="33"/>
  <c r="F10" i="10"/>
  <c r="F9" i="10"/>
  <c r="D43" i="17"/>
  <c r="C32" i="17"/>
  <c r="C29" i="17"/>
  <c r="D23" i="17"/>
  <c r="F36" i="2"/>
  <c r="O216" i="40"/>
  <c r="C216" i="40"/>
  <c r="O213" i="40"/>
  <c r="N212" i="40"/>
  <c r="M212" i="40"/>
  <c r="L212" i="40"/>
  <c r="K212" i="40"/>
  <c r="J212" i="40"/>
  <c r="I212" i="40"/>
  <c r="H212" i="40"/>
  <c r="G212" i="40"/>
  <c r="F212" i="40"/>
  <c r="E212" i="40"/>
  <c r="D212" i="40"/>
  <c r="C212" i="40"/>
  <c r="O211" i="40"/>
  <c r="O210" i="40"/>
  <c r="O209" i="40"/>
  <c r="O208" i="40"/>
  <c r="O206" i="40"/>
  <c r="O205" i="40"/>
  <c r="O204" i="40"/>
  <c r="O203" i="40"/>
  <c r="O202" i="40"/>
  <c r="N201" i="40"/>
  <c r="M201" i="40"/>
  <c r="L201" i="40"/>
  <c r="K201" i="40"/>
  <c r="J201" i="40"/>
  <c r="I201" i="40"/>
  <c r="H201" i="40"/>
  <c r="G201" i="40"/>
  <c r="F201" i="40"/>
  <c r="E201" i="40"/>
  <c r="D201" i="40"/>
  <c r="C201" i="40"/>
  <c r="O200" i="40"/>
  <c r="N196" i="40"/>
  <c r="M196" i="40"/>
  <c r="L196" i="40"/>
  <c r="K196" i="40"/>
  <c r="J196" i="40"/>
  <c r="I196" i="40"/>
  <c r="H196" i="40"/>
  <c r="G196" i="40"/>
  <c r="F196" i="40"/>
  <c r="E196" i="40"/>
  <c r="D196" i="40"/>
  <c r="C196" i="40"/>
  <c r="O195" i="40"/>
  <c r="O194" i="40"/>
  <c r="O193" i="40"/>
  <c r="O192" i="40"/>
  <c r="N191" i="40"/>
  <c r="M191" i="40"/>
  <c r="L191" i="40"/>
  <c r="K191" i="40"/>
  <c r="J191" i="40"/>
  <c r="I191" i="40"/>
  <c r="H191" i="40"/>
  <c r="G191" i="40"/>
  <c r="F191" i="40"/>
  <c r="E191" i="40"/>
  <c r="D191" i="40"/>
  <c r="C191" i="40"/>
  <c r="O190" i="40"/>
  <c r="O189" i="40"/>
  <c r="O188" i="40"/>
  <c r="O187" i="40"/>
  <c r="O186" i="40"/>
  <c r="O184" i="40"/>
  <c r="N183" i="40"/>
  <c r="M183" i="40"/>
  <c r="L183" i="40"/>
  <c r="K183" i="40"/>
  <c r="J183" i="40"/>
  <c r="I183" i="40"/>
  <c r="H183" i="40"/>
  <c r="G183" i="40"/>
  <c r="F183" i="40"/>
  <c r="E183" i="40"/>
  <c r="D183" i="40"/>
  <c r="C183" i="40"/>
  <c r="O182" i="40"/>
  <c r="O181" i="40"/>
  <c r="O180" i="40"/>
  <c r="N179" i="40"/>
  <c r="M179" i="40"/>
  <c r="L179" i="40"/>
  <c r="K179" i="40"/>
  <c r="J179" i="40"/>
  <c r="I179" i="40"/>
  <c r="H179" i="40"/>
  <c r="G179" i="40"/>
  <c r="F179" i="40"/>
  <c r="E179" i="40"/>
  <c r="D179" i="40"/>
  <c r="C179" i="40"/>
  <c r="O178" i="40"/>
  <c r="O177" i="40"/>
  <c r="O176" i="40"/>
  <c r="O175" i="40"/>
  <c r="O174" i="40"/>
  <c r="N173" i="40"/>
  <c r="M173" i="40"/>
  <c r="L173" i="40"/>
  <c r="K173" i="40"/>
  <c r="J173" i="40"/>
  <c r="I173" i="40"/>
  <c r="H173" i="40"/>
  <c r="G173" i="40"/>
  <c r="F173" i="40"/>
  <c r="E173" i="40"/>
  <c r="D173" i="40"/>
  <c r="C173" i="40"/>
  <c r="O172" i="40"/>
  <c r="O171" i="40"/>
  <c r="O170" i="40"/>
  <c r="O169" i="40"/>
  <c r="O168" i="40"/>
  <c r="O167" i="40"/>
  <c r="N166" i="40"/>
  <c r="M166" i="40"/>
  <c r="L166" i="40"/>
  <c r="K166" i="40"/>
  <c r="J166" i="40"/>
  <c r="I166" i="40"/>
  <c r="H166" i="40"/>
  <c r="G166" i="40"/>
  <c r="F166" i="40"/>
  <c r="E166" i="40"/>
  <c r="D166" i="40"/>
  <c r="C166" i="40"/>
  <c r="O165" i="40"/>
  <c r="O164" i="40"/>
  <c r="O163" i="40"/>
  <c r="O161" i="40"/>
  <c r="O160" i="40"/>
  <c r="O159" i="40"/>
  <c r="O158" i="40"/>
  <c r="O157" i="40"/>
  <c r="O155" i="40"/>
  <c r="O154" i="40"/>
  <c r="O153" i="40"/>
  <c r="O152" i="40"/>
  <c r="N149" i="40"/>
  <c r="M149" i="40"/>
  <c r="L149" i="40"/>
  <c r="K149" i="40"/>
  <c r="J149" i="40"/>
  <c r="I149" i="40"/>
  <c r="H149" i="40"/>
  <c r="G149" i="40"/>
  <c r="F149" i="40"/>
  <c r="E149" i="40"/>
  <c r="D149" i="40"/>
  <c r="C149" i="40"/>
  <c r="C150" i="40" s="1"/>
  <c r="O148" i="40"/>
  <c r="O147" i="40"/>
  <c r="O146" i="40"/>
  <c r="O145" i="40"/>
  <c r="O144" i="40"/>
  <c r="O143" i="40"/>
  <c r="O142" i="40"/>
  <c r="O141" i="40"/>
  <c r="N140" i="40"/>
  <c r="N151" i="40" s="1"/>
  <c r="M140" i="40"/>
  <c r="L140" i="40"/>
  <c r="L151" i="40" s="1"/>
  <c r="K140" i="40"/>
  <c r="J140" i="40"/>
  <c r="J151" i="40" s="1"/>
  <c r="I140" i="40"/>
  <c r="H140" i="40"/>
  <c r="H151" i="40" s="1"/>
  <c r="G140" i="40"/>
  <c r="F140" i="40"/>
  <c r="F151" i="40" s="1"/>
  <c r="E140" i="40"/>
  <c r="D140" i="40"/>
  <c r="D151" i="40" s="1"/>
  <c r="C140" i="40"/>
  <c r="O139" i="40"/>
  <c r="O138" i="40"/>
  <c r="O136" i="40"/>
  <c r="O135" i="40"/>
  <c r="O134" i="40"/>
  <c r="O133" i="40"/>
  <c r="O132" i="40"/>
  <c r="N131" i="40"/>
  <c r="N137" i="40" s="1"/>
  <c r="M131" i="40"/>
  <c r="M137" i="40" s="1"/>
  <c r="L131" i="40"/>
  <c r="L137" i="40" s="1"/>
  <c r="K131" i="40"/>
  <c r="K137" i="40" s="1"/>
  <c r="J131" i="40"/>
  <c r="J137" i="40" s="1"/>
  <c r="I131" i="40"/>
  <c r="I137" i="40" s="1"/>
  <c r="H131" i="40"/>
  <c r="H137" i="40" s="1"/>
  <c r="G131" i="40"/>
  <c r="G137" i="40" s="1"/>
  <c r="F131" i="40"/>
  <c r="F137" i="40" s="1"/>
  <c r="E131" i="40"/>
  <c r="E137" i="40" s="1"/>
  <c r="D131" i="40"/>
  <c r="D137" i="40" s="1"/>
  <c r="C131" i="40"/>
  <c r="C137" i="40" s="1"/>
  <c r="O130" i="40"/>
  <c r="O129" i="40"/>
  <c r="O128" i="40"/>
  <c r="O127" i="40"/>
  <c r="O126" i="40"/>
  <c r="O125" i="40"/>
  <c r="O121" i="40"/>
  <c r="N120" i="40"/>
  <c r="M120" i="40"/>
  <c r="L120" i="40"/>
  <c r="K120" i="40"/>
  <c r="J120" i="40"/>
  <c r="I120" i="40"/>
  <c r="H120" i="40"/>
  <c r="G120" i="40"/>
  <c r="F120" i="40"/>
  <c r="E120" i="40"/>
  <c r="D120" i="40"/>
  <c r="C120" i="40"/>
  <c r="O119" i="40"/>
  <c r="O118" i="40"/>
  <c r="O117" i="40"/>
  <c r="O116" i="40"/>
  <c r="N115" i="40"/>
  <c r="M115" i="40"/>
  <c r="L115" i="40"/>
  <c r="K115" i="40"/>
  <c r="J115" i="40"/>
  <c r="I115" i="40"/>
  <c r="H115" i="40"/>
  <c r="G115" i="40"/>
  <c r="F115" i="40"/>
  <c r="E115" i="40"/>
  <c r="D115" i="40"/>
  <c r="C115" i="40"/>
  <c r="O114" i="40"/>
  <c r="O113" i="40"/>
  <c r="O112" i="40"/>
  <c r="N111" i="40"/>
  <c r="M111" i="40"/>
  <c r="L111" i="40"/>
  <c r="K111" i="40"/>
  <c r="J111" i="40"/>
  <c r="I111" i="40"/>
  <c r="H111" i="40"/>
  <c r="G111" i="40"/>
  <c r="F111" i="40"/>
  <c r="E111" i="40"/>
  <c r="D111" i="40"/>
  <c r="C111" i="40"/>
  <c r="O110" i="40"/>
  <c r="O109" i="40"/>
  <c r="M108" i="40"/>
  <c r="L108" i="40"/>
  <c r="K108" i="40"/>
  <c r="J108" i="40"/>
  <c r="I108" i="40"/>
  <c r="H108" i="40"/>
  <c r="G108" i="40"/>
  <c r="F108" i="40"/>
  <c r="E108" i="40"/>
  <c r="D108" i="40"/>
  <c r="C108" i="40"/>
  <c r="O107" i="40"/>
  <c r="O106" i="40"/>
  <c r="O105" i="40"/>
  <c r="O104" i="40"/>
  <c r="M103" i="40"/>
  <c r="L103" i="40"/>
  <c r="K103" i="40"/>
  <c r="J103" i="40"/>
  <c r="I103" i="40"/>
  <c r="H103" i="40"/>
  <c r="G103" i="40"/>
  <c r="F103" i="40"/>
  <c r="E103" i="40"/>
  <c r="D103" i="40"/>
  <c r="C103" i="40"/>
  <c r="O102" i="40"/>
  <c r="O101" i="40"/>
  <c r="O100" i="40"/>
  <c r="N97" i="40"/>
  <c r="M97" i="40"/>
  <c r="L97" i="40"/>
  <c r="K97" i="40"/>
  <c r="J97" i="40"/>
  <c r="I97" i="40"/>
  <c r="H97" i="40"/>
  <c r="G97" i="40"/>
  <c r="F97" i="40"/>
  <c r="E97" i="40"/>
  <c r="D97" i="40"/>
  <c r="C97" i="40"/>
  <c r="O96" i="40"/>
  <c r="O95" i="40"/>
  <c r="O94" i="40"/>
  <c r="O93" i="40"/>
  <c r="O92" i="40"/>
  <c r="O91" i="40"/>
  <c r="O90" i="40"/>
  <c r="O89" i="40"/>
  <c r="N88" i="40"/>
  <c r="M88" i="40"/>
  <c r="L88" i="40"/>
  <c r="K88" i="40"/>
  <c r="J88" i="40"/>
  <c r="I88" i="40"/>
  <c r="H88" i="40"/>
  <c r="G88" i="40"/>
  <c r="F88" i="40"/>
  <c r="E88" i="40"/>
  <c r="D88" i="40"/>
  <c r="C88" i="40"/>
  <c r="O87" i="40"/>
  <c r="O86" i="40"/>
  <c r="O85" i="40"/>
  <c r="O84" i="40"/>
  <c r="N83" i="40"/>
  <c r="M83" i="40"/>
  <c r="L83" i="40"/>
  <c r="K83" i="40"/>
  <c r="J83" i="40"/>
  <c r="I83" i="40"/>
  <c r="H83" i="40"/>
  <c r="G83" i="40"/>
  <c r="F83" i="40"/>
  <c r="E83" i="40"/>
  <c r="D83" i="40"/>
  <c r="C83" i="40"/>
  <c r="O82" i="40"/>
  <c r="O81" i="40"/>
  <c r="O80" i="40"/>
  <c r="O79" i="40"/>
  <c r="O78" i="40"/>
  <c r="O77" i="40"/>
  <c r="O76" i="40"/>
  <c r="N74" i="40"/>
  <c r="M74" i="40"/>
  <c r="L74" i="40"/>
  <c r="K74" i="40"/>
  <c r="J74" i="40"/>
  <c r="I74" i="40"/>
  <c r="H74" i="40"/>
  <c r="G74" i="40"/>
  <c r="F74" i="40"/>
  <c r="E74" i="40"/>
  <c r="D74" i="40"/>
  <c r="C74" i="40"/>
  <c r="O73" i="40"/>
  <c r="O72" i="40"/>
  <c r="O71" i="40"/>
  <c r="O70" i="40"/>
  <c r="O69" i="40"/>
  <c r="O68" i="40"/>
  <c r="O67" i="40"/>
  <c r="O66" i="40"/>
  <c r="O65" i="40"/>
  <c r="O64" i="40"/>
  <c r="O63" i="40"/>
  <c r="O62" i="40"/>
  <c r="O61" i="40"/>
  <c r="N60" i="40"/>
  <c r="M60" i="40"/>
  <c r="L60" i="40"/>
  <c r="K60" i="40"/>
  <c r="J60" i="40"/>
  <c r="I60" i="40"/>
  <c r="H60" i="40"/>
  <c r="G60" i="40"/>
  <c r="F60" i="40"/>
  <c r="E60" i="40"/>
  <c r="D60" i="40"/>
  <c r="C60" i="40"/>
  <c r="O59" i="40"/>
  <c r="O58" i="40"/>
  <c r="O57" i="40"/>
  <c r="O56" i="40"/>
  <c r="O55" i="40"/>
  <c r="O54" i="40"/>
  <c r="O53" i="40"/>
  <c r="O52" i="40"/>
  <c r="N50" i="40"/>
  <c r="M50" i="40"/>
  <c r="L50" i="40"/>
  <c r="K50" i="40"/>
  <c r="J50" i="40"/>
  <c r="I50" i="40"/>
  <c r="H50" i="40"/>
  <c r="G50" i="40"/>
  <c r="F50" i="40"/>
  <c r="E50" i="40"/>
  <c r="D50" i="40"/>
  <c r="C50" i="40"/>
  <c r="O49" i="40"/>
  <c r="O48" i="40"/>
  <c r="O47" i="40"/>
  <c r="O46" i="40"/>
  <c r="O45" i="40"/>
  <c r="N44" i="40"/>
  <c r="M44" i="40"/>
  <c r="L44" i="40"/>
  <c r="K44" i="40"/>
  <c r="J44" i="40"/>
  <c r="I44" i="40"/>
  <c r="H44" i="40"/>
  <c r="G44" i="40"/>
  <c r="F44" i="40"/>
  <c r="E44" i="40"/>
  <c r="D44" i="40"/>
  <c r="C44" i="40"/>
  <c r="O43" i="40"/>
  <c r="O44" i="40" s="1"/>
  <c r="N41" i="40"/>
  <c r="M41" i="40"/>
  <c r="L41" i="40"/>
  <c r="K41" i="40"/>
  <c r="J41" i="40"/>
  <c r="I41" i="40"/>
  <c r="H41" i="40"/>
  <c r="G41" i="40"/>
  <c r="F41" i="40"/>
  <c r="E41" i="40"/>
  <c r="D41" i="40"/>
  <c r="C41" i="40"/>
  <c r="O40" i="40"/>
  <c r="O38" i="40"/>
  <c r="O37" i="40"/>
  <c r="O36" i="40"/>
  <c r="O35" i="40"/>
  <c r="O34" i="40"/>
  <c r="N33" i="40"/>
  <c r="M33" i="40"/>
  <c r="L33" i="40"/>
  <c r="K33" i="40"/>
  <c r="J33" i="40"/>
  <c r="I33" i="40"/>
  <c r="H33" i="40"/>
  <c r="G33" i="40"/>
  <c r="F33" i="40"/>
  <c r="E33" i="40"/>
  <c r="D33" i="40"/>
  <c r="C33" i="40"/>
  <c r="O32" i="40"/>
  <c r="O31" i="40"/>
  <c r="N30" i="40"/>
  <c r="M30" i="40"/>
  <c r="L30" i="40"/>
  <c r="K30" i="40"/>
  <c r="J30" i="40"/>
  <c r="I30" i="40"/>
  <c r="H30" i="40"/>
  <c r="G30" i="40"/>
  <c r="F30" i="40"/>
  <c r="E30" i="40"/>
  <c r="D30" i="40"/>
  <c r="C30" i="40"/>
  <c r="O29" i="40"/>
  <c r="O28" i="40"/>
  <c r="O27" i="40"/>
  <c r="O26" i="40"/>
  <c r="N24" i="40"/>
  <c r="M24" i="40"/>
  <c r="L24" i="40"/>
  <c r="K24" i="40"/>
  <c r="J24" i="40"/>
  <c r="I24" i="40"/>
  <c r="H24" i="40"/>
  <c r="G24" i="40"/>
  <c r="F24" i="40"/>
  <c r="E24" i="40"/>
  <c r="D24" i="40"/>
  <c r="C24" i="40"/>
  <c r="O23" i="40"/>
  <c r="O22" i="40"/>
  <c r="O21" i="40"/>
  <c r="N20" i="40"/>
  <c r="M20" i="40"/>
  <c r="L20" i="40"/>
  <c r="K20" i="40"/>
  <c r="J20" i="40"/>
  <c r="I20" i="40"/>
  <c r="H20" i="40"/>
  <c r="G20" i="40"/>
  <c r="F20" i="40"/>
  <c r="E20" i="40"/>
  <c r="D20" i="40"/>
  <c r="C20" i="40"/>
  <c r="O19" i="40"/>
  <c r="O18" i="40"/>
  <c r="O17" i="40"/>
  <c r="O16" i="40"/>
  <c r="O15" i="40"/>
  <c r="O14" i="40"/>
  <c r="O13" i="40"/>
  <c r="O12" i="40"/>
  <c r="O11" i="40"/>
  <c r="O10" i="40"/>
  <c r="O9" i="40"/>
  <c r="O8" i="40"/>
  <c r="O7" i="40"/>
  <c r="C30" i="24"/>
  <c r="F95" i="38"/>
  <c r="E94" i="38"/>
  <c r="D94" i="38"/>
  <c r="C94" i="38"/>
  <c r="F93" i="38"/>
  <c r="F92" i="38"/>
  <c r="F91" i="38"/>
  <c r="F90" i="38"/>
  <c r="E89" i="38"/>
  <c r="D89" i="38"/>
  <c r="C89" i="38"/>
  <c r="F88" i="38"/>
  <c r="F87" i="38"/>
  <c r="F86" i="38"/>
  <c r="F85" i="38"/>
  <c r="F84" i="38"/>
  <c r="E83" i="38"/>
  <c r="D83" i="38"/>
  <c r="C83" i="38"/>
  <c r="F82" i="38"/>
  <c r="F81" i="38"/>
  <c r="F80" i="38"/>
  <c r="F79" i="38"/>
  <c r="E78" i="38"/>
  <c r="D78" i="38"/>
  <c r="C78" i="38"/>
  <c r="F77" i="38"/>
  <c r="F76" i="38"/>
  <c r="F75" i="38"/>
  <c r="F74" i="38"/>
  <c r="E73" i="38"/>
  <c r="D73" i="38"/>
  <c r="C73" i="38"/>
  <c r="F72" i="38"/>
  <c r="F71" i="38"/>
  <c r="F70" i="38"/>
  <c r="E68" i="38"/>
  <c r="D68" i="38"/>
  <c r="E65" i="38"/>
  <c r="D65" i="38"/>
  <c r="C65" i="38"/>
  <c r="F64" i="38"/>
  <c r="F63" i="38"/>
  <c r="F62" i="38"/>
  <c r="E61" i="38"/>
  <c r="D61" i="38"/>
  <c r="C61" i="38"/>
  <c r="F60" i="38"/>
  <c r="F59" i="38"/>
  <c r="F58" i="38"/>
  <c r="F57" i="38"/>
  <c r="F56" i="38"/>
  <c r="F55" i="38"/>
  <c r="E54" i="38"/>
  <c r="D54" i="38"/>
  <c r="C54" i="38"/>
  <c r="F53" i="38"/>
  <c r="F52" i="38"/>
  <c r="F51" i="38"/>
  <c r="F50" i="38"/>
  <c r="F49" i="38"/>
  <c r="E47" i="38"/>
  <c r="D47" i="38"/>
  <c r="C47" i="38"/>
  <c r="F46" i="38"/>
  <c r="F45" i="38"/>
  <c r="F44" i="38"/>
  <c r="E43" i="38"/>
  <c r="D43" i="38"/>
  <c r="C43" i="38"/>
  <c r="F42" i="38"/>
  <c r="F41" i="38"/>
  <c r="F40" i="38"/>
  <c r="F39" i="38"/>
  <c r="F38" i="38"/>
  <c r="F37" i="38"/>
  <c r="F36" i="38"/>
  <c r="F35" i="38"/>
  <c r="F34" i="38"/>
  <c r="F33" i="38"/>
  <c r="F31" i="38"/>
  <c r="E30" i="38"/>
  <c r="D30" i="38"/>
  <c r="C30" i="38"/>
  <c r="F29" i="38"/>
  <c r="F28" i="38"/>
  <c r="F27" i="38"/>
  <c r="F26" i="38"/>
  <c r="F25" i="38"/>
  <c r="F24" i="38"/>
  <c r="F23" i="38"/>
  <c r="F22" i="38"/>
  <c r="E21" i="38"/>
  <c r="D21" i="38"/>
  <c r="C21" i="38"/>
  <c r="F20" i="38"/>
  <c r="F19" i="38"/>
  <c r="E18" i="38"/>
  <c r="D18" i="38"/>
  <c r="C18" i="38"/>
  <c r="F17" i="38"/>
  <c r="F16" i="38"/>
  <c r="F15" i="38"/>
  <c r="F14" i="38"/>
  <c r="F13" i="38"/>
  <c r="E12" i="38"/>
  <c r="D12" i="38"/>
  <c r="C12" i="38"/>
  <c r="F11" i="38"/>
  <c r="F10" i="38"/>
  <c r="F9" i="38"/>
  <c r="F8" i="38"/>
  <c r="F7" i="38"/>
  <c r="F6" i="38"/>
  <c r="F120" i="39"/>
  <c r="E119" i="39"/>
  <c r="D119" i="39"/>
  <c r="C119" i="39"/>
  <c r="F118" i="39"/>
  <c r="F117" i="39"/>
  <c r="F116" i="39"/>
  <c r="F115" i="39"/>
  <c r="F113" i="39"/>
  <c r="F112" i="39"/>
  <c r="F111" i="39"/>
  <c r="E110" i="39"/>
  <c r="D110" i="39"/>
  <c r="C110" i="39"/>
  <c r="F109" i="39"/>
  <c r="F108" i="39"/>
  <c r="E107" i="39"/>
  <c r="D107" i="39"/>
  <c r="C107" i="39"/>
  <c r="F106" i="39"/>
  <c r="F105" i="39"/>
  <c r="F104" i="39"/>
  <c r="F103" i="39"/>
  <c r="D102" i="39"/>
  <c r="C102" i="39"/>
  <c r="F101" i="39"/>
  <c r="F100" i="39"/>
  <c r="F99" i="39"/>
  <c r="D96" i="39"/>
  <c r="C96" i="39"/>
  <c r="F95" i="39"/>
  <c r="F94" i="39"/>
  <c r="F93" i="39"/>
  <c r="F92" i="39"/>
  <c r="F91" i="39"/>
  <c r="F90" i="39"/>
  <c r="F89" i="39"/>
  <c r="F88" i="39"/>
  <c r="E87" i="39"/>
  <c r="D87" i="39"/>
  <c r="C87" i="39"/>
  <c r="F86" i="39"/>
  <c r="F85" i="39"/>
  <c r="F84" i="39"/>
  <c r="F83" i="39"/>
  <c r="E82" i="39"/>
  <c r="D82" i="39"/>
  <c r="C82" i="39"/>
  <c r="F81" i="39"/>
  <c r="F80" i="39"/>
  <c r="F79" i="39"/>
  <c r="F78" i="39"/>
  <c r="F77" i="39"/>
  <c r="F76" i="39"/>
  <c r="F75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E59" i="39"/>
  <c r="D59" i="39"/>
  <c r="C59" i="39"/>
  <c r="F58" i="39"/>
  <c r="F57" i="39"/>
  <c r="F56" i="39"/>
  <c r="F55" i="39"/>
  <c r="F54" i="39"/>
  <c r="F53" i="39"/>
  <c r="F52" i="39"/>
  <c r="F51" i="39"/>
  <c r="E49" i="39"/>
  <c r="D49" i="39"/>
  <c r="C49" i="39"/>
  <c r="F48" i="39"/>
  <c r="F47" i="39"/>
  <c r="F46" i="39"/>
  <c r="F45" i="39"/>
  <c r="F44" i="39"/>
  <c r="E43" i="39"/>
  <c r="D43" i="39"/>
  <c r="C43" i="39"/>
  <c r="F42" i="39"/>
  <c r="F41" i="39"/>
  <c r="E40" i="39"/>
  <c r="D40" i="39"/>
  <c r="C40" i="39"/>
  <c r="F39" i="39"/>
  <c r="F38" i="39"/>
  <c r="F37" i="39"/>
  <c r="F36" i="39"/>
  <c r="F35" i="39"/>
  <c r="F34" i="39"/>
  <c r="F33" i="39"/>
  <c r="E32" i="39"/>
  <c r="D32" i="39"/>
  <c r="C32" i="39"/>
  <c r="F31" i="39"/>
  <c r="F30" i="39"/>
  <c r="E29" i="39"/>
  <c r="D29" i="39"/>
  <c r="C29" i="39"/>
  <c r="F28" i="39"/>
  <c r="F27" i="39"/>
  <c r="F26" i="39"/>
  <c r="F25" i="39"/>
  <c r="E23" i="39"/>
  <c r="D23" i="39"/>
  <c r="C23" i="39"/>
  <c r="F22" i="39"/>
  <c r="F21" i="39"/>
  <c r="F20" i="39"/>
  <c r="E19" i="39"/>
  <c r="D19" i="39"/>
  <c r="C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118" i="15"/>
  <c r="E117" i="15"/>
  <c r="D117" i="15"/>
  <c r="C117" i="15"/>
  <c r="F116" i="15"/>
  <c r="F115" i="15"/>
  <c r="F114" i="15"/>
  <c r="F113" i="15"/>
  <c r="F111" i="15"/>
  <c r="F110" i="15"/>
  <c r="F109" i="15"/>
  <c r="E108" i="15"/>
  <c r="D108" i="15"/>
  <c r="C108" i="15"/>
  <c r="F107" i="15"/>
  <c r="F106" i="15"/>
  <c r="E105" i="15"/>
  <c r="D105" i="15"/>
  <c r="C105" i="15"/>
  <c r="F104" i="15"/>
  <c r="F103" i="15"/>
  <c r="F102" i="15"/>
  <c r="F101" i="15"/>
  <c r="D100" i="15"/>
  <c r="C100" i="15"/>
  <c r="F99" i="15"/>
  <c r="F98" i="15"/>
  <c r="F97" i="15"/>
  <c r="F95" i="15"/>
  <c r="C94" i="15"/>
  <c r="F93" i="15"/>
  <c r="F92" i="15"/>
  <c r="F91" i="15"/>
  <c r="F90" i="15"/>
  <c r="F89" i="15"/>
  <c r="F88" i="15"/>
  <c r="F87" i="15"/>
  <c r="F86" i="15"/>
  <c r="E85" i="15"/>
  <c r="D85" i="15"/>
  <c r="C85" i="15"/>
  <c r="F84" i="15"/>
  <c r="F83" i="15"/>
  <c r="F82" i="15"/>
  <c r="F81" i="15"/>
  <c r="E80" i="15"/>
  <c r="D80" i="15"/>
  <c r="C80" i="15"/>
  <c r="F79" i="15"/>
  <c r="F78" i="15"/>
  <c r="F77" i="15"/>
  <c r="F76" i="15"/>
  <c r="F75" i="15"/>
  <c r="F74" i="15"/>
  <c r="F73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E57" i="15"/>
  <c r="D57" i="15"/>
  <c r="C57" i="15"/>
  <c r="F56" i="15"/>
  <c r="F55" i="15"/>
  <c r="F54" i="15"/>
  <c r="F53" i="15"/>
  <c r="F52" i="15"/>
  <c r="F51" i="15"/>
  <c r="F50" i="15"/>
  <c r="F49" i="15"/>
  <c r="E47" i="15"/>
  <c r="D47" i="15"/>
  <c r="C47" i="15"/>
  <c r="F46" i="15"/>
  <c r="F45" i="15"/>
  <c r="F44" i="15"/>
  <c r="F43" i="15"/>
  <c r="F42" i="15"/>
  <c r="E41" i="15"/>
  <c r="D41" i="15"/>
  <c r="C41" i="15"/>
  <c r="F40" i="15"/>
  <c r="F39" i="15"/>
  <c r="E38" i="15"/>
  <c r="D38" i="15"/>
  <c r="C38" i="15"/>
  <c r="F37" i="15"/>
  <c r="F36" i="15"/>
  <c r="F35" i="15"/>
  <c r="F34" i="15"/>
  <c r="F33" i="15"/>
  <c r="F32" i="15"/>
  <c r="F31" i="15"/>
  <c r="E30" i="15"/>
  <c r="D30" i="15"/>
  <c r="C30" i="15"/>
  <c r="F29" i="15"/>
  <c r="F28" i="15"/>
  <c r="E27" i="15"/>
  <c r="D27" i="15"/>
  <c r="C27" i="15"/>
  <c r="F26" i="15"/>
  <c r="F25" i="15"/>
  <c r="F24" i="15"/>
  <c r="F23" i="15"/>
  <c r="E21" i="15"/>
  <c r="D21" i="15"/>
  <c r="C21" i="15"/>
  <c r="F20" i="15"/>
  <c r="F19" i="15"/>
  <c r="F18" i="15"/>
  <c r="E17" i="15"/>
  <c r="D17" i="15"/>
  <c r="C17" i="15"/>
  <c r="F16" i="15"/>
  <c r="F15" i="15"/>
  <c r="F14" i="15"/>
  <c r="F13" i="15"/>
  <c r="F12" i="15"/>
  <c r="F11" i="15"/>
  <c r="F10" i="15"/>
  <c r="F9" i="15"/>
  <c r="F8" i="15"/>
  <c r="F7" i="15"/>
  <c r="F72" i="2"/>
  <c r="F71" i="2"/>
  <c r="F70" i="2"/>
  <c r="F69" i="2"/>
  <c r="F68" i="2"/>
  <c r="F67" i="2"/>
  <c r="F66" i="2"/>
  <c r="F65" i="2"/>
  <c r="F64" i="2"/>
  <c r="F63" i="2"/>
  <c r="F62" i="2"/>
  <c r="F61" i="2"/>
  <c r="F41" i="2"/>
  <c r="N151" i="20"/>
  <c r="M151" i="20"/>
  <c r="L151" i="20"/>
  <c r="K151" i="20"/>
  <c r="J151" i="20"/>
  <c r="I151" i="20"/>
  <c r="H151" i="20"/>
  <c r="G151" i="20"/>
  <c r="F151" i="20"/>
  <c r="E151" i="20"/>
  <c r="D151" i="20"/>
  <c r="C151" i="20"/>
  <c r="D69" i="34"/>
  <c r="C69" i="34"/>
  <c r="E68" i="34"/>
  <c r="F57" i="34"/>
  <c r="E70" i="10"/>
  <c r="F59" i="10"/>
  <c r="F58" i="10"/>
  <c r="F48" i="10"/>
  <c r="F47" i="10"/>
  <c r="F40" i="10"/>
  <c r="E32" i="10"/>
  <c r="C32" i="10"/>
  <c r="E20" i="10"/>
  <c r="D20" i="10"/>
  <c r="C14" i="10"/>
  <c r="C20" i="10" s="1"/>
  <c r="F78" i="2"/>
  <c r="F77" i="2"/>
  <c r="F76" i="2"/>
  <c r="E59" i="2"/>
  <c r="D59" i="2"/>
  <c r="F58" i="2"/>
  <c r="F57" i="2"/>
  <c r="F27" i="2"/>
  <c r="F26" i="2"/>
  <c r="F21" i="2"/>
  <c r="F20" i="2"/>
  <c r="F31" i="2"/>
  <c r="F30" i="2"/>
  <c r="E32" i="2"/>
  <c r="D32" i="2"/>
  <c r="F39" i="2"/>
  <c r="F38" i="2"/>
  <c r="F37" i="2"/>
  <c r="F33" i="2"/>
  <c r="F35" i="2"/>
  <c r="F34" i="2"/>
  <c r="E40" i="2"/>
  <c r="C40" i="2"/>
  <c r="D40" i="2"/>
  <c r="F42" i="2"/>
  <c r="E43" i="2"/>
  <c r="D43" i="2"/>
  <c r="C43" i="2"/>
  <c r="F44" i="2"/>
  <c r="F45" i="2"/>
  <c r="F46" i="2"/>
  <c r="E49" i="2"/>
  <c r="D49" i="2"/>
  <c r="E119" i="2"/>
  <c r="D119" i="2"/>
  <c r="C119" i="2"/>
  <c r="E110" i="2"/>
  <c r="D110" i="2"/>
  <c r="E107" i="2"/>
  <c r="D107" i="2"/>
  <c r="C107" i="2"/>
  <c r="D102" i="2"/>
  <c r="C102" i="2"/>
  <c r="D96" i="2"/>
  <c r="C96" i="2"/>
  <c r="E87" i="2"/>
  <c r="D87" i="2"/>
  <c r="C87" i="2"/>
  <c r="D32" i="38" l="1"/>
  <c r="E32" i="38"/>
  <c r="F94" i="38"/>
  <c r="O41" i="40"/>
  <c r="C114" i="2"/>
  <c r="N25" i="40"/>
  <c r="C122" i="40"/>
  <c r="F32" i="39"/>
  <c r="F87" i="39"/>
  <c r="F110" i="39"/>
  <c r="F18" i="38"/>
  <c r="F30" i="38"/>
  <c r="F73" i="38"/>
  <c r="O179" i="40"/>
  <c r="F25" i="40"/>
  <c r="E51" i="40"/>
  <c r="E75" i="40" s="1"/>
  <c r="M51" i="40"/>
  <c r="O74" i="40"/>
  <c r="O140" i="40"/>
  <c r="C25" i="40"/>
  <c r="G25" i="40"/>
  <c r="K25" i="40"/>
  <c r="K99" i="40" s="1"/>
  <c r="K123" i="40" s="1"/>
  <c r="C51" i="40"/>
  <c r="G51" i="40"/>
  <c r="G75" i="40" s="1"/>
  <c r="K51" i="40"/>
  <c r="G122" i="40"/>
  <c r="J25" i="40"/>
  <c r="I51" i="40"/>
  <c r="O30" i="40"/>
  <c r="O111" i="40"/>
  <c r="C24" i="39"/>
  <c r="F87" i="2"/>
  <c r="E22" i="15"/>
  <c r="D114" i="39"/>
  <c r="D121" i="39" s="1"/>
  <c r="D66" i="38"/>
  <c r="D69" i="38" s="1"/>
  <c r="F61" i="38"/>
  <c r="G207" i="40"/>
  <c r="G214" i="40" s="1"/>
  <c r="F119" i="2"/>
  <c r="E48" i="15"/>
  <c r="D112" i="15"/>
  <c r="D119" i="15" s="1"/>
  <c r="C66" i="38"/>
  <c r="C69" i="38" s="1"/>
  <c r="F65" i="38"/>
  <c r="D25" i="40"/>
  <c r="H25" i="40"/>
  <c r="L25" i="40"/>
  <c r="D114" i="2"/>
  <c r="F43" i="38"/>
  <c r="K122" i="40"/>
  <c r="O183" i="40"/>
  <c r="D207" i="40"/>
  <c r="D214" i="40" s="1"/>
  <c r="H207" i="40"/>
  <c r="H214" i="40" s="1"/>
  <c r="O212" i="40"/>
  <c r="L207" i="40"/>
  <c r="L214" i="40" s="1"/>
  <c r="M207" i="40"/>
  <c r="M214" i="40" s="1"/>
  <c r="D22" i="15"/>
  <c r="F108" i="15"/>
  <c r="F117" i="15"/>
  <c r="E24" i="39"/>
  <c r="F43" i="39"/>
  <c r="F59" i="39"/>
  <c r="F12" i="38"/>
  <c r="C32" i="38"/>
  <c r="F32" i="38" s="1"/>
  <c r="C48" i="38"/>
  <c r="C68" i="38" s="1"/>
  <c r="F68" i="38" s="1"/>
  <c r="E66" i="38"/>
  <c r="E69" i="38" s="1"/>
  <c r="F83" i="38"/>
  <c r="D96" i="38"/>
  <c r="E25" i="40"/>
  <c r="I25" i="40"/>
  <c r="M25" i="40"/>
  <c r="F51" i="40"/>
  <c r="J51" i="40"/>
  <c r="N51" i="40"/>
  <c r="N75" i="40" s="1"/>
  <c r="O103" i="40"/>
  <c r="O108" i="40"/>
  <c r="F122" i="40"/>
  <c r="J122" i="40"/>
  <c r="N122" i="40"/>
  <c r="E151" i="40"/>
  <c r="E185" i="40" s="1"/>
  <c r="I151" i="40"/>
  <c r="I185" i="40" s="1"/>
  <c r="M151" i="40"/>
  <c r="M185" i="40" s="1"/>
  <c r="O191" i="40"/>
  <c r="O196" i="40"/>
  <c r="D51" i="40"/>
  <c r="H51" i="40"/>
  <c r="L51" i="40"/>
  <c r="D122" i="40"/>
  <c r="H122" i="40"/>
  <c r="L122" i="40"/>
  <c r="G151" i="40"/>
  <c r="G185" i="40" s="1"/>
  <c r="K151" i="40"/>
  <c r="D185" i="40"/>
  <c r="H185" i="40"/>
  <c r="L185" i="40"/>
  <c r="F107" i="2"/>
  <c r="F40" i="2"/>
  <c r="F41" i="15"/>
  <c r="F85" i="15"/>
  <c r="E50" i="39"/>
  <c r="O24" i="40"/>
  <c r="O166" i="40"/>
  <c r="F207" i="40"/>
  <c r="F214" i="40" s="1"/>
  <c r="J207" i="40"/>
  <c r="J214" i="40" s="1"/>
  <c r="N207" i="40"/>
  <c r="N214" i="40" s="1"/>
  <c r="E207" i="40"/>
  <c r="E214" i="40" s="1"/>
  <c r="I207" i="40"/>
  <c r="I214" i="40" s="1"/>
  <c r="D48" i="15"/>
  <c r="F30" i="15"/>
  <c r="F57" i="15"/>
  <c r="F107" i="39"/>
  <c r="F119" i="39"/>
  <c r="F47" i="38"/>
  <c r="F78" i="38"/>
  <c r="F89" i="38"/>
  <c r="E96" i="38"/>
  <c r="O33" i="40"/>
  <c r="O50" i="40"/>
  <c r="O60" i="40"/>
  <c r="O83" i="40"/>
  <c r="O88" i="40"/>
  <c r="O97" i="40"/>
  <c r="O120" i="40"/>
  <c r="O173" i="40"/>
  <c r="O201" i="40"/>
  <c r="K207" i="40"/>
  <c r="K214" i="40" s="1"/>
  <c r="C96" i="38"/>
  <c r="F96" i="38" s="1"/>
  <c r="F82" i="39"/>
  <c r="D50" i="39"/>
  <c r="F49" i="39"/>
  <c r="C50" i="39"/>
  <c r="F40" i="39"/>
  <c r="F80" i="15"/>
  <c r="F47" i="15"/>
  <c r="F38" i="15"/>
  <c r="C48" i="15"/>
  <c r="F48" i="15" s="1"/>
  <c r="C22" i="15"/>
  <c r="O137" i="40"/>
  <c r="F185" i="40"/>
  <c r="J185" i="40"/>
  <c r="N185" i="40"/>
  <c r="O150" i="40"/>
  <c r="C151" i="40"/>
  <c r="C185" i="40" s="1"/>
  <c r="K185" i="40"/>
  <c r="C207" i="40"/>
  <c r="O131" i="40"/>
  <c r="E122" i="40"/>
  <c r="I122" i="40"/>
  <c r="M122" i="40"/>
  <c r="O149" i="40"/>
  <c r="O20" i="40"/>
  <c r="C112" i="15"/>
  <c r="C119" i="15" s="1"/>
  <c r="F105" i="15"/>
  <c r="C114" i="39"/>
  <c r="C121" i="39" s="1"/>
  <c r="C67" i="38"/>
  <c r="F21" i="38"/>
  <c r="F54" i="38"/>
  <c r="D67" i="38"/>
  <c r="D97" i="38" s="1"/>
  <c r="F23" i="39"/>
  <c r="F29" i="39"/>
  <c r="F19" i="39"/>
  <c r="F21" i="15"/>
  <c r="F27" i="15"/>
  <c r="F17" i="15"/>
  <c r="F110" i="2"/>
  <c r="E37" i="37"/>
  <c r="E27" i="37"/>
  <c r="O49" i="24"/>
  <c r="O52" i="24"/>
  <c r="O53" i="24"/>
  <c r="O54" i="24"/>
  <c r="O55" i="24"/>
  <c r="O56" i="24"/>
  <c r="O57" i="24"/>
  <c r="O91" i="24"/>
  <c r="O92" i="24"/>
  <c r="O93" i="24"/>
  <c r="O94" i="24"/>
  <c r="O95" i="24"/>
  <c r="O96" i="24"/>
  <c r="O100" i="24"/>
  <c r="O101" i="24"/>
  <c r="O102" i="24"/>
  <c r="C103" i="24"/>
  <c r="D103" i="24"/>
  <c r="E103" i="24"/>
  <c r="F103" i="24"/>
  <c r="G103" i="24"/>
  <c r="H103" i="24"/>
  <c r="I103" i="24"/>
  <c r="J103" i="24"/>
  <c r="K103" i="24"/>
  <c r="L103" i="24"/>
  <c r="M103" i="24"/>
  <c r="N103" i="24"/>
  <c r="O104" i="24"/>
  <c r="O105" i="24"/>
  <c r="O106" i="24"/>
  <c r="O107" i="24"/>
  <c r="C108" i="24"/>
  <c r="D108" i="24"/>
  <c r="E108" i="24"/>
  <c r="F108" i="24"/>
  <c r="G108" i="24"/>
  <c r="H108" i="24"/>
  <c r="I108" i="24"/>
  <c r="J108" i="24"/>
  <c r="K108" i="24"/>
  <c r="L108" i="24"/>
  <c r="M108" i="24"/>
  <c r="N108" i="24"/>
  <c r="O109" i="24"/>
  <c r="O110" i="24"/>
  <c r="C111" i="24"/>
  <c r="D111" i="24"/>
  <c r="E111" i="24"/>
  <c r="F111" i="24"/>
  <c r="G111" i="24"/>
  <c r="H111" i="24"/>
  <c r="I111" i="24"/>
  <c r="J111" i="24"/>
  <c r="K111" i="24"/>
  <c r="L111" i="24"/>
  <c r="M111" i="24"/>
  <c r="N111" i="24"/>
  <c r="O112" i="24"/>
  <c r="O113" i="24"/>
  <c r="O114" i="24"/>
  <c r="C115" i="24"/>
  <c r="D115" i="24"/>
  <c r="E115" i="24"/>
  <c r="F115" i="24"/>
  <c r="G115" i="24"/>
  <c r="H115" i="24"/>
  <c r="I115" i="24"/>
  <c r="J115" i="24"/>
  <c r="K115" i="24"/>
  <c r="L115" i="24"/>
  <c r="M115" i="24"/>
  <c r="N115" i="24"/>
  <c r="O116" i="24"/>
  <c r="O117" i="24"/>
  <c r="O118" i="24"/>
  <c r="O119" i="24"/>
  <c r="C120" i="24"/>
  <c r="C122" i="24" s="1"/>
  <c r="D120" i="24"/>
  <c r="E120" i="24"/>
  <c r="F120" i="24"/>
  <c r="G120" i="24"/>
  <c r="H120" i="24"/>
  <c r="I120" i="24"/>
  <c r="J120" i="24"/>
  <c r="K120" i="24"/>
  <c r="L120" i="24"/>
  <c r="M120" i="24"/>
  <c r="N120" i="24"/>
  <c r="O121" i="24"/>
  <c r="O124" i="24"/>
  <c r="O125" i="24"/>
  <c r="O126" i="24"/>
  <c r="O127" i="24"/>
  <c r="O128" i="24"/>
  <c r="O129" i="24"/>
  <c r="M131" i="24"/>
  <c r="M137" i="24" s="1"/>
  <c r="K131" i="24"/>
  <c r="K137" i="24" s="1"/>
  <c r="I131" i="24"/>
  <c r="I137" i="24" s="1"/>
  <c r="G131" i="24"/>
  <c r="G137" i="24" s="1"/>
  <c r="E131" i="24"/>
  <c r="E137" i="24" s="1"/>
  <c r="O45" i="24"/>
  <c r="O127" i="20"/>
  <c r="C108" i="20"/>
  <c r="O26" i="20"/>
  <c r="O27" i="20"/>
  <c r="O28" i="20"/>
  <c r="O31" i="20"/>
  <c r="O32" i="20"/>
  <c r="O213" i="24"/>
  <c r="N212" i="24"/>
  <c r="M212" i="24"/>
  <c r="L212" i="24"/>
  <c r="K212" i="24"/>
  <c r="J212" i="24"/>
  <c r="I212" i="24"/>
  <c r="H212" i="24"/>
  <c r="G212" i="24"/>
  <c r="F212" i="24"/>
  <c r="E212" i="24"/>
  <c r="D212" i="24"/>
  <c r="C212" i="24"/>
  <c r="O211" i="24"/>
  <c r="O210" i="24"/>
  <c r="O209" i="24"/>
  <c r="O208" i="24"/>
  <c r="O206" i="24"/>
  <c r="O205" i="24"/>
  <c r="O204" i="24"/>
  <c r="O203" i="24"/>
  <c r="O202" i="24"/>
  <c r="N201" i="24"/>
  <c r="M201" i="24"/>
  <c r="L201" i="24"/>
  <c r="K201" i="24"/>
  <c r="J201" i="24"/>
  <c r="I201" i="24"/>
  <c r="H201" i="24"/>
  <c r="G201" i="24"/>
  <c r="F201" i="24"/>
  <c r="E201" i="24"/>
  <c r="D201" i="24"/>
  <c r="C201" i="24"/>
  <c r="O200" i="24"/>
  <c r="N196" i="24"/>
  <c r="M196" i="24"/>
  <c r="L196" i="24"/>
  <c r="K196" i="24"/>
  <c r="J196" i="24"/>
  <c r="I196" i="24"/>
  <c r="H196" i="24"/>
  <c r="G196" i="24"/>
  <c r="F196" i="24"/>
  <c r="E196" i="24"/>
  <c r="D196" i="24"/>
  <c r="C196" i="24"/>
  <c r="O195" i="24"/>
  <c r="O194" i="24"/>
  <c r="O193" i="24"/>
  <c r="O192" i="24"/>
  <c r="N191" i="24"/>
  <c r="M191" i="24"/>
  <c r="L191" i="24"/>
  <c r="K191" i="24"/>
  <c r="J191" i="24"/>
  <c r="I191" i="24"/>
  <c r="H191" i="24"/>
  <c r="G191" i="24"/>
  <c r="F191" i="24"/>
  <c r="E191" i="24"/>
  <c r="D191" i="24"/>
  <c r="C191" i="24"/>
  <c r="O190" i="24"/>
  <c r="O189" i="24"/>
  <c r="O188" i="24"/>
  <c r="O187" i="24"/>
  <c r="O186" i="24"/>
  <c r="O184" i="24"/>
  <c r="N183" i="24"/>
  <c r="M183" i="24"/>
  <c r="L183" i="24"/>
  <c r="K183" i="24"/>
  <c r="J183" i="24"/>
  <c r="I183" i="24"/>
  <c r="H183" i="24"/>
  <c r="G183" i="24"/>
  <c r="F183" i="24"/>
  <c r="E183" i="24"/>
  <c r="D183" i="24"/>
  <c r="C183" i="24"/>
  <c r="O182" i="24"/>
  <c r="O181" i="24"/>
  <c r="O180" i="24"/>
  <c r="N179" i="24"/>
  <c r="M179" i="24"/>
  <c r="L179" i="24"/>
  <c r="K179" i="24"/>
  <c r="J179" i="24"/>
  <c r="I179" i="24"/>
  <c r="H179" i="24"/>
  <c r="G179" i="24"/>
  <c r="F179" i="24"/>
  <c r="E179" i="24"/>
  <c r="D179" i="24"/>
  <c r="C179" i="24"/>
  <c r="O178" i="24"/>
  <c r="O177" i="24"/>
  <c r="O176" i="24"/>
  <c r="O175" i="24"/>
  <c r="O174" i="24"/>
  <c r="N173" i="24"/>
  <c r="M173" i="24"/>
  <c r="L173" i="24"/>
  <c r="K173" i="24"/>
  <c r="J173" i="24"/>
  <c r="I173" i="24"/>
  <c r="H173" i="24"/>
  <c r="G173" i="24"/>
  <c r="F173" i="24"/>
  <c r="E173" i="24"/>
  <c r="D173" i="24"/>
  <c r="C173" i="24"/>
  <c r="O172" i="24"/>
  <c r="O171" i="24"/>
  <c r="O170" i="24"/>
  <c r="O169" i="24"/>
  <c r="O168" i="24"/>
  <c r="O167" i="24"/>
  <c r="N166" i="24"/>
  <c r="M166" i="24"/>
  <c r="L166" i="24"/>
  <c r="K166" i="24"/>
  <c r="J166" i="24"/>
  <c r="I166" i="24"/>
  <c r="H166" i="24"/>
  <c r="G166" i="24"/>
  <c r="F166" i="24"/>
  <c r="E166" i="24"/>
  <c r="D166" i="24"/>
  <c r="C166" i="24"/>
  <c r="O165" i="24"/>
  <c r="O164" i="24"/>
  <c r="O163" i="24"/>
  <c r="O161" i="24"/>
  <c r="O160" i="24"/>
  <c r="O159" i="24"/>
  <c r="O158" i="24"/>
  <c r="O157" i="24"/>
  <c r="O155" i="24"/>
  <c r="O154" i="24"/>
  <c r="O153" i="24"/>
  <c r="O152" i="24"/>
  <c r="N149" i="24"/>
  <c r="M149" i="24"/>
  <c r="L149" i="24"/>
  <c r="K149" i="24"/>
  <c r="J149" i="24"/>
  <c r="I149" i="24"/>
  <c r="H149" i="24"/>
  <c r="G149" i="24"/>
  <c r="F149" i="24"/>
  <c r="E149" i="24"/>
  <c r="D149" i="24"/>
  <c r="C149" i="24"/>
  <c r="O148" i="24"/>
  <c r="O147" i="24"/>
  <c r="O146" i="24"/>
  <c r="O145" i="24"/>
  <c r="O144" i="24"/>
  <c r="O143" i="24"/>
  <c r="O142" i="24"/>
  <c r="O141" i="24"/>
  <c r="N140" i="24"/>
  <c r="M140" i="24"/>
  <c r="M151" i="24" s="1"/>
  <c r="L140" i="24"/>
  <c r="K140" i="24"/>
  <c r="K151" i="24" s="1"/>
  <c r="J140" i="24"/>
  <c r="I140" i="24"/>
  <c r="I151" i="24" s="1"/>
  <c r="H140" i="24"/>
  <c r="G140" i="24"/>
  <c r="G151" i="24" s="1"/>
  <c r="F140" i="24"/>
  <c r="E140" i="24"/>
  <c r="E151" i="24" s="1"/>
  <c r="D140" i="24"/>
  <c r="C140" i="24"/>
  <c r="O139" i="24"/>
  <c r="O138" i="24"/>
  <c r="O136" i="24"/>
  <c r="O135" i="24"/>
  <c r="O134" i="24"/>
  <c r="O133" i="24"/>
  <c r="O132" i="24"/>
  <c r="O130" i="24"/>
  <c r="N97" i="24"/>
  <c r="M97" i="24"/>
  <c r="L97" i="24"/>
  <c r="K97" i="24"/>
  <c r="J97" i="24"/>
  <c r="I97" i="24"/>
  <c r="H97" i="24"/>
  <c r="G97" i="24"/>
  <c r="F97" i="24"/>
  <c r="E97" i="24"/>
  <c r="D97" i="24"/>
  <c r="C97" i="24"/>
  <c r="O90" i="24"/>
  <c r="O89" i="24"/>
  <c r="N88" i="24"/>
  <c r="M88" i="24"/>
  <c r="L88" i="24"/>
  <c r="K88" i="24"/>
  <c r="J88" i="24"/>
  <c r="I88" i="24"/>
  <c r="H88" i="24"/>
  <c r="G88" i="24"/>
  <c r="F88" i="24"/>
  <c r="E88" i="24"/>
  <c r="D88" i="24"/>
  <c r="C88" i="24"/>
  <c r="O87" i="24"/>
  <c r="O86" i="24"/>
  <c r="O85" i="24"/>
  <c r="O84" i="24"/>
  <c r="N83" i="24"/>
  <c r="M83" i="24"/>
  <c r="L83" i="24"/>
  <c r="K83" i="24"/>
  <c r="J83" i="24"/>
  <c r="I83" i="24"/>
  <c r="H83" i="24"/>
  <c r="G83" i="24"/>
  <c r="F83" i="24"/>
  <c r="E83" i="24"/>
  <c r="D83" i="24"/>
  <c r="C83" i="24"/>
  <c r="O82" i="24"/>
  <c r="O81" i="24"/>
  <c r="O80" i="24"/>
  <c r="O79" i="24"/>
  <c r="O78" i="24"/>
  <c r="O77" i="24"/>
  <c r="O76" i="24"/>
  <c r="N74" i="24"/>
  <c r="M74" i="24"/>
  <c r="L74" i="24"/>
  <c r="K74" i="24"/>
  <c r="J74" i="24"/>
  <c r="I74" i="24"/>
  <c r="H74" i="24"/>
  <c r="G74" i="24"/>
  <c r="F74" i="24"/>
  <c r="E74" i="24"/>
  <c r="D74" i="24"/>
  <c r="C74" i="24"/>
  <c r="O73" i="24"/>
  <c r="O72" i="24"/>
  <c r="O71" i="24"/>
  <c r="O70" i="24"/>
  <c r="O69" i="24"/>
  <c r="O68" i="24"/>
  <c r="O67" i="24"/>
  <c r="O66" i="24"/>
  <c r="O65" i="24"/>
  <c r="O64" i="24"/>
  <c r="O63" i="24"/>
  <c r="O62" i="24"/>
  <c r="O61" i="24"/>
  <c r="N60" i="24"/>
  <c r="M60" i="24"/>
  <c r="L60" i="24"/>
  <c r="K60" i="24"/>
  <c r="J60" i="24"/>
  <c r="I60" i="24"/>
  <c r="H60" i="24"/>
  <c r="G60" i="24"/>
  <c r="F60" i="24"/>
  <c r="E60" i="24"/>
  <c r="D60" i="24"/>
  <c r="C60" i="24"/>
  <c r="O59" i="24"/>
  <c r="O58" i="24"/>
  <c r="N50" i="24"/>
  <c r="M50" i="24"/>
  <c r="L50" i="24"/>
  <c r="K50" i="24"/>
  <c r="J50" i="24"/>
  <c r="I50" i="24"/>
  <c r="H50" i="24"/>
  <c r="G50" i="24"/>
  <c r="F50" i="24"/>
  <c r="E50" i="24"/>
  <c r="D50" i="24"/>
  <c r="C50" i="24"/>
  <c r="O48" i="24"/>
  <c r="O47" i="24"/>
  <c r="O46" i="24"/>
  <c r="N44" i="24"/>
  <c r="M44" i="24"/>
  <c r="L44" i="24"/>
  <c r="K44" i="24"/>
  <c r="J44" i="24"/>
  <c r="I44" i="24"/>
  <c r="H44" i="24"/>
  <c r="G44" i="24"/>
  <c r="F44" i="24"/>
  <c r="E44" i="24"/>
  <c r="D44" i="24"/>
  <c r="C44" i="24"/>
  <c r="O43" i="24"/>
  <c r="N41" i="24"/>
  <c r="M41" i="24"/>
  <c r="L41" i="24"/>
  <c r="K41" i="24"/>
  <c r="J41" i="24"/>
  <c r="I41" i="24"/>
  <c r="H41" i="24"/>
  <c r="G41" i="24"/>
  <c r="F41" i="24"/>
  <c r="E41" i="24"/>
  <c r="D41" i="24"/>
  <c r="C41" i="24"/>
  <c r="O40" i="24"/>
  <c r="O38" i="24"/>
  <c r="O37" i="24"/>
  <c r="O36" i="24"/>
  <c r="O35" i="24"/>
  <c r="O34" i="24"/>
  <c r="N33" i="24"/>
  <c r="M33" i="24"/>
  <c r="L33" i="24"/>
  <c r="K33" i="24"/>
  <c r="J33" i="24"/>
  <c r="I33" i="24"/>
  <c r="H33" i="24"/>
  <c r="G33" i="24"/>
  <c r="F33" i="24"/>
  <c r="E33" i="24"/>
  <c r="D33" i="24"/>
  <c r="C33" i="24"/>
  <c r="O32" i="24"/>
  <c r="O31" i="24"/>
  <c r="N30" i="24"/>
  <c r="M30" i="24"/>
  <c r="L30" i="24"/>
  <c r="K30" i="24"/>
  <c r="J30" i="24"/>
  <c r="I30" i="24"/>
  <c r="H30" i="24"/>
  <c r="G30" i="24"/>
  <c r="F30" i="24"/>
  <c r="E30" i="24"/>
  <c r="D30" i="24"/>
  <c r="O30" i="24" s="1"/>
  <c r="O28" i="24"/>
  <c r="O27" i="24"/>
  <c r="O26" i="24"/>
  <c r="N24" i="24"/>
  <c r="M24" i="24"/>
  <c r="L24" i="24"/>
  <c r="K24" i="24"/>
  <c r="J24" i="24"/>
  <c r="I24" i="24"/>
  <c r="H24" i="24"/>
  <c r="G24" i="24"/>
  <c r="F24" i="24"/>
  <c r="E24" i="24"/>
  <c r="D24" i="24"/>
  <c r="C24" i="24"/>
  <c r="O23" i="24"/>
  <c r="O22" i="24"/>
  <c r="O21" i="24"/>
  <c r="N20" i="24"/>
  <c r="M20" i="24"/>
  <c r="L20" i="24"/>
  <c r="K20" i="24"/>
  <c r="J20" i="24"/>
  <c r="I20" i="24"/>
  <c r="H20" i="24"/>
  <c r="G20" i="24"/>
  <c r="F20" i="24"/>
  <c r="E20" i="24"/>
  <c r="D20" i="24"/>
  <c r="C20" i="24"/>
  <c r="O19" i="24"/>
  <c r="O18" i="24"/>
  <c r="O17" i="24"/>
  <c r="O16" i="24"/>
  <c r="O15" i="24"/>
  <c r="O14" i="24"/>
  <c r="O13" i="24"/>
  <c r="O12" i="24"/>
  <c r="O11" i="24"/>
  <c r="O10" i="24"/>
  <c r="O9" i="24"/>
  <c r="O8" i="24"/>
  <c r="O7" i="24"/>
  <c r="I75" i="40" l="1"/>
  <c r="E67" i="38"/>
  <c r="E97" i="38" s="1"/>
  <c r="C75" i="40"/>
  <c r="F75" i="40"/>
  <c r="O41" i="24"/>
  <c r="F99" i="40"/>
  <c r="F123" i="40" s="1"/>
  <c r="K75" i="40"/>
  <c r="M75" i="40"/>
  <c r="L99" i="40"/>
  <c r="L123" i="40" s="1"/>
  <c r="L75" i="40"/>
  <c r="J99" i="40"/>
  <c r="J123" i="40" s="1"/>
  <c r="J75" i="40"/>
  <c r="H99" i="40"/>
  <c r="H123" i="40" s="1"/>
  <c r="H75" i="40"/>
  <c r="D99" i="40"/>
  <c r="D123" i="40" s="1"/>
  <c r="D75" i="40"/>
  <c r="E99" i="40"/>
  <c r="E123" i="40" s="1"/>
  <c r="N99" i="40"/>
  <c r="N123" i="40" s="1"/>
  <c r="M99" i="40"/>
  <c r="M123" i="40" s="1"/>
  <c r="G99" i="40"/>
  <c r="G123" i="40" s="1"/>
  <c r="O25" i="40"/>
  <c r="C99" i="40"/>
  <c r="O51" i="40"/>
  <c r="O115" i="40"/>
  <c r="F66" i="38"/>
  <c r="F24" i="39"/>
  <c r="I99" i="40"/>
  <c r="I123" i="40" s="1"/>
  <c r="F22" i="15"/>
  <c r="F69" i="38"/>
  <c r="O185" i="40"/>
  <c r="O151" i="40"/>
  <c r="F50" i="39"/>
  <c r="O207" i="40"/>
  <c r="C214" i="40"/>
  <c r="O214" i="40" s="1"/>
  <c r="F67" i="38"/>
  <c r="C97" i="38"/>
  <c r="F97" i="38" s="1"/>
  <c r="C122" i="39"/>
  <c r="D25" i="24"/>
  <c r="L25" i="24"/>
  <c r="H25" i="24"/>
  <c r="F25" i="24"/>
  <c r="J25" i="24"/>
  <c r="O60" i="24"/>
  <c r="O88" i="24"/>
  <c r="O103" i="24"/>
  <c r="O111" i="24"/>
  <c r="N25" i="24"/>
  <c r="O24" i="24"/>
  <c r="O97" i="24"/>
  <c r="O166" i="24"/>
  <c r="O191" i="24"/>
  <c r="O196" i="24"/>
  <c r="O115" i="24"/>
  <c r="O50" i="24"/>
  <c r="C25" i="24"/>
  <c r="G25" i="24"/>
  <c r="K25" i="24"/>
  <c r="D151" i="24"/>
  <c r="H151" i="24"/>
  <c r="L151" i="24"/>
  <c r="O179" i="24"/>
  <c r="F207" i="24"/>
  <c r="F214" i="24" s="1"/>
  <c r="J207" i="24"/>
  <c r="J214" i="24" s="1"/>
  <c r="N207" i="24"/>
  <c r="N214" i="24" s="1"/>
  <c r="K122" i="24"/>
  <c r="G122" i="24"/>
  <c r="C207" i="24"/>
  <c r="C214" i="24" s="1"/>
  <c r="G207" i="24"/>
  <c r="G214" i="24" s="1"/>
  <c r="K207" i="24"/>
  <c r="K214" i="24" s="1"/>
  <c r="N122" i="24"/>
  <c r="J122" i="24"/>
  <c r="F122" i="24"/>
  <c r="E25" i="24"/>
  <c r="I25" i="24"/>
  <c r="M25" i="24"/>
  <c r="O74" i="24"/>
  <c r="F151" i="24"/>
  <c r="J151" i="24"/>
  <c r="N151" i="24"/>
  <c r="D207" i="24"/>
  <c r="D214" i="24" s="1"/>
  <c r="H207" i="24"/>
  <c r="H214" i="24" s="1"/>
  <c r="L207" i="24"/>
  <c r="L214" i="24" s="1"/>
  <c r="O108" i="24"/>
  <c r="M122" i="24"/>
  <c r="I122" i="24"/>
  <c r="E122" i="24"/>
  <c r="O140" i="24"/>
  <c r="O149" i="24"/>
  <c r="C150" i="24"/>
  <c r="O150" i="24" s="1"/>
  <c r="O173" i="24"/>
  <c r="E207" i="24"/>
  <c r="E214" i="24" s="1"/>
  <c r="I207" i="24"/>
  <c r="I214" i="24" s="1"/>
  <c r="M207" i="24"/>
  <c r="M214" i="24" s="1"/>
  <c r="O120" i="24"/>
  <c r="L122" i="24"/>
  <c r="H122" i="24"/>
  <c r="D122" i="24"/>
  <c r="D131" i="24"/>
  <c r="D137" i="24" s="1"/>
  <c r="F131" i="24"/>
  <c r="F137" i="24" s="1"/>
  <c r="F185" i="24" s="1"/>
  <c r="F215" i="24" s="1"/>
  <c r="H131" i="24"/>
  <c r="H137" i="24" s="1"/>
  <c r="J131" i="24"/>
  <c r="J137" i="24" s="1"/>
  <c r="L131" i="24"/>
  <c r="L137" i="24" s="1"/>
  <c r="N131" i="24"/>
  <c r="N137" i="24" s="1"/>
  <c r="O83" i="24"/>
  <c r="O33" i="24"/>
  <c r="D51" i="24"/>
  <c r="N51" i="24"/>
  <c r="I51" i="24"/>
  <c r="F51" i="24"/>
  <c r="E51" i="24"/>
  <c r="M51" i="24"/>
  <c r="L51" i="24"/>
  <c r="K51" i="24"/>
  <c r="J51" i="24"/>
  <c r="H51" i="24"/>
  <c r="G51" i="24"/>
  <c r="E185" i="24"/>
  <c r="G185" i="24"/>
  <c r="I185" i="24"/>
  <c r="K185" i="24"/>
  <c r="K215" i="24" s="1"/>
  <c r="M185" i="24"/>
  <c r="M215" i="24" s="1"/>
  <c r="O20" i="24"/>
  <c r="C151" i="24"/>
  <c r="O183" i="24"/>
  <c r="O201" i="24"/>
  <c r="O212" i="24"/>
  <c r="H99" i="24" l="1"/>
  <c r="H123" i="24" s="1"/>
  <c r="G215" i="24"/>
  <c r="I215" i="24"/>
  <c r="E215" i="24"/>
  <c r="J185" i="24"/>
  <c r="J215" i="24" s="1"/>
  <c r="J99" i="24"/>
  <c r="J123" i="24" s="1"/>
  <c r="D99" i="24"/>
  <c r="D123" i="24" s="1"/>
  <c r="D185" i="24"/>
  <c r="D215" i="24" s="1"/>
  <c r="I99" i="24"/>
  <c r="I123" i="24" s="1"/>
  <c r="O99" i="40"/>
  <c r="C123" i="40"/>
  <c r="O122" i="40"/>
  <c r="O124" i="40"/>
  <c r="L185" i="24"/>
  <c r="L215" i="24" s="1"/>
  <c r="L99" i="24"/>
  <c r="L123" i="24" s="1"/>
  <c r="K99" i="24"/>
  <c r="K123" i="24" s="1"/>
  <c r="F99" i="24"/>
  <c r="F123" i="24" s="1"/>
  <c r="O25" i="24"/>
  <c r="G99" i="24"/>
  <c r="G123" i="24" s="1"/>
  <c r="H185" i="24"/>
  <c r="H215" i="24" s="1"/>
  <c r="O151" i="24"/>
  <c r="M99" i="24"/>
  <c r="M123" i="24" s="1"/>
  <c r="N99" i="24"/>
  <c r="N123" i="24" s="1"/>
  <c r="N185" i="24"/>
  <c r="N215" i="24" s="1"/>
  <c r="E99" i="24"/>
  <c r="E123" i="24" s="1"/>
  <c r="O207" i="24"/>
  <c r="O122" i="24"/>
  <c r="O214" i="24"/>
  <c r="F37" i="34"/>
  <c r="O215" i="24" l="1"/>
  <c r="D8" i="19"/>
  <c r="D10" i="19"/>
  <c r="D11" i="19"/>
  <c r="E11" i="19" s="1"/>
  <c r="D12" i="19"/>
  <c r="E12" i="19" s="1"/>
  <c r="D13" i="19"/>
  <c r="E13" i="19" s="1"/>
  <c r="D14" i="19"/>
  <c r="E14" i="19" s="1"/>
  <c r="D15" i="19"/>
  <c r="E15" i="19" s="1"/>
  <c r="D17" i="19"/>
  <c r="E17" i="19" s="1"/>
  <c r="D18" i="19"/>
  <c r="E18" i="19" s="1"/>
  <c r="D19" i="19"/>
  <c r="E19" i="19" s="1"/>
  <c r="D20" i="19"/>
  <c r="D21" i="19"/>
  <c r="E21" i="19" s="1"/>
  <c r="D22" i="19"/>
  <c r="E22" i="19" s="1"/>
  <c r="D23" i="19"/>
  <c r="E23" i="19" s="1"/>
  <c r="D24" i="19"/>
  <c r="E24" i="19" s="1"/>
  <c r="D26" i="19"/>
  <c r="E26" i="19" s="1"/>
  <c r="D27" i="19"/>
  <c r="D28" i="19"/>
  <c r="E28" i="19" s="1"/>
  <c r="D29" i="19"/>
  <c r="E29" i="19" s="1"/>
  <c r="D30" i="19"/>
  <c r="E30" i="19" s="1"/>
  <c r="D31" i="19"/>
  <c r="E31" i="19" s="1"/>
  <c r="D32" i="19"/>
  <c r="D33" i="19"/>
  <c r="D34" i="19"/>
  <c r="E34" i="19" s="1"/>
  <c r="D35" i="19"/>
  <c r="E35" i="19" s="1"/>
  <c r="D36" i="19"/>
  <c r="E36" i="19" s="1"/>
  <c r="D37" i="19"/>
  <c r="E37" i="19" s="1"/>
  <c r="D38" i="19"/>
  <c r="E38" i="19" s="1"/>
  <c r="D41" i="19"/>
  <c r="D42" i="19"/>
  <c r="E42" i="19" s="1"/>
  <c r="D43" i="19"/>
  <c r="E43" i="19" s="1"/>
  <c r="D44" i="19"/>
  <c r="E44" i="19" s="1"/>
  <c r="D45" i="19"/>
  <c r="E45" i="19" s="1"/>
  <c r="D46" i="19"/>
  <c r="E46" i="19" s="1"/>
  <c r="D47" i="19"/>
  <c r="E47" i="19" s="1"/>
  <c r="D49" i="19"/>
  <c r="E49" i="19" s="1"/>
  <c r="D50" i="19"/>
  <c r="E50" i="19" s="1"/>
  <c r="D51" i="19"/>
  <c r="E51" i="19" s="1"/>
  <c r="D52" i="19"/>
  <c r="E52" i="19" s="1"/>
  <c r="D54" i="19"/>
  <c r="E54" i="19" s="1"/>
  <c r="D55" i="19"/>
  <c r="E55" i="19" s="1"/>
  <c r="D56" i="19"/>
  <c r="E56" i="19" s="1"/>
  <c r="D57" i="19"/>
  <c r="E57" i="19" s="1"/>
  <c r="D58" i="19"/>
  <c r="E58" i="19" s="1"/>
  <c r="D59" i="19"/>
  <c r="E59" i="19" s="1"/>
  <c r="D60" i="19"/>
  <c r="E60" i="19" s="1"/>
  <c r="D61" i="19"/>
  <c r="E61" i="19" s="1"/>
  <c r="D62" i="19"/>
  <c r="E62" i="19" s="1"/>
  <c r="D65" i="19"/>
  <c r="E65" i="19" s="1"/>
  <c r="D66" i="19"/>
  <c r="E66" i="19" s="1"/>
  <c r="D67" i="19"/>
  <c r="D68" i="19"/>
  <c r="E68" i="19" s="1"/>
  <c r="D69" i="19"/>
  <c r="E69" i="19" s="1"/>
  <c r="D70" i="19"/>
  <c r="E70" i="19" s="1"/>
  <c r="D71" i="19"/>
  <c r="E71" i="19" s="1"/>
  <c r="D72" i="19"/>
  <c r="E72" i="19" s="1"/>
  <c r="D74" i="19"/>
  <c r="D75" i="19"/>
  <c r="E75" i="19" s="1"/>
  <c r="D76" i="19"/>
  <c r="E76" i="19" s="1"/>
  <c r="D77" i="19"/>
  <c r="E77" i="19" s="1"/>
  <c r="D78" i="19"/>
  <c r="D79" i="19"/>
  <c r="D83" i="19"/>
  <c r="E83" i="19" s="1"/>
  <c r="D84" i="19"/>
  <c r="E84" i="19" s="1"/>
  <c r="D85" i="19"/>
  <c r="E85" i="19" s="1"/>
  <c r="D86" i="19"/>
  <c r="E86" i="19" s="1"/>
  <c r="D87" i="19"/>
  <c r="E87" i="19" s="1"/>
  <c r="D88" i="19"/>
  <c r="E88" i="19" s="1"/>
  <c r="D90" i="19"/>
  <c r="D93" i="19"/>
  <c r="E93" i="19" s="1"/>
  <c r="D94" i="19"/>
  <c r="E94" i="19" s="1"/>
  <c r="D95" i="19"/>
  <c r="E95" i="19" s="1"/>
  <c r="D97" i="19"/>
  <c r="E97" i="19" s="1"/>
  <c r="D98" i="19"/>
  <c r="E98" i="19" s="1"/>
  <c r="D99" i="19"/>
  <c r="D100" i="19"/>
  <c r="E100" i="19" s="1"/>
  <c r="D101" i="19"/>
  <c r="E101" i="19" s="1"/>
  <c r="D102" i="19"/>
  <c r="E102" i="19" s="1"/>
  <c r="D103" i="19"/>
  <c r="E103" i="19" s="1"/>
  <c r="D104" i="19"/>
  <c r="E104" i="19" s="1"/>
  <c r="D105" i="19"/>
  <c r="D106" i="19"/>
  <c r="E106" i="19" s="1"/>
  <c r="D108" i="19"/>
  <c r="E108" i="19" s="1"/>
  <c r="D109" i="19"/>
  <c r="E109" i="19" s="1"/>
  <c r="D110" i="19"/>
  <c r="E110" i="19" s="1"/>
  <c r="D113" i="19"/>
  <c r="D114" i="19"/>
  <c r="D115" i="19"/>
  <c r="E115" i="19" s="1"/>
  <c r="D116" i="19"/>
  <c r="D117" i="19"/>
  <c r="D118" i="19"/>
  <c r="E118" i="19" s="1"/>
  <c r="D119" i="19"/>
  <c r="E119" i="19" s="1"/>
  <c r="D120" i="19"/>
  <c r="E120" i="19" s="1"/>
  <c r="D121" i="19"/>
  <c r="E121" i="19" s="1"/>
  <c r="D122" i="19"/>
  <c r="E122" i="19" s="1"/>
  <c r="D123" i="19"/>
  <c r="E123" i="19" s="1"/>
  <c r="D125" i="19"/>
  <c r="E125" i="19" s="1"/>
  <c r="D126" i="19"/>
  <c r="E126" i="19" s="1"/>
  <c r="D127" i="19"/>
  <c r="E127" i="19" s="1"/>
  <c r="D131" i="19"/>
  <c r="E131" i="19" s="1"/>
  <c r="D132" i="19"/>
  <c r="E132" i="19" s="1"/>
  <c r="D133" i="19"/>
  <c r="E133" i="19" s="1"/>
  <c r="D134" i="19"/>
  <c r="D135" i="19"/>
  <c r="E135" i="19" s="1"/>
  <c r="D136" i="19"/>
  <c r="E136" i="19" s="1"/>
  <c r="D137" i="19"/>
  <c r="E137" i="19" s="1"/>
  <c r="D138" i="19"/>
  <c r="E138" i="19" s="1"/>
  <c r="D139" i="19"/>
  <c r="E139" i="19" s="1"/>
  <c r="D140" i="19"/>
  <c r="D141" i="19"/>
  <c r="E141" i="19" s="1"/>
  <c r="D142" i="19"/>
  <c r="E142" i="19" s="1"/>
  <c r="D143" i="19"/>
  <c r="E143" i="19" s="1"/>
  <c r="D144" i="19"/>
  <c r="D146" i="19"/>
  <c r="E146" i="19" s="1"/>
  <c r="D147" i="19"/>
  <c r="D148" i="19"/>
  <c r="E148" i="19" s="1"/>
  <c r="D149" i="19"/>
  <c r="D150" i="19"/>
  <c r="E150" i="19" s="1"/>
  <c r="D151" i="19"/>
  <c r="E151" i="19" s="1"/>
  <c r="E7" i="19"/>
  <c r="E8" i="19"/>
  <c r="E10" i="19"/>
  <c r="E20" i="19"/>
  <c r="E27" i="19"/>
  <c r="E32" i="19"/>
  <c r="E33" i="19"/>
  <c r="E41" i="19"/>
  <c r="E67" i="19"/>
  <c r="E74" i="19"/>
  <c r="E78" i="19"/>
  <c r="E79" i="19"/>
  <c r="E90" i="19"/>
  <c r="E99" i="19"/>
  <c r="E105" i="19"/>
  <c r="E113" i="19"/>
  <c r="E114" i="19"/>
  <c r="E116" i="19"/>
  <c r="E117" i="19"/>
  <c r="E134" i="19"/>
  <c r="E140" i="19"/>
  <c r="E144" i="19"/>
  <c r="E147" i="19"/>
  <c r="E149" i="19"/>
  <c r="D214" i="20"/>
  <c r="E214" i="20"/>
  <c r="F214" i="20"/>
  <c r="G214" i="20"/>
  <c r="H214" i="20"/>
  <c r="I214" i="20"/>
  <c r="J214" i="20"/>
  <c r="K214" i="20"/>
  <c r="L214" i="20"/>
  <c r="M214" i="20"/>
  <c r="N214" i="20"/>
  <c r="C214" i="20"/>
  <c r="D203" i="20"/>
  <c r="E203" i="20"/>
  <c r="F203" i="20"/>
  <c r="G203" i="20"/>
  <c r="H203" i="20"/>
  <c r="I203" i="20"/>
  <c r="J203" i="20"/>
  <c r="K203" i="20"/>
  <c r="L203" i="20"/>
  <c r="M203" i="20"/>
  <c r="N203" i="20"/>
  <c r="C203" i="20"/>
  <c r="D198" i="20"/>
  <c r="E198" i="20"/>
  <c r="F198" i="20"/>
  <c r="G198" i="20"/>
  <c r="H198" i="20"/>
  <c r="I198" i="20"/>
  <c r="J198" i="20"/>
  <c r="K198" i="20"/>
  <c r="L198" i="20"/>
  <c r="M198" i="20"/>
  <c r="N198" i="20"/>
  <c r="C198" i="20"/>
  <c r="D193" i="20"/>
  <c r="E193" i="20"/>
  <c r="F193" i="20"/>
  <c r="G193" i="20"/>
  <c r="H193" i="20"/>
  <c r="I193" i="20"/>
  <c r="J193" i="20"/>
  <c r="K193" i="20"/>
  <c r="L193" i="20"/>
  <c r="M193" i="20"/>
  <c r="N193" i="20"/>
  <c r="C193" i="20"/>
  <c r="D185" i="20"/>
  <c r="E185" i="20"/>
  <c r="F185" i="20"/>
  <c r="G185" i="20"/>
  <c r="H185" i="20"/>
  <c r="I185" i="20"/>
  <c r="J185" i="20"/>
  <c r="K185" i="20"/>
  <c r="L185" i="20"/>
  <c r="M185" i="20"/>
  <c r="N185" i="20"/>
  <c r="C185" i="20"/>
  <c r="D181" i="20"/>
  <c r="E181" i="20"/>
  <c r="F181" i="20"/>
  <c r="G181" i="20"/>
  <c r="H181" i="20"/>
  <c r="I181" i="20"/>
  <c r="J181" i="20"/>
  <c r="K181" i="20"/>
  <c r="L181" i="20"/>
  <c r="M181" i="20"/>
  <c r="N181" i="20"/>
  <c r="C181" i="20"/>
  <c r="D175" i="20"/>
  <c r="E175" i="20"/>
  <c r="F175" i="20"/>
  <c r="G175" i="20"/>
  <c r="H175" i="20"/>
  <c r="I175" i="20"/>
  <c r="J175" i="20"/>
  <c r="K175" i="20"/>
  <c r="L175" i="20"/>
  <c r="M175" i="20"/>
  <c r="N175" i="20"/>
  <c r="C175" i="20"/>
  <c r="D168" i="20"/>
  <c r="E168" i="20"/>
  <c r="F168" i="20"/>
  <c r="G168" i="20"/>
  <c r="H168" i="20"/>
  <c r="I168" i="20"/>
  <c r="J168" i="20"/>
  <c r="K168" i="20"/>
  <c r="L168" i="20"/>
  <c r="M168" i="20"/>
  <c r="N168" i="20"/>
  <c r="C168" i="20"/>
  <c r="D164" i="20"/>
  <c r="E164" i="20"/>
  <c r="F164" i="20"/>
  <c r="G164" i="20"/>
  <c r="H164" i="20"/>
  <c r="I164" i="20"/>
  <c r="J164" i="20"/>
  <c r="K164" i="20"/>
  <c r="L164" i="20"/>
  <c r="M164" i="20"/>
  <c r="N164" i="20"/>
  <c r="C164" i="20"/>
  <c r="C152" i="20"/>
  <c r="D142" i="20"/>
  <c r="E142" i="20"/>
  <c r="F142" i="20"/>
  <c r="G142" i="20"/>
  <c r="H142" i="20"/>
  <c r="I142" i="20"/>
  <c r="J142" i="20"/>
  <c r="K142" i="20"/>
  <c r="L142" i="20"/>
  <c r="M142" i="20"/>
  <c r="N142" i="20"/>
  <c r="C142" i="20"/>
  <c r="D133" i="20"/>
  <c r="D139" i="20" s="1"/>
  <c r="E133" i="20"/>
  <c r="E139" i="20" s="1"/>
  <c r="F133" i="20"/>
  <c r="F139" i="20" s="1"/>
  <c r="G133" i="20"/>
  <c r="G139" i="20" s="1"/>
  <c r="H133" i="20"/>
  <c r="H139" i="20" s="1"/>
  <c r="I133" i="20"/>
  <c r="I139" i="20" s="1"/>
  <c r="J133" i="20"/>
  <c r="J139" i="20" s="1"/>
  <c r="K133" i="20"/>
  <c r="K139" i="20" s="1"/>
  <c r="L133" i="20"/>
  <c r="L139" i="20" s="1"/>
  <c r="M133" i="20"/>
  <c r="M139" i="20" s="1"/>
  <c r="N133" i="20"/>
  <c r="N139" i="20" s="1"/>
  <c r="C133" i="20"/>
  <c r="C139" i="20" s="1"/>
  <c r="D120" i="20"/>
  <c r="E120" i="20"/>
  <c r="F120" i="20"/>
  <c r="G120" i="20"/>
  <c r="H120" i="20"/>
  <c r="I120" i="20"/>
  <c r="J120" i="20"/>
  <c r="K120" i="20"/>
  <c r="L120" i="20"/>
  <c r="M120" i="20"/>
  <c r="N120" i="20"/>
  <c r="C120" i="20"/>
  <c r="D115" i="20"/>
  <c r="E115" i="20"/>
  <c r="F115" i="20"/>
  <c r="G115" i="20"/>
  <c r="H115" i="20"/>
  <c r="I115" i="20"/>
  <c r="J115" i="20"/>
  <c r="K115" i="20"/>
  <c r="L115" i="20"/>
  <c r="M115" i="20"/>
  <c r="N115" i="20"/>
  <c r="C115" i="20"/>
  <c r="N108" i="20"/>
  <c r="D108" i="20"/>
  <c r="E108" i="20"/>
  <c r="F108" i="20"/>
  <c r="G108" i="20"/>
  <c r="H108" i="20"/>
  <c r="I108" i="20"/>
  <c r="J108" i="20"/>
  <c r="K108" i="20"/>
  <c r="L108" i="20"/>
  <c r="M108" i="20"/>
  <c r="D103" i="20"/>
  <c r="E103" i="20"/>
  <c r="F103" i="20"/>
  <c r="G103" i="20"/>
  <c r="H103" i="20"/>
  <c r="I103" i="20"/>
  <c r="J103" i="20"/>
  <c r="K103" i="20"/>
  <c r="L103" i="20"/>
  <c r="M103" i="20"/>
  <c r="N103" i="20"/>
  <c r="C103" i="20"/>
  <c r="D97" i="20"/>
  <c r="E97" i="20"/>
  <c r="F97" i="20"/>
  <c r="G97" i="20"/>
  <c r="H97" i="20"/>
  <c r="I97" i="20"/>
  <c r="J97" i="20"/>
  <c r="K97" i="20"/>
  <c r="L97" i="20"/>
  <c r="M97" i="20"/>
  <c r="N97" i="20"/>
  <c r="C97" i="20"/>
  <c r="D88" i="20"/>
  <c r="E88" i="20"/>
  <c r="G88" i="20"/>
  <c r="H88" i="20"/>
  <c r="I88" i="20"/>
  <c r="J88" i="20"/>
  <c r="K88" i="20"/>
  <c r="L88" i="20"/>
  <c r="M88" i="20"/>
  <c r="N88" i="20"/>
  <c r="C88" i="20"/>
  <c r="D83" i="20"/>
  <c r="E83" i="20"/>
  <c r="F83" i="20"/>
  <c r="G83" i="20"/>
  <c r="H83" i="20"/>
  <c r="I83" i="20"/>
  <c r="J83" i="20"/>
  <c r="K83" i="20"/>
  <c r="L83" i="20"/>
  <c r="M83" i="20"/>
  <c r="N83" i="20"/>
  <c r="C83" i="20"/>
  <c r="O69" i="20"/>
  <c r="O70" i="20"/>
  <c r="O71" i="20"/>
  <c r="O78" i="20"/>
  <c r="O79" i="20"/>
  <c r="O82" i="20"/>
  <c r="O84" i="20"/>
  <c r="O87" i="20"/>
  <c r="O111" i="20"/>
  <c r="O124" i="20"/>
  <c r="O126" i="20"/>
  <c r="O130" i="20"/>
  <c r="O131" i="20"/>
  <c r="O145" i="20"/>
  <c r="O146" i="20"/>
  <c r="O149" i="20"/>
  <c r="O166" i="20"/>
  <c r="O177" i="20"/>
  <c r="O184" i="20"/>
  <c r="D74" i="20"/>
  <c r="E74" i="20"/>
  <c r="F74" i="20"/>
  <c r="G74" i="20"/>
  <c r="H74" i="20"/>
  <c r="I74" i="20"/>
  <c r="J74" i="20"/>
  <c r="K74" i="20"/>
  <c r="L74" i="20"/>
  <c r="M74" i="20"/>
  <c r="N74" i="20"/>
  <c r="D44" i="20"/>
  <c r="E44" i="20"/>
  <c r="F44" i="20"/>
  <c r="G44" i="20"/>
  <c r="H44" i="20"/>
  <c r="I44" i="20"/>
  <c r="J44" i="20"/>
  <c r="K44" i="20"/>
  <c r="L44" i="20"/>
  <c r="M44" i="20"/>
  <c r="N44" i="20"/>
  <c r="C44" i="20"/>
  <c r="D30" i="20"/>
  <c r="E30" i="20"/>
  <c r="F30" i="20"/>
  <c r="G30" i="20"/>
  <c r="H30" i="20"/>
  <c r="I30" i="20"/>
  <c r="J30" i="20"/>
  <c r="K30" i="20"/>
  <c r="L30" i="20"/>
  <c r="M30" i="20"/>
  <c r="N30" i="20"/>
  <c r="D24" i="20"/>
  <c r="E24" i="20"/>
  <c r="F24" i="20"/>
  <c r="G24" i="20"/>
  <c r="H24" i="20"/>
  <c r="I24" i="20"/>
  <c r="J24" i="20"/>
  <c r="K24" i="20"/>
  <c r="L24" i="20"/>
  <c r="M24" i="20"/>
  <c r="N24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3" i="20"/>
  <c r="O34" i="20"/>
  <c r="O35" i="20"/>
  <c r="O37" i="20"/>
  <c r="O39" i="20"/>
  <c r="O40" i="20"/>
  <c r="O42" i="20"/>
  <c r="O43" i="20"/>
  <c r="O46" i="20"/>
  <c r="O53" i="20"/>
  <c r="O55" i="20"/>
  <c r="O56" i="20"/>
  <c r="O57" i="20"/>
  <c r="O58" i="20"/>
  <c r="O59" i="20"/>
  <c r="O66" i="20"/>
  <c r="O7" i="20"/>
  <c r="D20" i="20"/>
  <c r="E20" i="20"/>
  <c r="F20" i="20"/>
  <c r="G20" i="20"/>
  <c r="H20" i="20"/>
  <c r="I20" i="20"/>
  <c r="J20" i="20"/>
  <c r="K20" i="20"/>
  <c r="L20" i="20"/>
  <c r="M20" i="20"/>
  <c r="N20" i="20"/>
  <c r="C20" i="20"/>
  <c r="F95" i="34"/>
  <c r="E94" i="34"/>
  <c r="D94" i="34"/>
  <c r="C94" i="34"/>
  <c r="F93" i="34"/>
  <c r="F92" i="34"/>
  <c r="F91" i="34"/>
  <c r="F90" i="34"/>
  <c r="E89" i="34"/>
  <c r="D89" i="34"/>
  <c r="C89" i="34"/>
  <c r="F88" i="34"/>
  <c r="F87" i="34"/>
  <c r="F86" i="34"/>
  <c r="F85" i="34"/>
  <c r="F84" i="34"/>
  <c r="E83" i="34"/>
  <c r="D83" i="34"/>
  <c r="C83" i="34"/>
  <c r="F82" i="34"/>
  <c r="F81" i="34"/>
  <c r="F80" i="34"/>
  <c r="F79" i="34"/>
  <c r="E78" i="34"/>
  <c r="D78" i="34"/>
  <c r="C78" i="34"/>
  <c r="F77" i="34"/>
  <c r="F76" i="34"/>
  <c r="F75" i="34"/>
  <c r="F74" i="34"/>
  <c r="E73" i="34"/>
  <c r="D73" i="34"/>
  <c r="C73" i="34"/>
  <c r="F72" i="34"/>
  <c r="F71" i="34"/>
  <c r="F70" i="34"/>
  <c r="F69" i="34"/>
  <c r="F68" i="34"/>
  <c r="F66" i="34"/>
  <c r="E65" i="34"/>
  <c r="D65" i="34"/>
  <c r="C65" i="34"/>
  <c r="F64" i="34"/>
  <c r="F63" i="34"/>
  <c r="F62" i="34"/>
  <c r="E61" i="34"/>
  <c r="D61" i="34"/>
  <c r="C61" i="34"/>
  <c r="F60" i="34"/>
  <c r="F59" i="34"/>
  <c r="F58" i="34"/>
  <c r="F56" i="34"/>
  <c r="F55" i="34"/>
  <c r="E54" i="34"/>
  <c r="D54" i="34"/>
  <c r="C54" i="34"/>
  <c r="F53" i="34"/>
  <c r="F52" i="34"/>
  <c r="F51" i="34"/>
  <c r="F50" i="34"/>
  <c r="F49" i="34"/>
  <c r="E47" i="34"/>
  <c r="D47" i="34"/>
  <c r="C47" i="34"/>
  <c r="F46" i="34"/>
  <c r="F45" i="34"/>
  <c r="F44" i="34"/>
  <c r="E43" i="34"/>
  <c r="D43" i="34"/>
  <c r="C43" i="34"/>
  <c r="F42" i="34"/>
  <c r="F41" i="34"/>
  <c r="F40" i="34"/>
  <c r="F39" i="34"/>
  <c r="F38" i="34"/>
  <c r="F36" i="34"/>
  <c r="F35" i="34"/>
  <c r="F34" i="34"/>
  <c r="F33" i="34"/>
  <c r="F31" i="34"/>
  <c r="E30" i="34"/>
  <c r="D30" i="34"/>
  <c r="C30" i="34"/>
  <c r="F29" i="34"/>
  <c r="F28" i="34"/>
  <c r="F27" i="34"/>
  <c r="F26" i="34"/>
  <c r="F25" i="34"/>
  <c r="F24" i="34"/>
  <c r="F23" i="34"/>
  <c r="F22" i="34"/>
  <c r="E21" i="34"/>
  <c r="D21" i="34"/>
  <c r="C21" i="34"/>
  <c r="F20" i="34"/>
  <c r="F19" i="34"/>
  <c r="F17" i="34"/>
  <c r="F16" i="34"/>
  <c r="F15" i="34"/>
  <c r="F14" i="34"/>
  <c r="F13" i="34"/>
  <c r="E12" i="34"/>
  <c r="E18" i="34" s="1"/>
  <c r="D12" i="34"/>
  <c r="D18" i="34" s="1"/>
  <c r="C12" i="34"/>
  <c r="C18" i="34" s="1"/>
  <c r="F11" i="34"/>
  <c r="F10" i="34"/>
  <c r="F9" i="34"/>
  <c r="F8" i="34"/>
  <c r="F7" i="34"/>
  <c r="F6" i="34"/>
  <c r="D96" i="10"/>
  <c r="E96" i="10"/>
  <c r="D91" i="10"/>
  <c r="E91" i="10"/>
  <c r="D85" i="10"/>
  <c r="E85" i="10"/>
  <c r="D80" i="10"/>
  <c r="E80" i="10"/>
  <c r="D75" i="10"/>
  <c r="E75" i="10"/>
  <c r="D67" i="10"/>
  <c r="E67" i="10"/>
  <c r="D63" i="10"/>
  <c r="E63" i="10"/>
  <c r="D56" i="10"/>
  <c r="E56" i="10"/>
  <c r="E49" i="10"/>
  <c r="D45" i="10"/>
  <c r="E45" i="10"/>
  <c r="D23" i="10"/>
  <c r="E23" i="10"/>
  <c r="E34" i="10" s="1"/>
  <c r="D14" i="10"/>
  <c r="E14" i="10"/>
  <c r="C96" i="10"/>
  <c r="C91" i="10"/>
  <c r="C85" i="10"/>
  <c r="C80" i="10"/>
  <c r="C67" i="10"/>
  <c r="C56" i="10"/>
  <c r="C49" i="10"/>
  <c r="C23" i="10"/>
  <c r="C45" i="10"/>
  <c r="C63" i="10"/>
  <c r="N25" i="20" l="1"/>
  <c r="K25" i="20"/>
  <c r="D50" i="10"/>
  <c r="D69" i="10" s="1"/>
  <c r="D122" i="20"/>
  <c r="C68" i="10"/>
  <c r="N122" i="20"/>
  <c r="J122" i="20"/>
  <c r="F122" i="20"/>
  <c r="O164" i="20"/>
  <c r="H122" i="20"/>
  <c r="F70" i="10"/>
  <c r="C34" i="10"/>
  <c r="C50" i="10" s="1"/>
  <c r="E68" i="10"/>
  <c r="M122" i="20"/>
  <c r="I122" i="20"/>
  <c r="E122" i="20"/>
  <c r="L122" i="20"/>
  <c r="K122" i="20"/>
  <c r="G122" i="20"/>
  <c r="C153" i="20"/>
  <c r="C187" i="20" s="1"/>
  <c r="F73" i="34"/>
  <c r="C209" i="20"/>
  <c r="F18" i="34"/>
  <c r="K187" i="20"/>
  <c r="G187" i="20"/>
  <c r="K209" i="20"/>
  <c r="G209" i="20"/>
  <c r="E98" i="10"/>
  <c r="N187" i="20"/>
  <c r="J187" i="20"/>
  <c r="F187" i="20"/>
  <c r="N209" i="20"/>
  <c r="J209" i="20"/>
  <c r="F209" i="20"/>
  <c r="D98" i="10"/>
  <c r="F47" i="34"/>
  <c r="F83" i="34"/>
  <c r="M187" i="20"/>
  <c r="I187" i="20"/>
  <c r="E187" i="20"/>
  <c r="M209" i="20"/>
  <c r="I209" i="20"/>
  <c r="E209" i="20"/>
  <c r="L187" i="20"/>
  <c r="H187" i="20"/>
  <c r="D153" i="20"/>
  <c r="D187" i="20" s="1"/>
  <c r="L209" i="20"/>
  <c r="H209" i="20"/>
  <c r="D209" i="20"/>
  <c r="D25" i="20"/>
  <c r="M25" i="20"/>
  <c r="L25" i="20"/>
  <c r="J25" i="20"/>
  <c r="I25" i="20"/>
  <c r="G25" i="20"/>
  <c r="H25" i="20"/>
  <c r="F25" i="20"/>
  <c r="E25" i="20"/>
  <c r="D96" i="34"/>
  <c r="C32" i="34"/>
  <c r="C67" i="34" s="1"/>
  <c r="E32" i="34"/>
  <c r="E67" i="34" s="1"/>
  <c r="O20" i="20"/>
  <c r="O44" i="20"/>
  <c r="F30" i="34"/>
  <c r="F54" i="34"/>
  <c r="F78" i="34"/>
  <c r="E96" i="34"/>
  <c r="O168" i="20"/>
  <c r="F89" i="34"/>
  <c r="C96" i="34"/>
  <c r="O83" i="20"/>
  <c r="F43" i="34"/>
  <c r="D32" i="34"/>
  <c r="F21" i="34"/>
  <c r="F61" i="34"/>
  <c r="F94" i="34"/>
  <c r="F12" i="34"/>
  <c r="F65" i="34"/>
  <c r="F7" i="10"/>
  <c r="F8" i="10"/>
  <c r="F11" i="10"/>
  <c r="F12" i="10"/>
  <c r="F13" i="10"/>
  <c r="F15" i="10"/>
  <c r="F16" i="10"/>
  <c r="F17" i="10"/>
  <c r="F18" i="10"/>
  <c r="F19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5" i="10"/>
  <c r="F36" i="10"/>
  <c r="F37" i="10"/>
  <c r="F38" i="10"/>
  <c r="F39" i="10"/>
  <c r="F41" i="10"/>
  <c r="F42" i="10"/>
  <c r="F43" i="10"/>
  <c r="F45" i="10"/>
  <c r="F46" i="10"/>
  <c r="F51" i="10"/>
  <c r="F52" i="10"/>
  <c r="F53" i="10"/>
  <c r="F54" i="10"/>
  <c r="F55" i="10"/>
  <c r="F56" i="10"/>
  <c r="F57" i="10"/>
  <c r="F60" i="10"/>
  <c r="F61" i="10"/>
  <c r="F62" i="10"/>
  <c r="F63" i="10"/>
  <c r="F64" i="10"/>
  <c r="F65" i="10"/>
  <c r="F66" i="10"/>
  <c r="F67" i="10"/>
  <c r="F72" i="10"/>
  <c r="F73" i="10"/>
  <c r="F74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6" i="10"/>
  <c r="F49" i="10"/>
  <c r="F20" i="10"/>
  <c r="F122" i="15"/>
  <c r="F68" i="10" l="1"/>
  <c r="F32" i="34"/>
  <c r="O122" i="20"/>
  <c r="C69" i="10"/>
  <c r="E69" i="10"/>
  <c r="E99" i="10" s="1"/>
  <c r="E71" i="10"/>
  <c r="C216" i="20"/>
  <c r="F96" i="34"/>
  <c r="E97" i="34"/>
  <c r="N216" i="20"/>
  <c r="G216" i="20"/>
  <c r="E216" i="20"/>
  <c r="I216" i="20"/>
  <c r="L216" i="20"/>
  <c r="F216" i="20"/>
  <c r="J216" i="20"/>
  <c r="M216" i="20"/>
  <c r="K216" i="20"/>
  <c r="H216" i="20"/>
  <c r="D216" i="20"/>
  <c r="D67" i="34"/>
  <c r="D97" i="34" s="1"/>
  <c r="C97" i="34"/>
  <c r="F34" i="10"/>
  <c r="F50" i="10" s="1"/>
  <c r="D99" i="10"/>
  <c r="F14" i="10"/>
  <c r="D23" i="2"/>
  <c r="E23" i="2"/>
  <c r="C23" i="2"/>
  <c r="D19" i="2"/>
  <c r="E19" i="2"/>
  <c r="C49" i="2"/>
  <c r="F49" i="2" s="1"/>
  <c r="C32" i="2"/>
  <c r="D82" i="2"/>
  <c r="D97" i="2" s="1"/>
  <c r="E82" i="2"/>
  <c r="C82" i="2"/>
  <c r="C97" i="2" s="1"/>
  <c r="F82" i="2" l="1"/>
  <c r="F32" i="2"/>
  <c r="F43" i="2"/>
  <c r="E24" i="2"/>
  <c r="E24" i="17" s="1"/>
  <c r="F23" i="2"/>
  <c r="D24" i="2"/>
  <c r="F97" i="34"/>
  <c r="F67" i="34"/>
  <c r="F69" i="10"/>
  <c r="C75" i="10"/>
  <c r="D110" i="17"/>
  <c r="F94" i="2"/>
  <c r="F95" i="2"/>
  <c r="D29" i="2"/>
  <c r="E29" i="2"/>
  <c r="E29" i="17" s="1"/>
  <c r="E40" i="17"/>
  <c r="C59" i="2"/>
  <c r="C19" i="2"/>
  <c r="F19" i="2" s="1"/>
  <c r="C73" i="19"/>
  <c r="D73" i="19" s="1"/>
  <c r="E73" i="19" s="1"/>
  <c r="C53" i="19"/>
  <c r="D53" i="19" s="1"/>
  <c r="E53" i="19" s="1"/>
  <c r="C48" i="19"/>
  <c r="C39" i="19"/>
  <c r="D39" i="19" s="1"/>
  <c r="E39" i="19" s="1"/>
  <c r="C25" i="19"/>
  <c r="D25" i="19" s="1"/>
  <c r="E25" i="19" s="1"/>
  <c r="C29" i="2"/>
  <c r="C16" i="19"/>
  <c r="D16" i="19" s="1"/>
  <c r="E16" i="19" s="1"/>
  <c r="C9" i="19"/>
  <c r="D9" i="19" s="1"/>
  <c r="E9" i="19" s="1"/>
  <c r="D145" i="19"/>
  <c r="E145" i="19" s="1"/>
  <c r="D128" i="19"/>
  <c r="E128" i="19" s="1"/>
  <c r="C111" i="19"/>
  <c r="D111" i="19" s="1"/>
  <c r="E111" i="19" s="1"/>
  <c r="C107" i="19"/>
  <c r="D107" i="19" s="1"/>
  <c r="E107" i="19" s="1"/>
  <c r="D96" i="19"/>
  <c r="E96" i="19" s="1"/>
  <c r="C91" i="19"/>
  <c r="D91" i="19" s="1"/>
  <c r="E91" i="19" s="1"/>
  <c r="C89" i="19"/>
  <c r="D89" i="19" s="1"/>
  <c r="E89" i="19" s="1"/>
  <c r="O216" i="24"/>
  <c r="D60" i="20"/>
  <c r="E60" i="20"/>
  <c r="F60" i="20"/>
  <c r="G60" i="20"/>
  <c r="H60" i="20"/>
  <c r="I60" i="20"/>
  <c r="J60" i="20"/>
  <c r="K60" i="20"/>
  <c r="L60" i="20"/>
  <c r="M60" i="20"/>
  <c r="N60" i="20"/>
  <c r="D50" i="20"/>
  <c r="E50" i="20"/>
  <c r="F50" i="20"/>
  <c r="G50" i="20"/>
  <c r="H50" i="20"/>
  <c r="I50" i="20"/>
  <c r="J50" i="20"/>
  <c r="K50" i="20"/>
  <c r="L50" i="20"/>
  <c r="M50" i="20"/>
  <c r="N50" i="20"/>
  <c r="D41" i="20"/>
  <c r="E41" i="20"/>
  <c r="F41" i="20"/>
  <c r="G41" i="20"/>
  <c r="H41" i="20"/>
  <c r="I41" i="20"/>
  <c r="J41" i="20"/>
  <c r="K41" i="20"/>
  <c r="L41" i="20"/>
  <c r="M41" i="20"/>
  <c r="N41" i="20"/>
  <c r="D33" i="20"/>
  <c r="E33" i="20"/>
  <c r="F33" i="20"/>
  <c r="G33" i="20"/>
  <c r="H33" i="20"/>
  <c r="I33" i="20"/>
  <c r="J33" i="20"/>
  <c r="K33" i="20"/>
  <c r="L33" i="20"/>
  <c r="M33" i="20"/>
  <c r="N33" i="20"/>
  <c r="C33" i="20"/>
  <c r="B22" i="18"/>
  <c r="B14" i="18"/>
  <c r="F66" i="11"/>
  <c r="F67" i="11"/>
  <c r="F68" i="11"/>
  <c r="F53" i="11"/>
  <c r="F54" i="11"/>
  <c r="F55" i="11"/>
  <c r="F56" i="11"/>
  <c r="F57" i="11"/>
  <c r="F58" i="11"/>
  <c r="F59" i="11"/>
  <c r="F60" i="11"/>
  <c r="F63" i="11"/>
  <c r="F64" i="11"/>
  <c r="F65" i="11"/>
  <c r="F76" i="11"/>
  <c r="F71" i="11"/>
  <c r="F69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70" i="11"/>
  <c r="F46" i="11"/>
  <c r="F47" i="11"/>
  <c r="F17" i="11"/>
  <c r="F20" i="11"/>
  <c r="F22" i="11"/>
  <c r="F23" i="11"/>
  <c r="F24" i="11"/>
  <c r="F25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D17" i="33"/>
  <c r="E17" i="33"/>
  <c r="F17" i="33"/>
  <c r="D18" i="33"/>
  <c r="E18" i="33"/>
  <c r="F18" i="33"/>
  <c r="D19" i="33"/>
  <c r="E19" i="33"/>
  <c r="D20" i="33"/>
  <c r="E20" i="33"/>
  <c r="D21" i="33"/>
  <c r="E21" i="33"/>
  <c r="D22" i="33"/>
  <c r="E22" i="33"/>
  <c r="C23" i="33"/>
  <c r="D23" i="33"/>
  <c r="E23" i="33"/>
  <c r="F23" i="33"/>
  <c r="C24" i="33"/>
  <c r="D24" i="33"/>
  <c r="E24" i="33"/>
  <c r="F24" i="33"/>
  <c r="C25" i="33"/>
  <c r="D25" i="33"/>
  <c r="E25" i="33"/>
  <c r="F25" i="33"/>
  <c r="C26" i="33"/>
  <c r="E26" i="33"/>
  <c r="C27" i="33"/>
  <c r="E27" i="33"/>
  <c r="C28" i="33"/>
  <c r="E28" i="33"/>
  <c r="C29" i="33"/>
  <c r="E29" i="33"/>
  <c r="C30" i="33"/>
  <c r="D30" i="33"/>
  <c r="E30" i="33"/>
  <c r="F30" i="33"/>
  <c r="C31" i="33"/>
  <c r="D31" i="33"/>
  <c r="E31" i="33"/>
  <c r="F31" i="33"/>
  <c r="E32" i="33"/>
  <c r="C33" i="33"/>
  <c r="E33" i="33"/>
  <c r="E34" i="33"/>
  <c r="C35" i="33"/>
  <c r="E35" i="33"/>
  <c r="E36" i="33"/>
  <c r="C37" i="33"/>
  <c r="D37" i="33"/>
  <c r="E37" i="33"/>
  <c r="F37" i="33"/>
  <c r="E38" i="33"/>
  <c r="D39" i="33"/>
  <c r="E39" i="33"/>
  <c r="F39" i="33"/>
  <c r="E40" i="33"/>
  <c r="F40" i="33" s="1"/>
  <c r="C41" i="33"/>
  <c r="E41" i="33"/>
  <c r="D42" i="33"/>
  <c r="E42" i="33"/>
  <c r="C43" i="33"/>
  <c r="E43" i="33"/>
  <c r="E44" i="33"/>
  <c r="E45" i="33"/>
  <c r="C46" i="33"/>
  <c r="E46" i="33"/>
  <c r="E47" i="33"/>
  <c r="C48" i="33"/>
  <c r="E48" i="33"/>
  <c r="C49" i="33"/>
  <c r="E49" i="33"/>
  <c r="E51" i="33"/>
  <c r="C53" i="33"/>
  <c r="D53" i="33"/>
  <c r="E53" i="33"/>
  <c r="F53" i="33"/>
  <c r="C54" i="33"/>
  <c r="D54" i="33"/>
  <c r="E54" i="33"/>
  <c r="F54" i="33"/>
  <c r="E55" i="33"/>
  <c r="E56" i="33"/>
  <c r="E57" i="33"/>
  <c r="E58" i="33"/>
  <c r="C60" i="33"/>
  <c r="D60" i="33"/>
  <c r="E60" i="33"/>
  <c r="F60" i="33"/>
  <c r="C61" i="33"/>
  <c r="E61" i="33"/>
  <c r="C62" i="33"/>
  <c r="E62" i="33"/>
  <c r="E63" i="33"/>
  <c r="C64" i="33"/>
  <c r="E64" i="33"/>
  <c r="C65" i="33"/>
  <c r="D65" i="33"/>
  <c r="E65" i="33"/>
  <c r="F65" i="33"/>
  <c r="C66" i="33"/>
  <c r="C67" i="33"/>
  <c r="E67" i="33"/>
  <c r="E69" i="33"/>
  <c r="E70" i="33"/>
  <c r="E71" i="33"/>
  <c r="E72" i="33"/>
  <c r="C73" i="33"/>
  <c r="D73" i="33"/>
  <c r="E73" i="33"/>
  <c r="F73" i="33"/>
  <c r="C74" i="33"/>
  <c r="E74" i="33"/>
  <c r="C75" i="33"/>
  <c r="D75" i="33"/>
  <c r="E75" i="33"/>
  <c r="C76" i="33"/>
  <c r="D76" i="33"/>
  <c r="E76" i="33"/>
  <c r="C77" i="33"/>
  <c r="D77" i="33"/>
  <c r="E77" i="33"/>
  <c r="C78" i="33"/>
  <c r="D78" i="33"/>
  <c r="E78" i="33"/>
  <c r="C79" i="33"/>
  <c r="D79" i="33"/>
  <c r="E79" i="33"/>
  <c r="F79" i="33"/>
  <c r="C80" i="33"/>
  <c r="D80" i="33"/>
  <c r="E80" i="33"/>
  <c r="F80" i="33"/>
  <c r="D81" i="33"/>
  <c r="E81" i="33"/>
  <c r="D82" i="33"/>
  <c r="E82" i="33"/>
  <c r="D83" i="33"/>
  <c r="E83" i="33"/>
  <c r="C85" i="33"/>
  <c r="D84" i="33"/>
  <c r="E84" i="33"/>
  <c r="E85" i="33"/>
  <c r="D86" i="33"/>
  <c r="E86" i="33"/>
  <c r="C87" i="33"/>
  <c r="D87" i="33"/>
  <c r="E87" i="33"/>
  <c r="F87" i="33"/>
  <c r="D88" i="33"/>
  <c r="E88" i="33"/>
  <c r="D89" i="33"/>
  <c r="E89" i="33"/>
  <c r="C90" i="33"/>
  <c r="D90" i="33"/>
  <c r="E90" i="33"/>
  <c r="F90" i="33"/>
  <c r="D91" i="33"/>
  <c r="E91" i="33"/>
  <c r="D92" i="33"/>
  <c r="E92" i="33"/>
  <c r="C93" i="33"/>
  <c r="D93" i="33"/>
  <c r="E93" i="33"/>
  <c r="F93" i="33"/>
  <c r="C94" i="33"/>
  <c r="D94" i="33"/>
  <c r="E94" i="33"/>
  <c r="F94" i="33"/>
  <c r="C95" i="33"/>
  <c r="D95" i="33"/>
  <c r="E95" i="33"/>
  <c r="F95" i="33"/>
  <c r="C96" i="33"/>
  <c r="D96" i="33"/>
  <c r="E96" i="33"/>
  <c r="F96" i="33"/>
  <c r="C97" i="33"/>
  <c r="D97" i="33"/>
  <c r="E97" i="33"/>
  <c r="F97" i="33"/>
  <c r="E98" i="33"/>
  <c r="E99" i="33"/>
  <c r="D8" i="33"/>
  <c r="E8" i="33"/>
  <c r="F8" i="33"/>
  <c r="D11" i="33"/>
  <c r="E11" i="33"/>
  <c r="D12" i="33"/>
  <c r="E12" i="33"/>
  <c r="D13" i="33"/>
  <c r="E13" i="33"/>
  <c r="D14" i="33"/>
  <c r="E14" i="33"/>
  <c r="D15" i="33"/>
  <c r="E15" i="33"/>
  <c r="F15" i="33"/>
  <c r="D16" i="33"/>
  <c r="E16" i="33"/>
  <c r="D7" i="33"/>
  <c r="E7" i="33"/>
  <c r="F7" i="33"/>
  <c r="D6" i="33"/>
  <c r="E6" i="33"/>
  <c r="F6" i="33"/>
  <c r="C13" i="17"/>
  <c r="E13" i="17"/>
  <c r="D14" i="17"/>
  <c r="E14" i="17"/>
  <c r="E15" i="17"/>
  <c r="C16" i="17"/>
  <c r="D16" i="17"/>
  <c r="E16" i="17"/>
  <c r="E17" i="17"/>
  <c r="C18" i="17"/>
  <c r="D18" i="17"/>
  <c r="E18" i="17"/>
  <c r="E19" i="17"/>
  <c r="E20" i="17"/>
  <c r="F20" i="17" s="1"/>
  <c r="E21" i="17"/>
  <c r="F21" i="17" s="1"/>
  <c r="E22" i="17"/>
  <c r="E23" i="17"/>
  <c r="E25" i="17"/>
  <c r="F25" i="17" s="1"/>
  <c r="E26" i="17"/>
  <c r="F26" i="17" s="1"/>
  <c r="E27" i="17"/>
  <c r="F27" i="17" s="1"/>
  <c r="D28" i="17"/>
  <c r="E28" i="17"/>
  <c r="D30" i="17"/>
  <c r="E30" i="17"/>
  <c r="D31" i="17"/>
  <c r="E31" i="17"/>
  <c r="E32" i="17"/>
  <c r="D33" i="17"/>
  <c r="E33" i="17"/>
  <c r="D34" i="17"/>
  <c r="E34" i="17"/>
  <c r="E35" i="17"/>
  <c r="F35" i="17" s="1"/>
  <c r="E36" i="17"/>
  <c r="F36" i="17" s="1"/>
  <c r="D37" i="17"/>
  <c r="E37" i="17"/>
  <c r="E38" i="17"/>
  <c r="F38" i="17" s="1"/>
  <c r="E39" i="17"/>
  <c r="F39" i="17" s="1"/>
  <c r="E41" i="17"/>
  <c r="E42" i="17"/>
  <c r="E43" i="17"/>
  <c r="E44" i="17"/>
  <c r="F44" i="17" s="1"/>
  <c r="E45" i="17"/>
  <c r="F45" i="17" s="1"/>
  <c r="E47" i="17"/>
  <c r="E48" i="17"/>
  <c r="E49" i="17"/>
  <c r="D51" i="17"/>
  <c r="E51" i="17"/>
  <c r="C52" i="17"/>
  <c r="D52" i="17"/>
  <c r="E52" i="17"/>
  <c r="C53" i="17"/>
  <c r="D53" i="17"/>
  <c r="E53" i="17"/>
  <c r="C54" i="17"/>
  <c r="D54" i="17"/>
  <c r="E54" i="17"/>
  <c r="C55" i="17"/>
  <c r="D55" i="17"/>
  <c r="E55" i="17"/>
  <c r="C56" i="17"/>
  <c r="D56" i="17"/>
  <c r="E56" i="17"/>
  <c r="C57" i="17"/>
  <c r="D57" i="17"/>
  <c r="E57" i="17"/>
  <c r="C58" i="17"/>
  <c r="D58" i="17"/>
  <c r="E58" i="17"/>
  <c r="C60" i="17"/>
  <c r="D60" i="17"/>
  <c r="E60" i="17"/>
  <c r="C61" i="17"/>
  <c r="D61" i="17"/>
  <c r="E61" i="17"/>
  <c r="C62" i="17"/>
  <c r="D62" i="17"/>
  <c r="E62" i="17"/>
  <c r="C63" i="17"/>
  <c r="D63" i="17"/>
  <c r="E63" i="17"/>
  <c r="C64" i="17"/>
  <c r="D64" i="17"/>
  <c r="E64" i="17"/>
  <c r="C65" i="17"/>
  <c r="D65" i="17"/>
  <c r="E65" i="17"/>
  <c r="C66" i="17"/>
  <c r="D66" i="17"/>
  <c r="E66" i="17"/>
  <c r="C67" i="17"/>
  <c r="D67" i="17"/>
  <c r="E67" i="17"/>
  <c r="C68" i="17"/>
  <c r="D68" i="17"/>
  <c r="E68" i="17"/>
  <c r="C75" i="17"/>
  <c r="D75" i="17"/>
  <c r="E75" i="17"/>
  <c r="E76" i="17"/>
  <c r="C77" i="17"/>
  <c r="E77" i="17"/>
  <c r="C78" i="17"/>
  <c r="E78" i="17"/>
  <c r="C79" i="17"/>
  <c r="E79" i="17"/>
  <c r="C80" i="17"/>
  <c r="E80" i="17"/>
  <c r="E81" i="17"/>
  <c r="F81" i="17" s="1"/>
  <c r="E82" i="17"/>
  <c r="C83" i="17"/>
  <c r="E83" i="17"/>
  <c r="D84" i="17"/>
  <c r="E84" i="17"/>
  <c r="D85" i="17"/>
  <c r="E85" i="17"/>
  <c r="E86" i="17"/>
  <c r="E87" i="17"/>
  <c r="C88" i="17"/>
  <c r="D88" i="17"/>
  <c r="E88" i="17"/>
  <c r="D89" i="17"/>
  <c r="E89" i="17"/>
  <c r="D90" i="17"/>
  <c r="E90" i="17"/>
  <c r="D91" i="17"/>
  <c r="E91" i="17"/>
  <c r="D92" i="17"/>
  <c r="D93" i="17"/>
  <c r="D95" i="17"/>
  <c r="D99" i="17"/>
  <c r="D100" i="17"/>
  <c r="D101" i="17"/>
  <c r="D103" i="17"/>
  <c r="E103" i="17"/>
  <c r="D104" i="17"/>
  <c r="E104" i="17"/>
  <c r="D105" i="17"/>
  <c r="E105" i="17"/>
  <c r="D106" i="17"/>
  <c r="E106" i="17"/>
  <c r="D107" i="17"/>
  <c r="E107" i="17"/>
  <c r="C108" i="17"/>
  <c r="D108" i="17"/>
  <c r="E108" i="17"/>
  <c r="D109" i="17"/>
  <c r="E109" i="17"/>
  <c r="C111" i="17"/>
  <c r="D111" i="17"/>
  <c r="C112" i="17"/>
  <c r="D112" i="17"/>
  <c r="C113" i="17"/>
  <c r="D113" i="17"/>
  <c r="D115" i="17"/>
  <c r="E115" i="17"/>
  <c r="D116" i="17"/>
  <c r="E116" i="17"/>
  <c r="D117" i="17"/>
  <c r="E8" i="17"/>
  <c r="F8" i="17" s="1"/>
  <c r="D9" i="17"/>
  <c r="E9" i="17"/>
  <c r="D10" i="17"/>
  <c r="E10" i="17"/>
  <c r="D11" i="17"/>
  <c r="E11" i="17"/>
  <c r="E12" i="17"/>
  <c r="F12" i="17" s="1"/>
  <c r="D7" i="17"/>
  <c r="E7" i="17"/>
  <c r="E6" i="17"/>
  <c r="F6" i="17" s="1"/>
  <c r="D59" i="17"/>
  <c r="E59" i="17"/>
  <c r="F18" i="2"/>
  <c r="F25" i="2"/>
  <c r="F28" i="2"/>
  <c r="F51" i="2"/>
  <c r="F52" i="2"/>
  <c r="F53" i="2"/>
  <c r="F54" i="2"/>
  <c r="F55" i="2"/>
  <c r="F55" i="17" s="1"/>
  <c r="F56" i="2"/>
  <c r="F56" i="17" s="1"/>
  <c r="F60" i="2"/>
  <c r="F73" i="2" s="1"/>
  <c r="F75" i="2"/>
  <c r="F79" i="2"/>
  <c r="F80" i="2"/>
  <c r="F81" i="2"/>
  <c r="F83" i="2"/>
  <c r="F88" i="2"/>
  <c r="F97" i="2"/>
  <c r="F108" i="2"/>
  <c r="F111" i="2"/>
  <c r="F112" i="2"/>
  <c r="F113" i="2"/>
  <c r="F120" i="2"/>
  <c r="F7" i="2"/>
  <c r="F8" i="2"/>
  <c r="F9" i="2"/>
  <c r="F10" i="2"/>
  <c r="F11" i="2"/>
  <c r="F12" i="2"/>
  <c r="F13" i="2"/>
  <c r="F14" i="2"/>
  <c r="F15" i="2"/>
  <c r="F16" i="2"/>
  <c r="F17" i="2"/>
  <c r="F6" i="2"/>
  <c r="E11" i="8"/>
  <c r="E12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8" i="8"/>
  <c r="E29" i="8"/>
  <c r="E30" i="8"/>
  <c r="E31" i="8"/>
  <c r="E32" i="8"/>
  <c r="E8" i="8"/>
  <c r="F10" i="17" l="1"/>
  <c r="F34" i="17"/>
  <c r="F33" i="33"/>
  <c r="F11" i="17"/>
  <c r="F23" i="17"/>
  <c r="F48" i="33"/>
  <c r="F14" i="17"/>
  <c r="F65" i="17"/>
  <c r="D19" i="17"/>
  <c r="D24" i="17" s="1"/>
  <c r="F7" i="17"/>
  <c r="D87" i="17"/>
  <c r="F76" i="17"/>
  <c r="F58" i="17"/>
  <c r="D49" i="17"/>
  <c r="D40" i="17"/>
  <c r="F33" i="17"/>
  <c r="D85" i="33"/>
  <c r="F81" i="33"/>
  <c r="D63" i="33"/>
  <c r="D68" i="33" s="1"/>
  <c r="F32" i="33"/>
  <c r="F34" i="33" s="1"/>
  <c r="C19" i="17"/>
  <c r="C59" i="17"/>
  <c r="F13" i="17"/>
  <c r="F58" i="33"/>
  <c r="F63" i="33" s="1"/>
  <c r="F41" i="33"/>
  <c r="F36" i="33"/>
  <c r="F83" i="17"/>
  <c r="D82" i="17"/>
  <c r="F37" i="17"/>
  <c r="C40" i="17"/>
  <c r="F82" i="33"/>
  <c r="D32" i="33"/>
  <c r="D34" i="33" s="1"/>
  <c r="F42" i="17"/>
  <c r="F31" i="17"/>
  <c r="D29" i="17"/>
  <c r="F28" i="17"/>
  <c r="F29" i="17" s="1"/>
  <c r="F88" i="33"/>
  <c r="F91" i="33" s="1"/>
  <c r="C91" i="33"/>
  <c r="C98" i="33" s="1"/>
  <c r="D98" i="33"/>
  <c r="F67" i="33"/>
  <c r="F38" i="33"/>
  <c r="C32" i="33"/>
  <c r="C34" i="33" s="1"/>
  <c r="C68" i="33"/>
  <c r="C82" i="17"/>
  <c r="F78" i="17"/>
  <c r="C43" i="17"/>
  <c r="F41" i="17"/>
  <c r="F30" i="17"/>
  <c r="D32" i="17"/>
  <c r="D102" i="17"/>
  <c r="D114" i="17" s="1"/>
  <c r="F29" i="2"/>
  <c r="O33" i="20"/>
  <c r="C80" i="19"/>
  <c r="D80" i="19" s="1"/>
  <c r="E80" i="19" s="1"/>
  <c r="D121" i="2"/>
  <c r="N51" i="20"/>
  <c r="N99" i="20" s="1"/>
  <c r="N123" i="20" s="1"/>
  <c r="L51" i="20"/>
  <c r="L99" i="20" s="1"/>
  <c r="L123" i="20" s="1"/>
  <c r="J51" i="20"/>
  <c r="J99" i="20" s="1"/>
  <c r="J123" i="20" s="1"/>
  <c r="H51" i="20"/>
  <c r="H99" i="20" s="1"/>
  <c r="H123" i="20" s="1"/>
  <c r="F51" i="20"/>
  <c r="F99" i="20" s="1"/>
  <c r="F123" i="20" s="1"/>
  <c r="D51" i="20"/>
  <c r="D99" i="20" s="1"/>
  <c r="D123" i="20" s="1"/>
  <c r="C98" i="10"/>
  <c r="C99" i="10" s="1"/>
  <c r="F75" i="10"/>
  <c r="M51" i="20"/>
  <c r="M99" i="20" s="1"/>
  <c r="M123" i="20" s="1"/>
  <c r="K51" i="20"/>
  <c r="K99" i="20" s="1"/>
  <c r="K123" i="20" s="1"/>
  <c r="I51" i="20"/>
  <c r="I99" i="20" s="1"/>
  <c r="I123" i="20" s="1"/>
  <c r="G51" i="20"/>
  <c r="G99" i="20" s="1"/>
  <c r="G123" i="20" s="1"/>
  <c r="E51" i="20"/>
  <c r="E99" i="20" s="1"/>
  <c r="E123" i="20" s="1"/>
  <c r="D129" i="19"/>
  <c r="E129" i="19" s="1"/>
  <c r="D124" i="19"/>
  <c r="E124" i="19" s="1"/>
  <c r="C63" i="19"/>
  <c r="D63" i="19" s="1"/>
  <c r="E63" i="19" s="1"/>
  <c r="D48" i="19"/>
  <c r="E48" i="19" s="1"/>
  <c r="E50" i="2"/>
  <c r="E50" i="17" s="1"/>
  <c r="F109" i="2"/>
  <c r="F114" i="2" s="1"/>
  <c r="C89" i="17"/>
  <c r="F89" i="2"/>
  <c r="F89" i="17" s="1"/>
  <c r="C84" i="17"/>
  <c r="F84" i="2"/>
  <c r="F84" i="17" s="1"/>
  <c r="F18" i="17"/>
  <c r="F88" i="17"/>
  <c r="F68" i="17"/>
  <c r="F67" i="17"/>
  <c r="F66" i="17"/>
  <c r="F16" i="17"/>
  <c r="F59" i="2"/>
  <c r="F108" i="17"/>
  <c r="F63" i="17"/>
  <c r="F62" i="17"/>
  <c r="F61" i="17"/>
  <c r="F60" i="17"/>
  <c r="F57" i="17"/>
  <c r="F54" i="17"/>
  <c r="F53" i="17"/>
  <c r="F52" i="17"/>
  <c r="F51" i="17"/>
  <c r="C92" i="19"/>
  <c r="D92" i="19" s="1"/>
  <c r="E92" i="19" s="1"/>
  <c r="D130" i="19"/>
  <c r="E130" i="19" s="1"/>
  <c r="C152" i="19"/>
  <c r="D152" i="19" s="1"/>
  <c r="E152" i="19" s="1"/>
  <c r="C40" i="19"/>
  <c r="D40" i="19" s="1"/>
  <c r="E40" i="19" s="1"/>
  <c r="F75" i="17"/>
  <c r="F64" i="17"/>
  <c r="D112" i="19"/>
  <c r="E112" i="19" s="1"/>
  <c r="E68" i="33"/>
  <c r="C45" i="33"/>
  <c r="E50" i="33"/>
  <c r="D45" i="33"/>
  <c r="D50" i="33" l="1"/>
  <c r="F43" i="17"/>
  <c r="F19" i="17"/>
  <c r="F85" i="33"/>
  <c r="F68" i="33"/>
  <c r="F69" i="33" s="1"/>
  <c r="D97" i="17"/>
  <c r="F32" i="17"/>
  <c r="D50" i="17"/>
  <c r="D69" i="33"/>
  <c r="D99" i="33" s="1"/>
  <c r="F82" i="17"/>
  <c r="F40" i="17"/>
  <c r="F59" i="17"/>
  <c r="F77" i="33"/>
  <c r="F78" i="33"/>
  <c r="F75" i="33"/>
  <c r="F76" i="33"/>
  <c r="F98" i="10"/>
  <c r="C153" i="19"/>
  <c r="D153" i="19" s="1"/>
  <c r="E153" i="19" s="1"/>
  <c r="F99" i="10"/>
  <c r="C90" i="17"/>
  <c r="F90" i="2"/>
  <c r="C23" i="17"/>
  <c r="C24" i="17" s="1"/>
  <c r="F24" i="17" s="1"/>
  <c r="F22" i="2"/>
  <c r="C85" i="17"/>
  <c r="F85" i="2"/>
  <c r="C64" i="19"/>
  <c r="D64" i="19" s="1"/>
  <c r="E64" i="19" s="1"/>
  <c r="F98" i="33" l="1"/>
  <c r="F99" i="33" s="1"/>
  <c r="F47" i="2"/>
  <c r="F90" i="17"/>
  <c r="C91" i="17"/>
  <c r="F91" i="2"/>
  <c r="C24" i="2"/>
  <c r="F85" i="17"/>
  <c r="C86" i="17"/>
  <c r="F86" i="17" s="1"/>
  <c r="F86" i="2"/>
  <c r="C81" i="19"/>
  <c r="D81" i="19" s="1"/>
  <c r="E81" i="19" s="1"/>
  <c r="C87" i="17" l="1"/>
  <c r="C49" i="17"/>
  <c r="C50" i="17" s="1"/>
  <c r="F48" i="2"/>
  <c r="F91" i="17"/>
  <c r="C92" i="17"/>
  <c r="F92" i="2"/>
  <c r="F24" i="2"/>
  <c r="F49" i="17" l="1"/>
  <c r="C93" i="17"/>
  <c r="F93" i="2"/>
  <c r="C95" i="17" l="1"/>
  <c r="C97" i="17" l="1"/>
  <c r="C99" i="17" l="1"/>
  <c r="F99" i="2"/>
  <c r="F100" i="2" l="1"/>
  <c r="C100" i="17"/>
  <c r="C101" i="17" l="1"/>
  <c r="F101" i="2"/>
  <c r="C102" i="17" l="1"/>
  <c r="C103" i="17" l="1"/>
  <c r="F103" i="2"/>
  <c r="F103" i="17" l="1"/>
  <c r="C104" i="17"/>
  <c r="F104" i="2"/>
  <c r="F105" i="2" l="1"/>
  <c r="C105" i="17"/>
  <c r="F104" i="17"/>
  <c r="F105" i="17" l="1"/>
  <c r="F106" i="2"/>
  <c r="C106" i="17"/>
  <c r="C107" i="17" l="1"/>
  <c r="C114" i="17" s="1"/>
  <c r="F106" i="17"/>
  <c r="F107" i="17" l="1"/>
  <c r="F115" i="2" l="1"/>
  <c r="C115" i="17"/>
  <c r="C116" i="17" l="1"/>
  <c r="F116" i="2"/>
  <c r="F115" i="17"/>
  <c r="F117" i="2" l="1"/>
  <c r="C117" i="17"/>
  <c r="F116" i="17"/>
  <c r="F118" i="2" l="1"/>
  <c r="F121" i="2" s="1"/>
  <c r="C121" i="2" l="1"/>
  <c r="C6" i="33" l="1"/>
  <c r="C15" i="33"/>
  <c r="C7" i="33"/>
  <c r="C8" i="33"/>
  <c r="C17" i="33"/>
  <c r="C18" i="33"/>
  <c r="C50" i="33"/>
  <c r="C69" i="33" s="1"/>
  <c r="C99" i="33" s="1"/>
  <c r="C24" i="20" l="1"/>
  <c r="O24" i="20" s="1"/>
  <c r="O21" i="20"/>
  <c r="C25" i="20" l="1"/>
  <c r="O25" i="20" s="1"/>
  <c r="O36" i="20" l="1"/>
  <c r="C41" i="20"/>
  <c r="O41" i="20" s="1"/>
  <c r="O38" i="20"/>
  <c r="C50" i="20"/>
  <c r="O50" i="20" s="1"/>
  <c r="O45" i="20"/>
  <c r="O47" i="20"/>
  <c r="O48" i="20"/>
  <c r="O49" i="20"/>
  <c r="O54" i="20"/>
  <c r="C60" i="20"/>
  <c r="O60" i="20" s="1"/>
  <c r="O52" i="20"/>
  <c r="O61" i="20"/>
  <c r="O62" i="20"/>
  <c r="O64" i="20"/>
  <c r="O63" i="20"/>
  <c r="O68" i="20"/>
  <c r="O65" i="20"/>
  <c r="O67" i="20"/>
  <c r="O88" i="20"/>
  <c r="O76" i="20"/>
  <c r="O77" i="20"/>
  <c r="O81" i="20"/>
  <c r="O80" i="20"/>
  <c r="O85" i="20"/>
  <c r="O86" i="20"/>
  <c r="O98" i="20"/>
  <c r="O89" i="20"/>
  <c r="O91" i="20"/>
  <c r="O92" i="20"/>
  <c r="O93" i="20"/>
  <c r="O90" i="20"/>
  <c r="O94" i="20"/>
  <c r="O96" i="20"/>
  <c r="O97" i="20"/>
  <c r="O95" i="20"/>
  <c r="C74" i="20" l="1"/>
  <c r="O74" i="20" s="1"/>
  <c r="O72" i="20"/>
  <c r="O73" i="20"/>
  <c r="O110" i="20"/>
  <c r="O109" i="20"/>
  <c r="O100" i="20"/>
  <c r="O101" i="20"/>
  <c r="O102" i="20"/>
  <c r="O115" i="20" l="1"/>
  <c r="O103" i="20"/>
  <c r="O104" i="20" l="1"/>
  <c r="O105" i="20" l="1"/>
  <c r="O106" i="20" l="1"/>
  <c r="O107" i="20" l="1"/>
  <c r="O108" i="20"/>
  <c r="O112" i="20"/>
  <c r="O114" i="20"/>
  <c r="O113" i="20"/>
  <c r="O116" i="20"/>
  <c r="O151" i="20"/>
  <c r="O175" i="20"/>
  <c r="O153" i="20"/>
  <c r="O139" i="20"/>
  <c r="O133" i="20"/>
  <c r="O181" i="20"/>
  <c r="O176" i="20"/>
  <c r="O154" i="20"/>
  <c r="O170" i="20"/>
  <c r="O201" i="20"/>
  <c r="O197" i="20"/>
  <c r="O141" i="20"/>
  <c r="O208" i="20"/>
  <c r="O159" i="20"/>
  <c r="O174" i="20"/>
  <c r="O148" i="20"/>
  <c r="O190" i="20"/>
  <c r="O171" i="20"/>
  <c r="O213" i="20"/>
  <c r="O192" i="20"/>
  <c r="O169" i="20"/>
  <c r="O186" i="20"/>
  <c r="O135" i="20"/>
  <c r="O183" i="20"/>
  <c r="O147" i="20"/>
  <c r="O118" i="20"/>
  <c r="O212" i="20"/>
  <c r="O156" i="20"/>
  <c r="O193" i="20"/>
  <c r="O214" i="20"/>
  <c r="O180" i="20"/>
  <c r="O178" i="20"/>
  <c r="O194" i="20"/>
  <c r="O191" i="20"/>
  <c r="O173" i="20"/>
  <c r="O144" i="20"/>
  <c r="O199" i="20"/>
  <c r="O215" i="20"/>
  <c r="O117" i="20"/>
  <c r="O136" i="20"/>
  <c r="O182" i="20"/>
  <c r="O185" i="20"/>
  <c r="O120" i="20"/>
  <c r="O187" i="20"/>
  <c r="O142" i="20"/>
  <c r="O119" i="20"/>
  <c r="O143" i="20"/>
  <c r="O188" i="20"/>
  <c r="O200" i="20"/>
  <c r="O163" i="20"/>
  <c r="O203" i="20"/>
  <c r="O202" i="20"/>
  <c r="O132" i="20"/>
  <c r="O172" i="20"/>
  <c r="O195" i="20"/>
  <c r="O134" i="20"/>
  <c r="O140" i="20"/>
  <c r="O207" i="20"/>
  <c r="O209" i="20"/>
  <c r="O198" i="20"/>
  <c r="O125" i="20"/>
  <c r="O179" i="20"/>
  <c r="O137" i="20"/>
  <c r="O160" i="20"/>
  <c r="O210" i="20"/>
  <c r="O206" i="20"/>
  <c r="O162" i="20"/>
  <c r="O157" i="20"/>
  <c r="O196" i="20"/>
  <c r="O121" i="20"/>
  <c r="O189" i="20"/>
  <c r="O167" i="20"/>
  <c r="O204" i="20"/>
  <c r="O165" i="20"/>
  <c r="O205" i="20"/>
  <c r="O152" i="20"/>
  <c r="O150" i="20"/>
  <c r="O211" i="20"/>
  <c r="C30" i="20"/>
  <c r="O30" i="20" s="1"/>
  <c r="O29" i="20"/>
  <c r="O216" i="20" l="1"/>
  <c r="C51" i="20"/>
  <c r="C99" i="20" l="1"/>
  <c r="C123" i="20" s="1"/>
  <c r="O123" i="20" s="1"/>
  <c r="O51" i="20"/>
  <c r="O99" i="20" l="1"/>
  <c r="C131" i="24"/>
  <c r="O131" i="24" s="1"/>
  <c r="C137" i="24" l="1"/>
  <c r="C185" i="24" l="1"/>
  <c r="O185" i="24" s="1"/>
  <c r="O137" i="24"/>
  <c r="C123" i="24"/>
  <c r="O123" i="24" s="1"/>
  <c r="C51" i="24"/>
  <c r="O51" i="24" s="1"/>
  <c r="D50" i="2"/>
  <c r="D74" i="2" s="1"/>
  <c r="D98" i="2" s="1"/>
  <c r="C50" i="2"/>
  <c r="C74" i="2" s="1"/>
  <c r="C98" i="2" s="1"/>
  <c r="F50" i="2" l="1"/>
  <c r="F74" i="2" s="1"/>
  <c r="F98" i="2" s="1"/>
  <c r="F50" i="17" l="1"/>
  <c r="O29" i="24"/>
  <c r="C120" i="15"/>
  <c r="C119" i="17" l="1"/>
  <c r="D120" i="15" l="1"/>
  <c r="D119" i="17" l="1"/>
  <c r="D121" i="17" l="1"/>
  <c r="D122" i="39"/>
  <c r="D74" i="17"/>
  <c r="D98" i="17" s="1"/>
  <c r="O75" i="20"/>
  <c r="C122" i="2"/>
  <c r="D122" i="2"/>
  <c r="F122" i="2"/>
  <c r="C74" i="17"/>
  <c r="C98" i="17" s="1"/>
  <c r="F74" i="17"/>
  <c r="F98" i="17" s="1"/>
  <c r="F122" i="17" s="1"/>
  <c r="F98" i="39"/>
  <c r="F117" i="17"/>
  <c r="C69" i="17"/>
  <c r="E92" i="17"/>
  <c r="E69" i="17"/>
  <c r="D69" i="17"/>
  <c r="F69" i="17"/>
  <c r="E110" i="17"/>
  <c r="F92" i="17"/>
  <c r="E117" i="17"/>
  <c r="F99" i="17"/>
  <c r="E111" i="17"/>
  <c r="E118" i="17"/>
  <c r="E70" i="17"/>
  <c r="F111" i="17"/>
  <c r="C70" i="17"/>
  <c r="E99" i="17"/>
  <c r="E93" i="17"/>
  <c r="F93" i="17"/>
  <c r="F70" i="17" l="1"/>
  <c r="E95" i="17"/>
  <c r="F101" i="17"/>
  <c r="F113" i="17"/>
  <c r="F95" i="17"/>
  <c r="E72" i="17"/>
  <c r="E113" i="17"/>
  <c r="E101" i="17"/>
  <c r="O75" i="40"/>
  <c r="C217" i="20"/>
  <c r="O217" i="20"/>
  <c r="O75" i="24"/>
  <c r="C75" i="24"/>
  <c r="E123" i="15"/>
  <c r="E122" i="17"/>
  <c r="E122" i="2"/>
  <c r="F96" i="17"/>
  <c r="F96" i="2"/>
  <c r="F121" i="15"/>
  <c r="E121" i="15"/>
  <c r="E122" i="39"/>
  <c r="E98" i="39"/>
  <c r="E73" i="39"/>
  <c r="F119" i="17"/>
  <c r="F119" i="15"/>
  <c r="E112" i="17"/>
  <c r="F102" i="17"/>
  <c r="F96" i="39"/>
  <c r="E96" i="39"/>
  <c r="E121" i="17"/>
  <c r="E121" i="2"/>
  <c r="D73" i="39"/>
  <c r="F71" i="15"/>
  <c r="C71" i="15"/>
  <c r="F114" i="39"/>
  <c r="F100" i="17"/>
  <c r="F112" i="15"/>
  <c r="F112" i="17"/>
  <c r="E98" i="2"/>
  <c r="E98" i="17"/>
  <c r="E96" i="15"/>
  <c r="E120" i="15"/>
  <c r="E120" i="17"/>
  <c r="E124" i="15"/>
  <c r="E100" i="17"/>
  <c r="E96" i="2"/>
  <c r="E96" i="17"/>
  <c r="E97" i="17"/>
  <c r="E102" i="17"/>
  <c r="E73" i="2"/>
  <c r="E73" i="17"/>
  <c r="F94" i="15"/>
  <c r="E94" i="15"/>
  <c r="F102" i="2"/>
  <c r="E102" i="2"/>
  <c r="E114" i="2"/>
  <c r="E114" i="17"/>
  <c r="C73" i="39"/>
  <c r="F73" i="39"/>
  <c r="F100" i="15"/>
  <c r="E100" i="15"/>
  <c r="E112" i="15"/>
  <c r="E119" i="15"/>
  <c r="E119" i="17"/>
  <c r="E71" i="15"/>
  <c r="E71" i="17"/>
  <c r="D71" i="17"/>
  <c r="D71" i="15"/>
  <c r="F102" i="39"/>
  <c r="E102" i="39"/>
  <c r="E114" i="39"/>
  <c r="E121" i="39"/>
  <c r="F121" i="39"/>
</calcChain>
</file>

<file path=xl/sharedStrings.xml><?xml version="1.0" encoding="utf-8"?>
<sst xmlns="http://schemas.openxmlformats.org/spreadsheetml/2006/main" count="4123" uniqueCount="763">
  <si>
    <t>ÖNKORMÁNYZATI ELŐIRÁNYZATOK</t>
  </si>
  <si>
    <t>MINDÖSSZESEN</t>
  </si>
  <si>
    <t>ÖNKORMÁNYZAT ÉS KÖLTSÉGVETÉSI SZERVEI ELŐIRÁNYZATA MINDÖSSZESEN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</si>
  <si>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</si>
  <si>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</si>
  <si>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</si>
  <si>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</si>
  <si>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</si>
  <si>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</si>
  <si>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</si>
  <si>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</si>
  <si>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</si>
  <si>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</si>
  <si>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</si>
  <si>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</si>
  <si>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</si>
  <si>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</si>
  <si>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</si>
  <si>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</si>
  <si>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</si>
  <si>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</si>
  <si>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</si>
  <si>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</si>
  <si>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</si>
  <si>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Központi, irányító szervi támogatások folyósítása működési célra</t>
  </si>
  <si>
    <t>Központi, irányító szervi támogatások folyósítása felhalmozási célra</t>
  </si>
  <si>
    <t>ÖSSZESEN</t>
  </si>
  <si>
    <t>ÖSSZESEN: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</si>
  <si>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</si>
  <si>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</si>
  <si>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</si>
  <si>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</si>
  <si>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</si>
  <si>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</si>
  <si>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</si>
  <si>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</si>
  <si>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</si>
  <si>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</si>
  <si>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</si>
  <si>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</si>
  <si>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</si>
  <si>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</si>
  <si>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</si>
  <si>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</si>
  <si>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</si>
  <si>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</si>
  <si>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</si>
  <si>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</si>
  <si>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</si>
  <si>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</si>
  <si>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</si>
  <si>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</si>
  <si>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</si>
  <si>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</si>
  <si>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</si>
  <si>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</si>
  <si>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</si>
  <si>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</si>
  <si>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</si>
  <si>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</si>
  <si>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</si>
  <si>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</si>
  <si>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</si>
  <si>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</si>
  <si>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</si>
  <si>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</si>
  <si>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</si>
  <si>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</si>
  <si>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</si>
  <si>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</si>
  <si>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</si>
  <si>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</si>
  <si>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</si>
  <si>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</si>
  <si>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</si>
  <si>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</si>
  <si>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</si>
  <si>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</si>
  <si>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</si>
  <si>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</si>
  <si>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</si>
  <si>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</si>
  <si>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</si>
  <si>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</si>
  <si>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</si>
  <si>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</si>
  <si>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</si>
  <si>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</si>
  <si>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</si>
  <si>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</si>
  <si>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</si>
  <si>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</si>
  <si>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</si>
  <si>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</si>
  <si>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</si>
  <si>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</si>
  <si>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</si>
  <si>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</si>
  <si>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</si>
  <si>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</si>
  <si>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</si>
  <si>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</si>
  <si>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</si>
  <si>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</si>
  <si>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</si>
  <si>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</si>
  <si>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</si>
  <si>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</si>
  <si>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</si>
  <si>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</si>
  <si>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</si>
  <si>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</si>
  <si>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</si>
  <si>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</si>
  <si>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</si>
  <si>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</si>
  <si>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</si>
  <si>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</si>
  <si>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</si>
  <si>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</si>
  <si>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</si>
  <si>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</si>
  <si>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</si>
  <si>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</si>
  <si>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</si>
  <si>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</si>
  <si>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</si>
  <si>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</si>
  <si>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</si>
  <si>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</si>
  <si>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</si>
  <si>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</si>
  <si>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</si>
  <si>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</si>
  <si>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</si>
  <si>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</si>
  <si>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</si>
  <si>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</si>
  <si>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</si>
  <si>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</si>
  <si>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</si>
  <si>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</si>
  <si>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</si>
  <si>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</si>
  <si>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</si>
  <si>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</si>
  <si>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</si>
  <si>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</si>
  <si>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</si>
  <si>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</si>
  <si>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</si>
  <si>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</si>
  <si>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</si>
  <si>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</si>
  <si>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</si>
  <si>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</si>
  <si>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</si>
  <si>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</si>
  <si>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</si>
  <si>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</si>
  <si>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</si>
  <si>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</si>
  <si>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</si>
  <si>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</si>
  <si>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</si>
  <si>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</si>
  <si>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</si>
  <si>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</si>
  <si>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</si>
  <si>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</si>
  <si>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</si>
  <si>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</si>
  <si>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</si>
  <si>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</si>
  <si>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</si>
  <si>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</si>
  <si>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</si>
  <si>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</si>
  <si>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</si>
  <si>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</si>
  <si>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</si>
  <si>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</si>
  <si>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</si>
  <si>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</si>
  <si>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</si>
  <si>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</si>
  <si>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</si>
  <si>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</si>
  <si>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</si>
  <si>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</si>
  <si>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</si>
  <si>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</si>
  <si>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</si>
  <si>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</si>
  <si>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</si>
  <si>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</si>
  <si>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</si>
  <si>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</si>
  <si>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</si>
  <si>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</si>
  <si>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</si>
  <si>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</si>
  <si>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</si>
  <si>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</si>
  <si>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</si>
  <si>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</si>
  <si>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</si>
  <si>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</si>
  <si>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</si>
  <si>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</si>
  <si>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</si>
  <si>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</si>
  <si>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</si>
  <si>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</si>
  <si>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</si>
  <si>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</si>
  <si>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</si>
  <si>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</si>
  <si>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</si>
  <si>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</si>
  <si>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</si>
  <si>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</si>
  <si>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</si>
  <si>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</si>
  <si>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</si>
  <si>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</si>
  <si>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</si>
  <si>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</si>
  <si>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</si>
  <si>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</si>
  <si>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</si>
  <si>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</si>
  <si>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</si>
  <si>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</si>
  <si>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</si>
  <si>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</si>
  <si>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</si>
  <si>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</si>
  <si>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</si>
  <si>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</si>
  <si>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</si>
  <si>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</si>
  <si>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</si>
  <si>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</si>
  <si>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</si>
  <si>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</si>
  <si>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</si>
  <si>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</si>
  <si>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</si>
  <si>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</si>
  <si>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</si>
  <si>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</si>
  <si>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</si>
  <si>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</si>
  <si>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</si>
  <si>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</si>
  <si>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</si>
  <si>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</si>
  <si>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</si>
  <si>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</si>
  <si>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</si>
  <si>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</si>
  <si>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</si>
  <si>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</si>
  <si>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</si>
  <si>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</si>
  <si>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</si>
  <si>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</si>
  <si>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</si>
  <si>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</si>
  <si>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</si>
  <si>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</si>
  <si>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</si>
  <si>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</si>
  <si>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</si>
  <si>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</si>
  <si>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</si>
  <si>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</si>
  <si>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</si>
  <si>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</si>
  <si>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</si>
  <si>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</si>
  <si>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</si>
  <si>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</si>
  <si>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</si>
  <si>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</si>
  <si>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</si>
  <si>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</si>
  <si>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</si>
  <si>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</si>
  <si>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</si>
  <si>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</si>
  <si>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</si>
  <si>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</si>
  <si>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</si>
  <si>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</si>
  <si>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</si>
  <si>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</si>
  <si>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</si>
  <si>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</si>
  <si>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</si>
  <si>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</si>
  <si>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</si>
  <si>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</si>
  <si>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</si>
  <si>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</si>
  <si>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</si>
  <si>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</si>
  <si>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</si>
  <si>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</si>
  <si>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</si>
  <si>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</si>
  <si>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</si>
  <si>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</si>
  <si>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</si>
  <si>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</si>
  <si>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</si>
  <si>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</si>
  <si>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</si>
  <si>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</si>
  <si>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</si>
  <si>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</si>
  <si>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</si>
  <si>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</si>
  <si>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</si>
  <si>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</si>
  <si>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</si>
  <si>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</si>
  <si>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</si>
  <si>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</si>
  <si>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</si>
  <si>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</si>
  <si>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</si>
  <si>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</si>
  <si>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</si>
  <si>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</si>
  <si>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</si>
  <si>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</si>
  <si>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</si>
  <si>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</si>
  <si>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</si>
  <si>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</si>
  <si>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</si>
  <si>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</si>
  <si>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</si>
  <si>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</si>
  <si>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</si>
  <si>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</si>
  <si>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</si>
  <si>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</si>
  <si>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</si>
  <si>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</si>
  <si>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</si>
  <si>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</si>
  <si>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</si>
  <si>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</si>
  <si>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</si>
  <si>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</si>
  <si>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</si>
  <si>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</si>
  <si>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</si>
  <si>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</si>
  <si>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</si>
  <si>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</si>
  <si>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</si>
  <si>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</si>
  <si>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</si>
  <si>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</si>
  <si>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</si>
  <si>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</si>
  <si>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</si>
  <si>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</si>
  <si>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</si>
  <si>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</si>
  <si>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</si>
  <si>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</si>
  <si>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</si>
  <si>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</si>
  <si>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</si>
  <si>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</si>
  <si>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</si>
  <si>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</si>
  <si>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</si>
  <si>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</si>
  <si>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</si>
  <si>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</si>
  <si>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</si>
  <si>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</si>
  <si>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</si>
  <si>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</si>
  <si>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</si>
  <si>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</si>
  <si>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</si>
  <si>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</si>
  <si>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</si>
  <si>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</si>
  <si>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</si>
  <si>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</si>
  <si>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</si>
  <si>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</si>
  <si>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</si>
  <si>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</si>
  <si>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</si>
  <si>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</si>
  <si>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</si>
  <si>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</si>
  <si>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</si>
  <si>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</si>
  <si>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</si>
  <si>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</si>
  <si>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</si>
  <si>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</si>
  <si>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</si>
  <si>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</si>
  <si>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</si>
  <si>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</si>
  <si>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</si>
  <si>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</si>
  <si>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</si>
  <si>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</si>
  <si>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</si>
  <si>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</si>
  <si>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</si>
  <si>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</si>
  <si>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</si>
  <si>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</si>
  <si>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</si>
  <si>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</si>
  <si>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</si>
  <si>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</si>
  <si>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</si>
  <si>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</si>
  <si>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</si>
  <si>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</si>
  <si>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</si>
  <si>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</si>
  <si>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</si>
  <si>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</si>
  <si>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</si>
  <si>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</si>
  <si>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</si>
  <si>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</si>
  <si>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</si>
  <si>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</si>
  <si>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</si>
  <si>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</si>
  <si>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</si>
  <si>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</si>
  <si>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</si>
  <si>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</si>
  <si>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</si>
  <si>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</si>
  <si>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</si>
  <si>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</si>
  <si>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</si>
  <si>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</si>
  <si>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</si>
  <si>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</si>
  <si>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</si>
  <si>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</si>
  <si>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</si>
  <si>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</si>
  <si>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</si>
  <si>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</si>
  <si>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</si>
  <si>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</si>
  <si>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</si>
  <si>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</si>
  <si>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</si>
  <si>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</si>
  <si>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</si>
  <si>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</si>
  <si>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</si>
  <si>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</si>
  <si>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</si>
  <si>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</si>
  <si>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</si>
  <si>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</si>
  <si>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</si>
  <si>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</si>
  <si>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</si>
  <si>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</si>
  <si>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</si>
  <si>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</si>
  <si>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</si>
  <si>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</si>
  <si>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</si>
  <si>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</si>
  <si>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</si>
  <si>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</si>
  <si>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</si>
  <si>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</si>
  <si>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</si>
  <si>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</si>
  <si>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</si>
  <si>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</si>
  <si>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</si>
  <si>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</si>
  <si>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</si>
  <si>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</si>
  <si>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</si>
  <si>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</si>
  <si>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</si>
  <si>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</si>
  <si>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</si>
  <si>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</si>
  <si>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</si>
  <si>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</si>
  <si>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</si>
  <si>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</si>
  <si>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</si>
  <si>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</si>
  <si>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</si>
  <si>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</si>
  <si>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</si>
  <si>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</si>
  <si>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</si>
  <si>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</si>
  <si>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</si>
  <si>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</si>
  <si>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</si>
  <si>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</si>
  <si>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</si>
  <si>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</si>
  <si>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</si>
  <si>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</si>
  <si>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</si>
  <si>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</si>
  <si>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</si>
  <si>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</si>
  <si>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</si>
  <si>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</si>
  <si>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</si>
  <si>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</si>
  <si>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</si>
  <si>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</si>
  <si>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</si>
  <si>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</si>
  <si>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</si>
  <si>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</si>
  <si>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</si>
  <si>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</si>
  <si>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</si>
  <si>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Megnevezés</t>
  </si>
  <si>
    <t>KEREKERDŐ ÓVODA ELŐIRÁNYZATAI</t>
  </si>
  <si>
    <t xml:space="preserve">KEREKERDŐ ÓVODA </t>
  </si>
  <si>
    <t>ROVAT MEGNEVEZÉSE</t>
  </si>
  <si>
    <t>NETTÓ</t>
  </si>
  <si>
    <t>ÁFA</t>
  </si>
  <si>
    <t>BRUTTÓ</t>
  </si>
  <si>
    <t xml:space="preserve">KÖLTSÉGVETÉSI ENGEDÉLYEZETT LÉTSZÁMKERET (álláshely) (fő) ÖNKORMÁNYZAT </t>
  </si>
  <si>
    <t>KÖLTSÉGVETÉSI ENGEDÉLYEZETT LÉTSZÁMKERET (álláshely) (fő) KEREKERDŐ ÓVODA</t>
  </si>
  <si>
    <t>KEREKERDŐ ÓVODA</t>
  </si>
  <si>
    <t>ROVAT-SZÁM</t>
  </si>
  <si>
    <t>ÓVODA FEJLESZTÉS (TÁMOP)</t>
  </si>
  <si>
    <t>1.sz.melléklet</t>
  </si>
  <si>
    <t>2/a.sz. melléklet</t>
  </si>
  <si>
    <t>2/b sz. melléklet</t>
  </si>
  <si>
    <t>2. sz. melléklet</t>
  </si>
  <si>
    <t>3.sz.melléklet</t>
  </si>
  <si>
    <t>3/a.sz.melléklet</t>
  </si>
  <si>
    <t>6.sz.melléklet</t>
  </si>
  <si>
    <t>7.sz.melléklet</t>
  </si>
  <si>
    <t>10/a.sz.melléklet</t>
  </si>
  <si>
    <t>10/b.sz.melléklet</t>
  </si>
  <si>
    <t>8.sz.melléklet</t>
  </si>
  <si>
    <t>5. sz. melléklet</t>
  </si>
  <si>
    <t>12. sz. melléklet</t>
  </si>
  <si>
    <t>9. sz. melléklet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</si>
  <si>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</si>
  <si>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</si>
  <si>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</si>
  <si>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</si>
  <si>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</si>
  <si>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</si>
  <si>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</si>
  <si>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</si>
  <si>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</si>
  <si>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</si>
  <si>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</si>
  <si>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</si>
  <si>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</si>
  <si>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</si>
  <si>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</si>
  <si>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</si>
  <si>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</si>
  <si>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</si>
  <si>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</si>
  <si>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</si>
  <si>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</si>
  <si>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</si>
  <si>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</si>
  <si>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</si>
  <si>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</si>
  <si>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</si>
  <si>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</si>
  <si>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</si>
  <si>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</si>
  <si>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</si>
  <si>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</si>
  <si>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</si>
  <si>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</si>
  <si>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</si>
  <si>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</si>
  <si>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</si>
  <si>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</si>
  <si>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</si>
  <si>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</si>
  <si>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</si>
  <si>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</si>
  <si>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</si>
  <si>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</si>
  <si>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</si>
  <si>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</si>
  <si>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</si>
  <si>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</si>
  <si>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</si>
  <si>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</si>
  <si>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</si>
  <si>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</si>
  <si>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</si>
  <si>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</si>
  <si>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</si>
  <si>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</si>
  <si>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</si>
  <si>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11/a. melléklet</t>
  </si>
  <si>
    <t>11/b. mell.</t>
  </si>
  <si>
    <t>HARKA KÖZSÉG ÖNKORMÁNYZATA</t>
  </si>
  <si>
    <t>ÁLLAMI TÁMOGATÁSOK JOGCÍMENKÉNT ÉS INTÉZMÉNYENKÉNT</t>
  </si>
  <si>
    <t>4. melléklet</t>
  </si>
  <si>
    <t>Intézmény</t>
  </si>
  <si>
    <t>létszám</t>
  </si>
  <si>
    <t>normatíva</t>
  </si>
  <si>
    <t>(fő)</t>
  </si>
  <si>
    <t>Harka Község Önkormányzata</t>
  </si>
  <si>
    <t xml:space="preserve">    Zöldterület-gazd.kapcsolatos feladatok ellátásának támogatása</t>
  </si>
  <si>
    <t xml:space="preserve">    Közvilágítás fenntartásának támogatása</t>
  </si>
  <si>
    <t xml:space="preserve">    Köztemető fenntartásának támogatása</t>
  </si>
  <si>
    <t xml:space="preserve">    Közutak fenntartásának támogatása</t>
  </si>
  <si>
    <t xml:space="preserve">    Külterületi feladatok támogatása</t>
  </si>
  <si>
    <t xml:space="preserve">    Egyéb kötelező önkormányzati feladatok támogatása</t>
  </si>
  <si>
    <t>Kiegészítő támogatások</t>
  </si>
  <si>
    <t xml:space="preserve">    Könyvtár közművelődés</t>
  </si>
  <si>
    <t xml:space="preserve">    Kistelepülések szociális feladatainak ellátása</t>
  </si>
  <si>
    <t>összesen:</t>
  </si>
  <si>
    <t xml:space="preserve">                               Kerekerdő Óvoda</t>
  </si>
  <si>
    <t xml:space="preserve"> Települési önkorm.egyes közoktatási feladatainak támogatása</t>
  </si>
  <si>
    <t xml:space="preserve">    óvodapedagógusok bértámogatása</t>
  </si>
  <si>
    <t xml:space="preserve">    óvodapedagógusok nevelő munkáját közvetlenül segítők bértámogatása</t>
  </si>
  <si>
    <t xml:space="preserve">          óvodaműködtetési támogatás</t>
  </si>
  <si>
    <t>ÁLLAMI TÁMOGATÁS MINDÖSSZESEN:</t>
  </si>
  <si>
    <t>Foglalkoztatottak egyéb személyi juttatásai (tp.hozzáj.)</t>
  </si>
  <si>
    <t>Egyéb nem intézményi ellátások (idősek napja, tem.seg.)</t>
  </si>
  <si>
    <t>Intézményi ellátottak pénzbeli juttatásai (Bursa)</t>
  </si>
  <si>
    <t>Egyéb működési bevételek (temető, terület fogl.díjak)</t>
  </si>
  <si>
    <t>Egyéb működési célú átvett pénzeszközök (kerékp. Túra)</t>
  </si>
  <si>
    <t>Egyéb működési célú támogatások államháztartáson kívülre (háziorv., Egyh.civil szerv.)</t>
  </si>
  <si>
    <t>pénzügyi vállalkozások részére (házi orv.)</t>
  </si>
  <si>
    <t xml:space="preserve">pénzügyi vállalkozások részére </t>
  </si>
  <si>
    <t>társulások és költségvetési szerveiktől STKH kölcs visszafiz.)</t>
  </si>
  <si>
    <t>Felhalmozási célú önkormányzati támogatások ( Ovi feluj.pály.)</t>
  </si>
  <si>
    <t>Informatikai eszközök beszerzése, létesítése (Óvoda szám.g.)</t>
  </si>
  <si>
    <t>temetési segély [Szoctv. 46.§] ( 50e/temetés)</t>
  </si>
  <si>
    <t>egyéb civil szervezetek részére (Tűzoltók 700e, SE 500e, háziorvos 600e)</t>
  </si>
  <si>
    <t xml:space="preserve">Működési célú támogatások, kölcsönök törlesztése államháztartáson belülre </t>
  </si>
  <si>
    <t>helyi önkormányzatok és költségvetési szerveik részére(Ágf. Nagy Ané bére, Pereszteg orovsi ügyelet)</t>
  </si>
  <si>
    <t xml:space="preserve">Működési célú támogatások, kölcsönök nyújtása államháztartáson kívülre </t>
  </si>
  <si>
    <t>nemzetiségi önkormányzatok és költségvetési szerveik részére Soszi 1400, Sopron és térs.500e, Alpokalja 30e, Kvári Vízitárs.800e, STKH 400e</t>
  </si>
  <si>
    <t>Egyéb felhalmozási célú támogatások bevételei államháztartáson kívülről</t>
  </si>
  <si>
    <t xml:space="preserve">háztartásoktól </t>
  </si>
  <si>
    <t>Polgármester illetm. Támogatása</t>
  </si>
  <si>
    <t>Ingatlan  értékesítés áfája</t>
  </si>
  <si>
    <t>B75</t>
  </si>
  <si>
    <t>Egyéb felhalmozási célú átvett pénzeszközök háztartástól</t>
  </si>
  <si>
    <t>ingatlan értékesítés áfája</t>
  </si>
  <si>
    <t>B</t>
  </si>
  <si>
    <t>POLGÁRMESTERI HIVATAL</t>
  </si>
  <si>
    <t>POLGÁRMESTERI HIVATAL ELŐIRÁNYZATAI</t>
  </si>
  <si>
    <t>Tulajdonosi bevételek (vízmű.)</t>
  </si>
  <si>
    <t xml:space="preserve">POLGÁRMESTERI HIVATAL </t>
  </si>
  <si>
    <t>BÖLCSŐDE</t>
  </si>
  <si>
    <t>KÖZHATALMI BEVÉTEL ÖSSZESEN:</t>
  </si>
  <si>
    <t>Önkormányzat 2021. évi költségvetése</t>
  </si>
  <si>
    <t>2021. év</t>
  </si>
  <si>
    <t>2021. ÉV</t>
  </si>
  <si>
    <t xml:space="preserve"> Ft)</t>
  </si>
  <si>
    <t xml:space="preserve">    Szociális étkeztetés </t>
  </si>
  <si>
    <t>Harkai Polgármesteri Hivatal</t>
  </si>
  <si>
    <t xml:space="preserve">    kieg.támogatás óvodaped.minős-ből adódó többletkiadáshoz</t>
  </si>
  <si>
    <t>Helyi adó és egyéb közhatalmi bevételek (Ft)</t>
  </si>
  <si>
    <t>Bevételek (Ft)</t>
  </si>
  <si>
    <t>Ingatlan értékesítés áfája</t>
  </si>
  <si>
    <t>átmeneti segély [Szoctv. 45.§]</t>
  </si>
  <si>
    <t>Fizetendő általános forgalmi adó</t>
  </si>
  <si>
    <t xml:space="preserve">Foglalkoztatottak egyéb személyi juttatásai </t>
  </si>
  <si>
    <t>Települési önkormányzatok szociális feladatainak támogatása</t>
  </si>
  <si>
    <t>Intézményi gyermekétkeztetés támogatása</t>
  </si>
  <si>
    <t>Egyes szociális és gyermekjóléti feladatok támogatása - család és gyermekjóléti szolgálat/központ kivételével</t>
  </si>
  <si>
    <t>B1131</t>
  </si>
  <si>
    <t>B1132</t>
  </si>
  <si>
    <t>2021.eredeti ei.</t>
  </si>
  <si>
    <t>2022. tervezett</t>
  </si>
  <si>
    <t>2023. tervezett</t>
  </si>
  <si>
    <t>Polgármesteri Hivatal</t>
  </si>
  <si>
    <t>K1-K9</t>
  </si>
  <si>
    <t>8,4 fő</t>
  </si>
  <si>
    <t>4,0 fő</t>
  </si>
  <si>
    <r>
      <t xml:space="preserve">Önkormányzati hivatal támogatása                                                               7,39 fő               </t>
    </r>
    <r>
      <rPr>
        <b/>
        <sz val="10"/>
        <rFont val="Times New Roman"/>
        <family val="1"/>
        <charset val="238"/>
      </rPr>
      <t xml:space="preserve">58 851 070 </t>
    </r>
    <r>
      <rPr>
        <sz val="10"/>
        <rFont val="Times New Roman"/>
        <family val="1"/>
        <charset val="238"/>
      </rPr>
      <t xml:space="preserve">                        </t>
    </r>
  </si>
  <si>
    <t>40 fő</t>
  </si>
  <si>
    <t>5,92 fő</t>
  </si>
  <si>
    <t>2,0 fő</t>
  </si>
  <si>
    <t>86,0 fő</t>
  </si>
  <si>
    <t>Ingatlanok beszerzése, létesítése (bölcsőde,épit.telek kial., játszótér)</t>
  </si>
  <si>
    <t>Egyéb tárgyi eszközök beszerzése, létesítése (vízmű, bölcsőde, ZEBRA)</t>
  </si>
  <si>
    <t>Általános forgalmi adó visszatérítése (FAD)</t>
  </si>
  <si>
    <t>Fizetendő általános forgalmi adó  (Épit. Telek áfája 4590e, FAD)</t>
  </si>
  <si>
    <t>10/c.sz.melléklet</t>
  </si>
  <si>
    <t>Előirányzat felhasználási terv (Ft)</t>
  </si>
  <si>
    <t>Vízmű beruh.</t>
  </si>
  <si>
    <t>Vízmű vezeték felujitás 55000000,-</t>
  </si>
  <si>
    <t>játszótér kialakítása (pály)</t>
  </si>
  <si>
    <t>BÖLCSŐDE (pály)</t>
  </si>
  <si>
    <t>Épitési telek kialakitása 2305412,- (pály.)</t>
  </si>
  <si>
    <t>Bölcsőde t.eszk.besz. (pály.)</t>
  </si>
  <si>
    <t>ERDŐ U.18112300,- NYÉKI U. JÁRDA 3067700 (pály.)</t>
  </si>
  <si>
    <t>Nyéki u. járda feluj.</t>
  </si>
  <si>
    <t>Erdő u. feluj.</t>
  </si>
  <si>
    <t>141.612.820,-</t>
  </si>
  <si>
    <t>Zerbra átkelőhelyhez t.eszk.besz és egyéb beszerzés</t>
  </si>
  <si>
    <t>építési telek kialak. Pály.</t>
  </si>
  <si>
    <t>Játszótér építése pály.</t>
  </si>
  <si>
    <t xml:space="preserve">Egyéb tárgyi eszközök beszerzése, létesítése </t>
  </si>
  <si>
    <t>Bölcsőde t.eszk beszerzése</t>
  </si>
  <si>
    <t xml:space="preserve">Vízmű beruházás </t>
  </si>
  <si>
    <t>Gyalogosátkelőhely lámpák</t>
  </si>
  <si>
    <t>egyéb t.eszk.</t>
  </si>
  <si>
    <t>egyéb t. eszk PH</t>
  </si>
  <si>
    <t>t.esz. Óvoda (konyha felsz 100e, polc 20e és 30e, görgős szállító 30e, mérleg 27e, szelep 20e, egyéb t.e 60e</t>
  </si>
  <si>
    <t xml:space="preserve">egyéb civil szervezetek részére 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</si>
  <si>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</si>
  <si>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</si>
  <si>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</si>
  <si>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Irányító szervi támogatások folyósítása (Ft)</t>
  </si>
  <si>
    <t>Az európai uniós forrásból finanszírozott támogatással megvalósuló programok, projektek kiadásai, bevételei, valamint a helyi önkormányzat ilyen projektekhez történő hozzájárulásai (Ft)</t>
  </si>
  <si>
    <t>Kiadások (Ft)</t>
  </si>
  <si>
    <t>KEREKERDŐ ÓVODA ELŐIRÁNYZATOK</t>
  </si>
  <si>
    <t>ROVAT</t>
  </si>
  <si>
    <t>kötelező feladat</t>
  </si>
  <si>
    <t>önként vállalt feldat</t>
  </si>
  <si>
    <r>
      <rPr>
        <b/>
        <sz val="9"/>
        <color theme="1"/>
        <rFont val="Calibri"/>
        <family val="2"/>
        <charset val="238"/>
        <scheme val="minor"/>
      </rPr>
      <t>államigazgatási felada</t>
    </r>
    <r>
      <rPr>
        <sz val="9"/>
        <color theme="1"/>
        <rFont val="Calibri"/>
        <family val="2"/>
        <charset val="238"/>
        <scheme val="minor"/>
      </rPr>
      <t>t</t>
    </r>
  </si>
  <si>
    <t>Egyes szociális és gyermekjól. Felad. Támogatása</t>
  </si>
  <si>
    <t>Intézményi gyermekétkeztetés támogatás</t>
  </si>
  <si>
    <t>Összesen:</t>
  </si>
  <si>
    <t>2021. eredeti ei.</t>
  </si>
  <si>
    <t>Kiadások  (Ft)</t>
  </si>
  <si>
    <t>3/c.sz.melléklet</t>
  </si>
  <si>
    <r>
      <t xml:space="preserve">                                                                                                                             Kiadások (Ft)                                        </t>
    </r>
    <r>
      <rPr>
        <sz val="9"/>
        <color rgb="FF000000"/>
        <rFont val="Bookman Old Style"/>
        <family val="1"/>
        <charset val="238"/>
      </rPr>
      <t xml:space="preserve">                                                                    3/b.sz. melléklet</t>
    </r>
  </si>
  <si>
    <t>2/c   sz. melléklet</t>
  </si>
  <si>
    <t>Beruházások és felújítások (Ft)</t>
  </si>
  <si>
    <t>A helyi önkormányzat költségvetési mérlege közgazdasági tagolásban (Ft)</t>
  </si>
  <si>
    <t>Vízhálózat bővités/feluj.(FAD)</t>
  </si>
  <si>
    <t>Intézményi gyermelétkeztetés támogatása</t>
  </si>
  <si>
    <t>Intézményi gyermekétkeztetés üzemeltetési támogtása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</si>
</sst>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\ ##########"/>
    <numFmt numFmtId="166" formatCode="#,##0\ _F_t"/>
  </numFmts>
  <fonts count="5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charset val="238"/>
    </font>
    <font>
      <b/>
      <sz val="9"/>
      <color indexed="8"/>
      <name val="Bookman Old Style"/>
      <family val="1"/>
      <charset val="238"/>
    </font>
    <font>
      <sz val="9"/>
      <color theme="1"/>
      <name val="Calibri"/>
      <family val="2"/>
      <charset val="238"/>
      <scheme val="minor"/>
    </font>
    <font>
      <b/>
      <i/>
      <sz val="9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indexed="8"/>
      <name val="Bookman Old Style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name val="Bookman Old Style"/>
      <family val="1"/>
      <charset val="238"/>
    </font>
    <font>
      <b/>
      <sz val="9"/>
      <name val="Bookman Old Style"/>
      <family val="1"/>
      <charset val="238"/>
    </font>
    <font>
      <b/>
      <i/>
      <u/>
      <sz val="9"/>
      <color indexed="8"/>
      <name val="Bookman Old Style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indexed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i/>
      <sz val="9"/>
      <color indexed="8"/>
      <name val="Calibri"/>
      <family val="2"/>
      <charset val="238"/>
    </font>
    <font>
      <b/>
      <sz val="9"/>
      <color theme="1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9"/>
      <color rgb="FF000000"/>
      <name val="Bookman Old Style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" fillId="0" borderId="0"/>
  </cellStyleXfs>
  <cellXfs count="34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/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4" fillId="0" borderId="1" xfId="0" applyFont="1" applyBorder="1"/>
    <xf numFmtId="0" fontId="16" fillId="5" borderId="1" xfId="0" applyFont="1" applyFill="1" applyBorder="1"/>
    <xf numFmtId="0" fontId="17" fillId="5" borderId="1" xfId="0" applyFont="1" applyFill="1" applyBorder="1"/>
    <xf numFmtId="0" fontId="7" fillId="4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 wrapText="1"/>
    </xf>
    <xf numFmtId="0" fontId="20" fillId="6" borderId="1" xfId="0" applyFont="1" applyFill="1" applyBorder="1"/>
    <xf numFmtId="0" fontId="4" fillId="7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center" wrapText="1"/>
    </xf>
    <xf numFmtId="0" fontId="14" fillId="5" borderId="1" xfId="0" applyFont="1" applyFill="1" applyBorder="1"/>
    <xf numFmtId="0" fontId="18" fillId="0" borderId="0" xfId="0" applyFont="1" applyAlignment="1">
      <alignment horizontal="center"/>
    </xf>
    <xf numFmtId="0" fontId="13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5" borderId="1" xfId="0" applyFont="1" applyFill="1" applyBorder="1"/>
    <xf numFmtId="0" fontId="7" fillId="0" borderId="1" xfId="0" applyFont="1" applyFill="1" applyBorder="1" applyAlignment="1">
      <alignment vertical="center" wrapText="1"/>
    </xf>
    <xf numFmtId="0" fontId="14" fillId="2" borderId="0" xfId="0" applyFont="1" applyFill="1"/>
    <xf numFmtId="0" fontId="0" fillId="2" borderId="0" xfId="0" applyFill="1"/>
    <xf numFmtId="165" fontId="9" fillId="6" borderId="1" xfId="0" applyNumberFormat="1" applyFont="1" applyFill="1" applyBorder="1" applyAlignment="1">
      <alignment vertical="center"/>
    </xf>
    <xf numFmtId="0" fontId="0" fillId="0" borderId="0" xfId="0" applyFill="1"/>
    <xf numFmtId="0" fontId="9" fillId="0" borderId="0" xfId="0" applyFont="1"/>
    <xf numFmtId="0" fontId="22" fillId="0" borderId="0" xfId="0" applyFont="1"/>
    <xf numFmtId="166" fontId="0" fillId="0" borderId="0" xfId="0" applyNumberFormat="1"/>
    <xf numFmtId="166" fontId="23" fillId="0" borderId="1" xfId="0" applyNumberFormat="1" applyFont="1" applyBorder="1" applyAlignment="1">
      <alignment horizontal="right"/>
    </xf>
    <xf numFmtId="166" fontId="0" fillId="0" borderId="1" xfId="0" applyNumberFormat="1" applyBorder="1"/>
    <xf numFmtId="166" fontId="23" fillId="0" borderId="1" xfId="0" applyNumberFormat="1" applyFont="1" applyBorder="1"/>
    <xf numFmtId="166" fontId="0" fillId="0" borderId="1" xfId="0" applyNumberFormat="1" applyFont="1" applyBorder="1"/>
    <xf numFmtId="0" fontId="12" fillId="0" borderId="0" xfId="0" applyFont="1"/>
    <xf numFmtId="166" fontId="22" fillId="0" borderId="1" xfId="0" applyNumberFormat="1" applyFont="1" applyBorder="1"/>
    <xf numFmtId="166" fontId="24" fillId="0" borderId="1" xfId="0" applyNumberFormat="1" applyFont="1" applyBorder="1"/>
    <xf numFmtId="166" fontId="22" fillId="9" borderId="1" xfId="0" applyNumberFormat="1" applyFont="1" applyFill="1" applyBorder="1"/>
    <xf numFmtId="0" fontId="4" fillId="5" borderId="1" xfId="0" applyFont="1" applyFill="1" applyBorder="1"/>
    <xf numFmtId="166" fontId="22" fillId="10" borderId="1" xfId="0" applyNumberFormat="1" applyFont="1" applyFill="1" applyBorder="1"/>
    <xf numFmtId="166" fontId="24" fillId="10" borderId="1" xfId="0" applyNumberFormat="1" applyFont="1" applyFill="1" applyBorder="1"/>
    <xf numFmtId="0" fontId="4" fillId="7" borderId="1" xfId="0" applyFont="1" applyFill="1" applyBorder="1"/>
    <xf numFmtId="166" fontId="22" fillId="11" borderId="1" xfId="0" applyNumberFormat="1" applyFont="1" applyFill="1" applyBorder="1"/>
    <xf numFmtId="166" fontId="22" fillId="12" borderId="1" xfId="0" applyNumberFormat="1" applyFont="1" applyFill="1" applyBorder="1"/>
    <xf numFmtId="0" fontId="4" fillId="0" borderId="1" xfId="0" applyFont="1" applyBorder="1"/>
    <xf numFmtId="166" fontId="0" fillId="2" borderId="0" xfId="0" applyNumberFormat="1" applyFill="1"/>
    <xf numFmtId="166" fontId="26" fillId="0" borderId="1" xfId="0" applyNumberFormat="1" applyFont="1" applyFill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center" wrapText="1"/>
    </xf>
    <xf numFmtId="166" fontId="24" fillId="0" borderId="1" xfId="0" applyNumberFormat="1" applyFont="1" applyBorder="1" applyAlignment="1">
      <alignment horizontal="center" wrapText="1"/>
    </xf>
    <xf numFmtId="166" fontId="22" fillId="0" borderId="0" xfId="0" applyNumberFormat="1" applyFont="1"/>
    <xf numFmtId="166" fontId="14" fillId="0" borderId="1" xfId="0" applyNumberFormat="1" applyFont="1" applyBorder="1" applyAlignment="1">
      <alignment horizontal="center"/>
    </xf>
    <xf numFmtId="166" fontId="24" fillId="12" borderId="1" xfId="0" applyNumberFormat="1" applyFont="1" applyFill="1" applyBorder="1"/>
    <xf numFmtId="166" fontId="24" fillId="9" borderId="1" xfId="0" applyNumberFormat="1" applyFont="1" applyFill="1" applyBorder="1"/>
    <xf numFmtId="166" fontId="25" fillId="9" borderId="1" xfId="0" applyNumberFormat="1" applyFont="1" applyFill="1" applyBorder="1" applyAlignment="1">
      <alignment horizontal="right" vertical="center"/>
    </xf>
    <xf numFmtId="166" fontId="25" fillId="0" borderId="1" xfId="0" applyNumberFormat="1" applyFont="1" applyFill="1" applyBorder="1" applyAlignment="1">
      <alignment horizontal="right" vertical="center" wrapText="1"/>
    </xf>
    <xf numFmtId="166" fontId="24" fillId="0" borderId="1" xfId="0" applyNumberFormat="1" applyFont="1" applyBorder="1" applyAlignment="1">
      <alignment horizontal="right"/>
    </xf>
    <xf numFmtId="166" fontId="25" fillId="0" borderId="1" xfId="0" applyNumberFormat="1" applyFont="1" applyFill="1" applyBorder="1" applyAlignment="1">
      <alignment horizontal="right" vertical="center"/>
    </xf>
    <xf numFmtId="166" fontId="26" fillId="0" borderId="1" xfId="0" applyNumberFormat="1" applyFont="1" applyFill="1" applyBorder="1" applyAlignment="1">
      <alignment horizontal="right" vertical="center"/>
    </xf>
    <xf numFmtId="166" fontId="26" fillId="0" borderId="1" xfId="0" applyNumberFormat="1" applyFont="1" applyFill="1" applyBorder="1" applyAlignment="1">
      <alignment horizontal="right" vertical="center" wrapText="1"/>
    </xf>
    <xf numFmtId="166" fontId="24" fillId="11" borderId="1" xfId="0" applyNumberFormat="1" applyFont="1" applyFill="1" applyBorder="1"/>
    <xf numFmtId="0" fontId="3" fillId="13" borderId="1" xfId="0" applyFont="1" applyFill="1" applyBorder="1" applyAlignment="1">
      <alignment horizontal="left" vertical="center" wrapText="1"/>
    </xf>
    <xf numFmtId="165" fontId="3" fillId="13" borderId="1" xfId="0" applyNumberFormat="1" applyFont="1" applyFill="1" applyBorder="1" applyAlignment="1">
      <alignment vertical="center"/>
    </xf>
    <xf numFmtId="166" fontId="23" fillId="13" borderId="1" xfId="0" applyNumberFormat="1" applyFont="1" applyFill="1" applyBorder="1"/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2"/>
    <xf numFmtId="0" fontId="27" fillId="0" borderId="12" xfId="2" applyFont="1" applyBorder="1" applyAlignment="1">
      <alignment horizontal="center"/>
    </xf>
    <xf numFmtId="166" fontId="27" fillId="0" borderId="12" xfId="2" applyNumberFormat="1" applyFont="1" applyBorder="1" applyAlignment="1">
      <alignment horizontal="center"/>
    </xf>
    <xf numFmtId="0" fontId="27" fillId="0" borderId="16" xfId="2" applyFont="1" applyBorder="1" applyAlignment="1">
      <alignment horizontal="center"/>
    </xf>
    <xf numFmtId="166" fontId="27" fillId="0" borderId="16" xfId="2" applyNumberFormat="1" applyFont="1" applyBorder="1" applyAlignment="1">
      <alignment horizontal="center"/>
    </xf>
    <xf numFmtId="0" fontId="28" fillId="0" borderId="1" xfId="2" applyFont="1" applyFill="1" applyBorder="1" applyAlignment="1">
      <alignment horizontal="center"/>
    </xf>
    <xf numFmtId="166" fontId="28" fillId="0" borderId="1" xfId="2" applyNumberFormat="1" applyFont="1" applyBorder="1"/>
    <xf numFmtId="0" fontId="28" fillId="0" borderId="1" xfId="2" applyFont="1" applyBorder="1" applyAlignment="1">
      <alignment horizontal="center"/>
    </xf>
    <xf numFmtId="166" fontId="30" fillId="0" borderId="1" xfId="2" applyNumberFormat="1" applyFont="1" applyFill="1" applyBorder="1"/>
    <xf numFmtId="0" fontId="27" fillId="0" borderId="1" xfId="2" applyFont="1" applyBorder="1" applyAlignment="1"/>
    <xf numFmtId="0" fontId="28" fillId="0" borderId="1" xfId="2" applyFont="1" applyBorder="1" applyAlignment="1">
      <alignment horizontal="left"/>
    </xf>
    <xf numFmtId="0" fontId="28" fillId="0" borderId="23" xfId="2" applyFont="1" applyBorder="1" applyAlignment="1"/>
    <xf numFmtId="0" fontId="28" fillId="0" borderId="24" xfId="2" applyFont="1" applyBorder="1" applyAlignment="1"/>
    <xf numFmtId="0" fontId="27" fillId="0" borderId="26" xfId="2" applyFont="1" applyBorder="1"/>
    <xf numFmtId="0" fontId="27" fillId="0" borderId="27" xfId="2" applyFont="1" applyBorder="1"/>
    <xf numFmtId="0" fontId="27" fillId="0" borderId="27" xfId="2" applyFont="1" applyBorder="1" applyAlignment="1"/>
    <xf numFmtId="0" fontId="27" fillId="0" borderId="27" xfId="2" applyFont="1" applyBorder="1" applyAlignment="1">
      <alignment horizontal="center"/>
    </xf>
    <xf numFmtId="166" fontId="27" fillId="0" borderId="28" xfId="2" applyNumberFormat="1" applyFont="1" applyBorder="1"/>
    <xf numFmtId="0" fontId="34" fillId="0" borderId="0" xfId="0" applyFont="1"/>
    <xf numFmtId="0" fontId="33" fillId="5" borderId="1" xfId="0" applyFont="1" applyFill="1" applyBorder="1"/>
    <xf numFmtId="0" fontId="2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 wrapText="1"/>
    </xf>
    <xf numFmtId="0" fontId="37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2" fillId="5" borderId="1" xfId="0" applyFont="1" applyFill="1" applyBorder="1"/>
    <xf numFmtId="0" fontId="35" fillId="0" borderId="0" xfId="0" applyFont="1"/>
    <xf numFmtId="166" fontId="34" fillId="0" borderId="0" xfId="0" applyNumberFormat="1" applyFont="1"/>
    <xf numFmtId="0" fontId="33" fillId="0" borderId="0" xfId="0" applyFont="1"/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166" fontId="33" fillId="0" borderId="1" xfId="0" applyNumberFormat="1" applyFont="1" applyBorder="1" applyAlignment="1">
      <alignment horizontal="center" vertical="center" wrapText="1"/>
    </xf>
    <xf numFmtId="166" fontId="33" fillId="0" borderId="1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6" fillId="0" borderId="1" xfId="0" applyFont="1" applyFill="1" applyBorder="1" applyAlignment="1">
      <alignment vertical="center"/>
    </xf>
    <xf numFmtId="0" fontId="36" fillId="0" borderId="1" xfId="0" applyNumberFormat="1" applyFont="1" applyFill="1" applyBorder="1" applyAlignment="1">
      <alignment vertical="center"/>
    </xf>
    <xf numFmtId="166" fontId="40" fillId="0" borderId="1" xfId="0" applyNumberFormat="1" applyFont="1" applyBorder="1" applyAlignment="1">
      <alignment horizontal="right"/>
    </xf>
    <xf numFmtId="166" fontId="40" fillId="0" borderId="1" xfId="0" applyNumberFormat="1" applyFont="1" applyBorder="1"/>
    <xf numFmtId="166" fontId="34" fillId="0" borderId="1" xfId="0" applyNumberFormat="1" applyFont="1" applyBorder="1"/>
    <xf numFmtId="165" fontId="36" fillId="0" borderId="1" xfId="0" applyNumberFormat="1" applyFont="1" applyFill="1" applyBorder="1" applyAlignment="1">
      <alignment vertical="center"/>
    </xf>
    <xf numFmtId="166" fontId="34" fillId="0" borderId="1" xfId="0" applyNumberFormat="1" applyFont="1" applyBorder="1" applyAlignment="1">
      <alignment horizontal="right"/>
    </xf>
    <xf numFmtId="0" fontId="36" fillId="0" borderId="1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vertical="center" wrapText="1"/>
    </xf>
    <xf numFmtId="165" fontId="33" fillId="0" borderId="1" xfId="0" applyNumberFormat="1" applyFont="1" applyFill="1" applyBorder="1" applyAlignment="1">
      <alignment vertical="center"/>
    </xf>
    <xf numFmtId="166" fontId="39" fillId="0" borderId="1" xfId="0" applyNumberFormat="1" applyFont="1" applyBorder="1" applyAlignment="1">
      <alignment horizontal="right"/>
    </xf>
    <xf numFmtId="166" fontId="39" fillId="0" borderId="1" xfId="0" applyNumberFormat="1" applyFont="1" applyBorder="1"/>
    <xf numFmtId="0" fontId="39" fillId="0" borderId="0" xfId="0" applyFont="1"/>
    <xf numFmtId="0" fontId="36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left" vertical="center" wrapText="1"/>
    </xf>
    <xf numFmtId="166" fontId="41" fillId="0" borderId="1" xfId="0" applyNumberFormat="1" applyFont="1" applyBorder="1"/>
    <xf numFmtId="0" fontId="36" fillId="3" borderId="1" xfId="0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horizontal="left" vertical="center" wrapText="1"/>
    </xf>
    <xf numFmtId="0" fontId="42" fillId="3" borderId="1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vertical="center" wrapText="1"/>
    </xf>
    <xf numFmtId="0" fontId="42" fillId="0" borderId="1" xfId="0" applyFont="1" applyFill="1" applyBorder="1" applyAlignment="1">
      <alignment vertical="center"/>
    </xf>
    <xf numFmtId="0" fontId="44" fillId="6" borderId="1" xfId="0" applyFont="1" applyFill="1" applyBorder="1"/>
    <xf numFmtId="165" fontId="33" fillId="12" borderId="1" xfId="0" applyNumberFormat="1" applyFont="1" applyFill="1" applyBorder="1" applyAlignment="1">
      <alignment vertical="center"/>
    </xf>
    <xf numFmtId="166" fontId="39" fillId="12" borderId="1" xfId="0" applyNumberFormat="1" applyFont="1" applyFill="1" applyBorder="1" applyAlignment="1">
      <alignment horizontal="right"/>
    </xf>
    <xf numFmtId="166" fontId="41" fillId="12" borderId="1" xfId="0" applyNumberFormat="1" applyFont="1" applyFill="1" applyBorder="1"/>
    <xf numFmtId="166" fontId="39" fillId="12" borderId="1" xfId="0" applyNumberFormat="1" applyFont="1" applyFill="1" applyBorder="1"/>
    <xf numFmtId="164" fontId="36" fillId="0" borderId="1" xfId="0" applyNumberFormat="1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left" vertical="center"/>
    </xf>
    <xf numFmtId="166" fontId="34" fillId="12" borderId="1" xfId="0" applyNumberFormat="1" applyFont="1" applyFill="1" applyBorder="1" applyAlignment="1">
      <alignment horizontal="right"/>
    </xf>
    <xf numFmtId="166" fontId="40" fillId="12" borderId="1" xfId="0" applyNumberFormat="1" applyFont="1" applyFill="1" applyBorder="1"/>
    <xf numFmtId="166" fontId="34" fillId="12" borderId="1" xfId="0" applyNumberFormat="1" applyFont="1" applyFill="1" applyBorder="1"/>
    <xf numFmtId="0" fontId="33" fillId="4" borderId="1" xfId="0" applyFont="1" applyFill="1" applyBorder="1" applyAlignment="1">
      <alignment horizontal="left" vertical="center"/>
    </xf>
    <xf numFmtId="165" fontId="33" fillId="4" borderId="1" xfId="0" applyNumberFormat="1" applyFont="1" applyFill="1" applyBorder="1" applyAlignment="1">
      <alignment vertical="center"/>
    </xf>
    <xf numFmtId="166" fontId="39" fillId="9" borderId="1" xfId="0" applyNumberFormat="1" applyFont="1" applyFill="1" applyBorder="1" applyAlignment="1">
      <alignment horizontal="right"/>
    </xf>
    <xf numFmtId="166" fontId="45" fillId="0" borderId="1" xfId="0" applyNumberFormat="1" applyFont="1" applyFill="1" applyBorder="1" applyAlignment="1">
      <alignment horizontal="right" vertical="center" wrapText="1"/>
    </xf>
    <xf numFmtId="166" fontId="46" fillId="0" borderId="1" xfId="0" applyNumberFormat="1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horizontal="left" vertical="center" wrapText="1"/>
    </xf>
    <xf numFmtId="0" fontId="34" fillId="0" borderId="0" xfId="0" applyFont="1" applyBorder="1"/>
    <xf numFmtId="166" fontId="47" fillId="0" borderId="1" xfId="0" applyNumberFormat="1" applyFont="1" applyFill="1" applyBorder="1" applyAlignment="1">
      <alignment horizontal="right" vertical="center" wrapText="1"/>
    </xf>
    <xf numFmtId="0" fontId="47" fillId="0" borderId="0" xfId="0" applyFont="1" applyFill="1" applyBorder="1" applyAlignment="1">
      <alignment horizontal="left" vertical="center" wrapText="1"/>
    </xf>
    <xf numFmtId="0" fontId="39" fillId="0" borderId="0" xfId="0" applyFont="1" applyBorder="1"/>
    <xf numFmtId="0" fontId="42" fillId="0" borderId="1" xfId="0" applyFont="1" applyFill="1" applyBorder="1" applyAlignment="1">
      <alignment horizontal="left" vertical="center"/>
    </xf>
    <xf numFmtId="166" fontId="45" fillId="0" borderId="1" xfId="0" applyNumberFormat="1" applyFont="1" applyFill="1" applyBorder="1" applyAlignment="1">
      <alignment horizontal="right" vertical="center"/>
    </xf>
    <xf numFmtId="166" fontId="46" fillId="0" borderId="1" xfId="0" applyNumberFormat="1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166" fontId="47" fillId="0" borderId="1" xfId="0" applyNumberFormat="1" applyFont="1" applyFill="1" applyBorder="1" applyAlignment="1">
      <alignment horizontal="right" vertical="center"/>
    </xf>
    <xf numFmtId="0" fontId="47" fillId="0" borderId="0" xfId="0" applyFont="1" applyFill="1" applyBorder="1" applyAlignment="1">
      <alignment horizontal="left" vertical="center"/>
    </xf>
    <xf numFmtId="0" fontId="43" fillId="4" borderId="1" xfId="0" applyFont="1" applyFill="1" applyBorder="1" applyAlignment="1">
      <alignment horizontal="left" vertical="center"/>
    </xf>
    <xf numFmtId="0" fontId="33" fillId="4" borderId="1" xfId="0" applyFont="1" applyFill="1" applyBorder="1" applyAlignment="1">
      <alignment horizontal="left" vertical="center" wrapText="1"/>
    </xf>
    <xf numFmtId="166" fontId="47" fillId="9" borderId="1" xfId="0" applyNumberFormat="1" applyFont="1" applyFill="1" applyBorder="1" applyAlignment="1">
      <alignment horizontal="right" vertical="center"/>
    </xf>
    <xf numFmtId="166" fontId="39" fillId="9" borderId="1" xfId="0" applyNumberFormat="1" applyFont="1" applyFill="1" applyBorder="1"/>
    <xf numFmtId="0" fontId="33" fillId="10" borderId="1" xfId="0" applyFont="1" applyFill="1" applyBorder="1"/>
    <xf numFmtId="0" fontId="36" fillId="10" borderId="1" xfId="0" applyFont="1" applyFill="1" applyBorder="1"/>
    <xf numFmtId="166" fontId="34" fillId="10" borderId="1" xfId="0" applyNumberFormat="1" applyFont="1" applyFill="1" applyBorder="1" applyAlignment="1">
      <alignment horizontal="right"/>
    </xf>
    <xf numFmtId="166" fontId="34" fillId="0" borderId="0" xfId="0" applyNumberFormat="1" applyFont="1" applyBorder="1"/>
    <xf numFmtId="0" fontId="48" fillId="0" borderId="0" xfId="0" applyFont="1"/>
    <xf numFmtId="0" fontId="33" fillId="0" borderId="1" xfId="0" applyFont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34" fillId="0" borderId="1" xfId="0" applyFont="1" applyBorder="1"/>
    <xf numFmtId="0" fontId="39" fillId="0" borderId="1" xfId="0" applyFont="1" applyBorder="1"/>
    <xf numFmtId="0" fontId="33" fillId="6" borderId="1" xfId="0" applyFont="1" applyFill="1" applyBorder="1" applyAlignment="1">
      <alignment horizontal="left" vertical="center"/>
    </xf>
    <xf numFmtId="0" fontId="39" fillId="12" borderId="1" xfId="0" applyFont="1" applyFill="1" applyBorder="1"/>
    <xf numFmtId="0" fontId="43" fillId="4" borderId="1" xfId="0" applyFont="1" applyFill="1" applyBorder="1" applyAlignment="1">
      <alignment horizontal="left" vertical="center" wrapText="1"/>
    </xf>
    <xf numFmtId="0" fontId="39" fillId="9" borderId="1" xfId="0" applyFont="1" applyFill="1" applyBorder="1"/>
    <xf numFmtId="0" fontId="33" fillId="7" borderId="1" xfId="0" applyFont="1" applyFill="1" applyBorder="1"/>
    <xf numFmtId="0" fontId="33" fillId="7" borderId="1" xfId="0" applyFont="1" applyFill="1" applyBorder="1" applyAlignment="1">
      <alignment horizontal="left" vertical="center"/>
    </xf>
    <xf numFmtId="0" fontId="39" fillId="11" borderId="1" xfId="0" applyFont="1" applyFill="1" applyBorder="1"/>
    <xf numFmtId="0" fontId="39" fillId="10" borderId="1" xfId="0" applyFont="1" applyFill="1" applyBorder="1"/>
    <xf numFmtId="166" fontId="39" fillId="11" borderId="1" xfId="0" applyNumberFormat="1" applyFont="1" applyFill="1" applyBorder="1" applyAlignment="1">
      <alignment horizontal="right"/>
    </xf>
    <xf numFmtId="166" fontId="39" fillId="10" borderId="1" xfId="0" applyNumberFormat="1" applyFont="1" applyFill="1" applyBorder="1" applyAlignment="1">
      <alignment horizontal="right"/>
    </xf>
    <xf numFmtId="0" fontId="29" fillId="0" borderId="23" xfId="2" applyFont="1" applyBorder="1" applyAlignment="1">
      <alignment horizontal="left"/>
    </xf>
    <xf numFmtId="0" fontId="28" fillId="0" borderId="1" xfId="2" applyFont="1" applyBorder="1" applyAlignment="1">
      <alignment horizontal="center"/>
    </xf>
    <xf numFmtId="0" fontId="29" fillId="0" borderId="24" xfId="2" applyFont="1" applyBorder="1" applyAlignment="1">
      <alignment horizontal="left"/>
    </xf>
    <xf numFmtId="0" fontId="34" fillId="0" borderId="0" xfId="0" applyFont="1" applyAlignment="1">
      <alignment horizontal="center" wrapText="1"/>
    </xf>
    <xf numFmtId="166" fontId="34" fillId="0" borderId="0" xfId="0" applyNumberFormat="1" applyFont="1" applyAlignment="1">
      <alignment horizontal="right"/>
    </xf>
    <xf numFmtId="0" fontId="36" fillId="0" borderId="0" xfId="0" applyFont="1"/>
    <xf numFmtId="0" fontId="49" fillId="0" borderId="0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0" xfId="0" applyFont="1" applyAlignment="1"/>
    <xf numFmtId="0" fontId="34" fillId="0" borderId="0" xfId="0" applyFont="1" applyAlignment="1">
      <alignment horizontal="center" vertical="center"/>
    </xf>
    <xf numFmtId="0" fontId="43" fillId="0" borderId="1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/>
    </xf>
    <xf numFmtId="0" fontId="43" fillId="0" borderId="1" xfId="1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vertical="center" wrapText="1"/>
    </xf>
    <xf numFmtId="0" fontId="45" fillId="0" borderId="0" xfId="0" applyFont="1" applyBorder="1" applyAlignment="1">
      <alignment horizontal="left" vertical="center" wrapText="1"/>
    </xf>
    <xf numFmtId="0" fontId="51" fillId="0" borderId="0" xfId="0" applyFont="1" applyAlignment="1">
      <alignment horizontal="center" vertical="center"/>
    </xf>
    <xf numFmtId="0" fontId="43" fillId="2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/>
    </xf>
    <xf numFmtId="166" fontId="34" fillId="8" borderId="1" xfId="0" applyNumberFormat="1" applyFont="1" applyFill="1" applyBorder="1"/>
    <xf numFmtId="166" fontId="39" fillId="8" borderId="1" xfId="0" applyNumberFormat="1" applyFont="1" applyFill="1" applyBorder="1"/>
    <xf numFmtId="0" fontId="36" fillId="0" borderId="1" xfId="0" applyFont="1" applyBorder="1"/>
    <xf numFmtId="166" fontId="34" fillId="0" borderId="1" xfId="0" applyNumberFormat="1" applyFont="1" applyBorder="1" applyAlignment="1">
      <alignment horizontal="right" vertical="center"/>
    </xf>
    <xf numFmtId="166" fontId="40" fillId="0" borderId="1" xfId="0" applyNumberFormat="1" applyFont="1" applyBorder="1" applyAlignment="1">
      <alignment horizontal="right" vertical="center"/>
    </xf>
    <xf numFmtId="166" fontId="41" fillId="0" borderId="1" xfId="0" applyNumberFormat="1" applyFont="1" applyBorder="1" applyAlignment="1">
      <alignment horizontal="right" vertical="center"/>
    </xf>
    <xf numFmtId="166" fontId="39" fillId="0" borderId="1" xfId="0" applyNumberFormat="1" applyFont="1" applyBorder="1" applyAlignment="1">
      <alignment horizontal="right" vertical="center"/>
    </xf>
    <xf numFmtId="166" fontId="34" fillId="8" borderId="1" xfId="0" applyNumberFormat="1" applyFont="1" applyFill="1" applyBorder="1" applyAlignment="1">
      <alignment horizontal="right" vertical="center"/>
    </xf>
    <xf numFmtId="166" fontId="40" fillId="8" borderId="1" xfId="0" applyNumberFormat="1" applyFont="1" applyFill="1" applyBorder="1" applyAlignment="1">
      <alignment horizontal="right" vertical="center"/>
    </xf>
    <xf numFmtId="166" fontId="41" fillId="8" borderId="1" xfId="0" applyNumberFormat="1" applyFont="1" applyFill="1" applyBorder="1" applyAlignment="1">
      <alignment horizontal="right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6" fontId="39" fillId="8" borderId="1" xfId="0" applyNumberFormat="1" applyFont="1" applyFill="1" applyBorder="1" applyAlignment="1">
      <alignment horizontal="right" vertical="center"/>
    </xf>
    <xf numFmtId="0" fontId="50" fillId="0" borderId="0" xfId="0" applyFont="1" applyAlignment="1">
      <alignment horizontal="center" wrapText="1"/>
    </xf>
    <xf numFmtId="0" fontId="33" fillId="0" borderId="1" xfId="0" applyFont="1" applyBorder="1"/>
    <xf numFmtId="0" fontId="33" fillId="0" borderId="1" xfId="0" applyFont="1" applyBorder="1" applyAlignment="1">
      <alignment horizontal="center"/>
    </xf>
    <xf numFmtId="0" fontId="43" fillId="3" borderId="1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vertical="center" wrapText="1"/>
    </xf>
    <xf numFmtId="0" fontId="43" fillId="2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166" fontId="22" fillId="0" borderId="0" xfId="0" applyNumberFormat="1" applyFont="1" applyBorder="1"/>
    <xf numFmtId="0" fontId="28" fillId="0" borderId="24" xfId="2" applyFont="1" applyBorder="1" applyAlignment="1">
      <alignment horizontal="center"/>
    </xf>
    <xf numFmtId="0" fontId="31" fillId="0" borderId="0" xfId="2" applyFont="1" applyBorder="1" applyAlignment="1">
      <alignment horizontal="left"/>
    </xf>
    <xf numFmtId="166" fontId="31" fillId="0" borderId="25" xfId="2" applyNumberFormat="1" applyFont="1" applyBorder="1"/>
    <xf numFmtId="166" fontId="27" fillId="0" borderId="1" xfId="2" applyNumberFormat="1" applyFont="1" applyBorder="1"/>
    <xf numFmtId="3" fontId="34" fillId="0" borderId="1" xfId="0" applyNumberFormat="1" applyFont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left" vertical="center" wrapText="1"/>
    </xf>
    <xf numFmtId="166" fontId="33" fillId="0" borderId="1" xfId="0" applyNumberFormat="1" applyFont="1" applyBorder="1" applyAlignment="1">
      <alignment horizontal="right" vertical="center" wrapText="1"/>
    </xf>
    <xf numFmtId="166" fontId="33" fillId="0" borderId="1" xfId="0" applyNumberFormat="1" applyFont="1" applyFill="1" applyBorder="1" applyAlignment="1">
      <alignment horizontal="right" vertical="center" wrapText="1"/>
    </xf>
    <xf numFmtId="166" fontId="34" fillId="0" borderId="0" xfId="0" applyNumberFormat="1" applyFont="1" applyBorder="1" applyAlignment="1">
      <alignment horizontal="right"/>
    </xf>
    <xf numFmtId="166" fontId="33" fillId="0" borderId="1" xfId="0" applyNumberFormat="1" applyFont="1" applyBorder="1" applyAlignment="1">
      <alignment horizontal="center" vertical="center"/>
    </xf>
    <xf numFmtId="166" fontId="41" fillId="12" borderId="1" xfId="0" applyNumberFormat="1" applyFont="1" applyFill="1" applyBorder="1" applyAlignment="1">
      <alignment horizontal="right" vertical="center"/>
    </xf>
    <xf numFmtId="166" fontId="39" fillId="12" borderId="1" xfId="0" applyNumberFormat="1" applyFont="1" applyFill="1" applyBorder="1" applyAlignment="1">
      <alignment horizontal="right" vertical="center"/>
    </xf>
    <xf numFmtId="166" fontId="41" fillId="9" borderId="1" xfId="0" applyNumberFormat="1" applyFont="1" applyFill="1" applyBorder="1" applyAlignment="1">
      <alignment horizontal="right" vertical="center"/>
    </xf>
    <xf numFmtId="166" fontId="39" fillId="9" borderId="1" xfId="0" applyNumberFormat="1" applyFont="1" applyFill="1" applyBorder="1" applyAlignment="1">
      <alignment horizontal="right" vertical="center"/>
    </xf>
    <xf numFmtId="166" fontId="41" fillId="10" borderId="1" xfId="0" applyNumberFormat="1" applyFont="1" applyFill="1" applyBorder="1" applyAlignment="1">
      <alignment horizontal="right" vertical="center"/>
    </xf>
    <xf numFmtId="166" fontId="41" fillId="11" borderId="1" xfId="0" applyNumberFormat="1" applyFont="1" applyFill="1" applyBorder="1" applyAlignment="1">
      <alignment horizontal="right" vertical="center"/>
    </xf>
    <xf numFmtId="166" fontId="39" fillId="11" borderId="1" xfId="0" applyNumberFormat="1" applyFont="1" applyFill="1" applyBorder="1" applyAlignment="1">
      <alignment horizontal="right" vertical="center"/>
    </xf>
    <xf numFmtId="166" fontId="39" fillId="10" borderId="1" xfId="0" applyNumberFormat="1" applyFont="1" applyFill="1" applyBorder="1" applyAlignment="1">
      <alignment horizontal="right" vertical="center"/>
    </xf>
    <xf numFmtId="166" fontId="40" fillId="0" borderId="0" xfId="0" applyNumberFormat="1" applyFont="1" applyAlignment="1">
      <alignment horizontal="right" vertical="center"/>
    </xf>
    <xf numFmtId="0" fontId="33" fillId="2" borderId="0" xfId="0" applyFont="1" applyFill="1"/>
    <xf numFmtId="0" fontId="34" fillId="2" borderId="0" xfId="0" applyFont="1" applyFill="1"/>
    <xf numFmtId="166" fontId="34" fillId="2" borderId="0" xfId="0" applyNumberFormat="1" applyFont="1" applyFill="1"/>
    <xf numFmtId="166" fontId="39" fillId="0" borderId="0" xfId="0" applyNumberFormat="1" applyFont="1"/>
    <xf numFmtId="0" fontId="33" fillId="0" borderId="0" xfId="0" applyFont="1" applyAlignment="1">
      <alignment horizontal="center" vertical="center"/>
    </xf>
    <xf numFmtId="166" fontId="41" fillId="0" borderId="0" xfId="0" applyNumberFormat="1" applyFont="1" applyAlignment="1">
      <alignment horizontal="right" vertical="center"/>
    </xf>
    <xf numFmtId="166" fontId="36" fillId="0" borderId="0" xfId="0" applyNumberFormat="1" applyFont="1"/>
    <xf numFmtId="166" fontId="33" fillId="0" borderId="0" xfId="0" applyNumberFormat="1" applyFont="1"/>
    <xf numFmtId="166" fontId="52" fillId="0" borderId="0" xfId="0" applyNumberFormat="1" applyFont="1"/>
    <xf numFmtId="0" fontId="6" fillId="0" borderId="29" xfId="0" applyFont="1" applyFill="1" applyBorder="1" applyAlignment="1">
      <alignment horizontal="left" vertical="center" wrapText="1"/>
    </xf>
    <xf numFmtId="0" fontId="28" fillId="0" borderId="1" xfId="2" applyFont="1" applyBorder="1" applyAlignment="1">
      <alignment horizontal="center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166" fontId="35" fillId="0" borderId="0" xfId="0" applyNumberFormat="1" applyFont="1" applyAlignment="1">
      <alignment horizontal="center" wrapText="1"/>
    </xf>
    <xf numFmtId="166" fontId="34" fillId="0" borderId="0" xfId="0" applyNumberFormat="1" applyFont="1" applyAlignment="1">
      <alignment horizontal="center" wrapText="1"/>
    </xf>
    <xf numFmtId="166" fontId="34" fillId="0" borderId="0" xfId="0" applyNumberFormat="1" applyFont="1" applyAlignment="1">
      <alignment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0" xfId="0" applyFont="1" applyBorder="1" applyAlignment="1">
      <alignment horizontal="left" vertical="center" wrapText="1"/>
    </xf>
    <xf numFmtId="0" fontId="45" fillId="0" borderId="0" xfId="0" applyFont="1" applyFill="1" applyBorder="1" applyAlignment="1">
      <alignment horizontal="left" vertical="center" wrapText="1"/>
    </xf>
    <xf numFmtId="0" fontId="50" fillId="0" borderId="0" xfId="0" applyFont="1" applyAlignment="1">
      <alignment horizontal="center" wrapText="1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49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9" fillId="0" borderId="1" xfId="2" applyFont="1" applyBorder="1" applyAlignment="1">
      <alignment horizontal="left"/>
    </xf>
    <xf numFmtId="49" fontId="28" fillId="0" borderId="1" xfId="2" applyNumberFormat="1" applyFont="1" applyBorder="1" applyAlignment="1">
      <alignment horizontal="left"/>
    </xf>
    <xf numFmtId="0" fontId="31" fillId="0" borderId="1" xfId="2" applyFont="1" applyBorder="1" applyAlignment="1">
      <alignment horizontal="left"/>
    </xf>
    <xf numFmtId="0" fontId="28" fillId="0" borderId="24" xfId="2" applyFont="1" applyBorder="1" applyAlignment="1">
      <alignment horizontal="center"/>
    </xf>
    <xf numFmtId="0" fontId="28" fillId="0" borderId="25" xfId="2" applyFont="1" applyBorder="1" applyAlignment="1">
      <alignment horizontal="center"/>
    </xf>
    <xf numFmtId="0" fontId="28" fillId="0" borderId="1" xfId="2" applyFont="1" applyBorder="1" applyAlignment="1">
      <alignment horizontal="left"/>
    </xf>
    <xf numFmtId="0" fontId="28" fillId="0" borderId="23" xfId="2" applyFont="1" applyBorder="1" applyAlignment="1">
      <alignment horizontal="left"/>
    </xf>
    <xf numFmtId="0" fontId="31" fillId="0" borderId="10" xfId="2" applyFont="1" applyBorder="1" applyAlignment="1">
      <alignment horizontal="left"/>
    </xf>
    <xf numFmtId="0" fontId="31" fillId="0" borderId="0" xfId="2" applyFont="1" applyBorder="1" applyAlignment="1">
      <alignment horizontal="left"/>
    </xf>
    <xf numFmtId="0" fontId="28" fillId="0" borderId="23" xfId="2" applyFont="1" applyBorder="1" applyAlignment="1">
      <alignment horizontal="center"/>
    </xf>
    <xf numFmtId="0" fontId="32" fillId="0" borderId="1" xfId="2" applyFont="1" applyBorder="1" applyAlignment="1">
      <alignment horizontal="left"/>
    </xf>
    <xf numFmtId="0" fontId="22" fillId="0" borderId="14" xfId="0" applyFont="1" applyBorder="1" applyAlignment="1">
      <alignment horizontal="center"/>
    </xf>
    <xf numFmtId="0" fontId="29" fillId="0" borderId="23" xfId="2" applyFont="1" applyBorder="1" applyAlignment="1">
      <alignment horizontal="left"/>
    </xf>
    <xf numFmtId="0" fontId="28" fillId="0" borderId="1" xfId="2" applyFont="1" applyBorder="1" applyAlignment="1">
      <alignment horizontal="center"/>
    </xf>
    <xf numFmtId="0" fontId="29" fillId="0" borderId="23" xfId="2" applyFont="1" applyBorder="1" applyAlignment="1"/>
    <xf numFmtId="0" fontId="29" fillId="0" borderId="24" xfId="2" applyFont="1" applyBorder="1" applyAlignment="1"/>
    <xf numFmtId="0" fontId="29" fillId="0" borderId="25" xfId="2" applyFont="1" applyBorder="1" applyAlignment="1"/>
    <xf numFmtId="0" fontId="29" fillId="0" borderId="24" xfId="2" applyFont="1" applyBorder="1" applyAlignment="1">
      <alignment horizontal="left"/>
    </xf>
    <xf numFmtId="0" fontId="29" fillId="0" borderId="25" xfId="2" applyFont="1" applyBorder="1" applyAlignment="1">
      <alignment horizontal="left"/>
    </xf>
    <xf numFmtId="0" fontId="29" fillId="0" borderId="23" xfId="2" applyFont="1" applyBorder="1" applyAlignment="1">
      <alignment horizontal="center"/>
    </xf>
    <xf numFmtId="0" fontId="29" fillId="0" borderId="24" xfId="2" applyFont="1" applyBorder="1" applyAlignment="1">
      <alignment horizontal="center"/>
    </xf>
    <xf numFmtId="0" fontId="29" fillId="0" borderId="25" xfId="2" applyFont="1" applyBorder="1" applyAlignment="1">
      <alignment horizontal="center"/>
    </xf>
    <xf numFmtId="0" fontId="27" fillId="0" borderId="17" xfId="2" applyFont="1" applyBorder="1" applyAlignment="1">
      <alignment horizontal="center" vertical="center"/>
    </xf>
    <xf numFmtId="0" fontId="27" fillId="0" borderId="2" xfId="2" applyFont="1" applyBorder="1" applyAlignment="1">
      <alignment horizontal="center" vertical="center"/>
    </xf>
    <xf numFmtId="0" fontId="27" fillId="0" borderId="18" xfId="2" applyFont="1" applyBorder="1" applyAlignment="1">
      <alignment horizontal="center" vertical="center"/>
    </xf>
    <xf numFmtId="0" fontId="27" fillId="0" borderId="19" xfId="2" applyFont="1" applyBorder="1" applyAlignment="1">
      <alignment horizontal="center" vertical="center"/>
    </xf>
    <xf numFmtId="0" fontId="27" fillId="0" borderId="0" xfId="2" applyFont="1" applyBorder="1" applyAlignment="1">
      <alignment horizontal="center" vertical="center"/>
    </xf>
    <xf numFmtId="0" fontId="27" fillId="0" borderId="20" xfId="2" applyFont="1" applyBorder="1" applyAlignment="1">
      <alignment horizontal="center" vertical="center"/>
    </xf>
    <xf numFmtId="0" fontId="27" fillId="0" borderId="21" xfId="2" applyFont="1" applyBorder="1" applyAlignment="1">
      <alignment horizontal="center" vertical="center"/>
    </xf>
    <xf numFmtId="0" fontId="27" fillId="0" borderId="14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/>
    </xf>
    <xf numFmtId="0" fontId="28" fillId="0" borderId="6" xfId="2" applyFont="1" applyBorder="1" applyAlignment="1">
      <alignment horizontal="center"/>
    </xf>
    <xf numFmtId="0" fontId="28" fillId="0" borderId="7" xfId="2" applyFont="1" applyBorder="1" applyAlignment="1">
      <alignment horizontal="center"/>
    </xf>
    <xf numFmtId="0" fontId="28" fillId="0" borderId="0" xfId="2" applyFont="1" applyBorder="1" applyAlignment="1">
      <alignment horizontal="center"/>
    </xf>
    <xf numFmtId="0" fontId="28" fillId="0" borderId="11" xfId="2" applyFont="1" applyBorder="1" applyAlignment="1">
      <alignment horizontal="center"/>
    </xf>
    <xf numFmtId="0" fontId="27" fillId="0" borderId="0" xfId="2" applyFont="1" applyAlignment="1">
      <alignment horizontal="center" vertical="center"/>
    </xf>
    <xf numFmtId="0" fontId="27" fillId="0" borderId="5" xfId="2" applyFont="1" applyBorder="1" applyAlignment="1">
      <alignment horizontal="center" vertical="center"/>
    </xf>
    <xf numFmtId="0" fontId="27" fillId="0" borderId="6" xfId="2" applyFont="1" applyBorder="1" applyAlignment="1">
      <alignment horizontal="center" vertical="center"/>
    </xf>
    <xf numFmtId="0" fontId="27" fillId="0" borderId="7" xfId="2" applyFont="1" applyBorder="1" applyAlignment="1">
      <alignment horizontal="center" vertical="center"/>
    </xf>
    <xf numFmtId="0" fontId="27" fillId="0" borderId="10" xfId="2" applyFont="1" applyBorder="1" applyAlignment="1">
      <alignment horizontal="center" vertical="center"/>
    </xf>
    <xf numFmtId="0" fontId="27" fillId="0" borderId="11" xfId="2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0" fontId="27" fillId="0" borderId="15" xfId="2" applyFont="1" applyBorder="1" applyAlignment="1">
      <alignment horizontal="center" vertical="center"/>
    </xf>
    <xf numFmtId="0" fontId="27" fillId="0" borderId="8" xfId="2" applyFont="1" applyBorder="1" applyAlignment="1">
      <alignment horizontal="center" vertical="center"/>
    </xf>
    <xf numFmtId="0" fontId="27" fillId="0" borderId="9" xfId="2" applyFont="1" applyBorder="1" applyAlignment="1">
      <alignment horizontal="center" vertical="center"/>
    </xf>
  </cellXfs>
  <cellStyles count="3">
    <cellStyle name="Normál" xfId="0" builtinId="0"/>
    <cellStyle name="Normál 2" xfId="2" xr:uid="{00000000-0005-0000-0000-000001000000}"/>
    <cellStyle name="Normal_KTRSZJ" xfId="1" xr:uid="{00000000-0005-0000-0000-000002000000}"/>
  </cellStyles>
  <dxfs count="0"/>
  <tableStyles count="0" defaultTableStyle="TableStyleMedium9" defaultPivotStyle="PivotStyleLight16"/>
  <colors>
    <mruColors>
      <color rgb="FF00FF00"/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workbookViewId="0"/>
  </sheetViews>
  <sheetFormatPr defaultColWidth="8.85546875" defaultRowHeight="12.75" x14ac:dyDescent="0.2"/>
  <cols>
    <col min="1" max="1" width="85.5703125" style="114" customWidth="1"/>
    <col min="2" max="16384" width="8.85546875" style="114"/>
  </cols>
  <sheetData>
    <row r="1" spans="1:9" x14ac:dyDescent="0.2">
      <c r="A1" s="113" t="s">
        <v>682</v>
      </c>
    </row>
    <row r="2" spans="1:9" ht="50.25" customHeight="1" x14ac:dyDescent="0.2">
      <c r="A2" s="115" t="s">
        <v>467</v>
      </c>
    </row>
    <row r="3" spans="1:9" x14ac:dyDescent="0.2">
      <c r="A3" s="116" t="s">
        <v>555</v>
      </c>
    </row>
    <row r="4" spans="1:9" ht="15" x14ac:dyDescent="0.3">
      <c r="B4" s="117"/>
      <c r="C4" s="117"/>
      <c r="D4" s="117"/>
      <c r="E4" s="117"/>
      <c r="F4" s="117"/>
      <c r="G4" s="117"/>
      <c r="H4" s="117"/>
      <c r="I4" s="117"/>
    </row>
    <row r="5" spans="1:9" ht="15" x14ac:dyDescent="0.3">
      <c r="A5" s="118" t="s">
        <v>35</v>
      </c>
      <c r="B5" s="117"/>
      <c r="C5" s="117"/>
      <c r="D5" s="117"/>
      <c r="E5" s="117"/>
      <c r="F5" s="117"/>
      <c r="G5" s="117"/>
      <c r="H5" s="117"/>
      <c r="I5" s="117"/>
    </row>
    <row r="6" spans="1:9" ht="15" x14ac:dyDescent="0.3">
      <c r="A6" s="118" t="s">
        <v>36</v>
      </c>
      <c r="B6" s="117"/>
      <c r="C6" s="117"/>
      <c r="D6" s="117"/>
      <c r="E6" s="117"/>
      <c r="F6" s="117"/>
      <c r="G6" s="117"/>
      <c r="H6" s="117"/>
      <c r="I6" s="117"/>
    </row>
    <row r="7" spans="1:9" ht="15" x14ac:dyDescent="0.3">
      <c r="A7" s="118" t="s">
        <v>37</v>
      </c>
      <c r="B7" s="117"/>
      <c r="C7" s="117"/>
      <c r="D7" s="117"/>
      <c r="E7" s="117"/>
      <c r="F7" s="117"/>
      <c r="G7" s="117"/>
      <c r="H7" s="117"/>
      <c r="I7" s="117"/>
    </row>
    <row r="8" spans="1:9" ht="15" x14ac:dyDescent="0.3">
      <c r="A8" s="118" t="s">
        <v>38</v>
      </c>
      <c r="B8" s="117"/>
      <c r="C8" s="117"/>
      <c r="D8" s="117"/>
      <c r="E8" s="117"/>
      <c r="F8" s="117"/>
      <c r="G8" s="117"/>
      <c r="H8" s="117"/>
      <c r="I8" s="117"/>
    </row>
    <row r="9" spans="1:9" ht="15" x14ac:dyDescent="0.3">
      <c r="A9" s="118" t="s">
        <v>39</v>
      </c>
      <c r="B9" s="117"/>
      <c r="C9" s="117"/>
      <c r="D9" s="117"/>
      <c r="E9" s="117"/>
      <c r="F9" s="117"/>
      <c r="G9" s="117"/>
      <c r="H9" s="117"/>
      <c r="I9" s="117"/>
    </row>
    <row r="10" spans="1:9" ht="15" x14ac:dyDescent="0.3">
      <c r="A10" s="118" t="s">
        <v>40</v>
      </c>
      <c r="B10" s="117"/>
      <c r="C10" s="117"/>
      <c r="D10" s="117"/>
      <c r="E10" s="117"/>
      <c r="F10" s="117"/>
      <c r="G10" s="117"/>
      <c r="H10" s="117"/>
      <c r="I10" s="117"/>
    </row>
    <row r="11" spans="1:9" ht="15" x14ac:dyDescent="0.3">
      <c r="A11" s="118" t="s">
        <v>41</v>
      </c>
      <c r="B11" s="117"/>
      <c r="C11" s="117"/>
      <c r="D11" s="117"/>
      <c r="E11" s="117"/>
      <c r="F11" s="117"/>
      <c r="G11" s="117"/>
      <c r="H11" s="117"/>
      <c r="I11" s="117"/>
    </row>
    <row r="12" spans="1:9" ht="15" x14ac:dyDescent="0.3">
      <c r="A12" s="118" t="s">
        <v>42</v>
      </c>
      <c r="B12" s="117"/>
      <c r="C12" s="117"/>
      <c r="D12" s="117"/>
      <c r="E12" s="117"/>
      <c r="F12" s="117"/>
      <c r="G12" s="117"/>
      <c r="H12" s="117"/>
      <c r="I12" s="117"/>
    </row>
    <row r="13" spans="1:9" ht="15" x14ac:dyDescent="0.3">
      <c r="A13" s="119" t="s">
        <v>34</v>
      </c>
      <c r="B13" s="117"/>
      <c r="C13" s="117"/>
      <c r="D13" s="117"/>
      <c r="E13" s="117"/>
      <c r="F13" s="117"/>
      <c r="G13" s="117"/>
      <c r="H13" s="117"/>
      <c r="I13" s="117"/>
    </row>
    <row r="14" spans="1:9" ht="15" x14ac:dyDescent="0.3">
      <c r="A14" s="119" t="s">
        <v>43</v>
      </c>
      <c r="B14" s="117"/>
      <c r="C14" s="117"/>
      <c r="D14" s="117"/>
      <c r="E14" s="117"/>
      <c r="F14" s="117"/>
      <c r="G14" s="117"/>
      <c r="H14" s="117"/>
      <c r="I14" s="117"/>
    </row>
    <row r="15" spans="1:9" ht="15" x14ac:dyDescent="0.3">
      <c r="A15" s="120" t="s">
        <v>465</v>
      </c>
      <c r="B15" s="117"/>
      <c r="C15" s="117"/>
      <c r="D15" s="117"/>
      <c r="E15" s="117"/>
      <c r="F15" s="117"/>
      <c r="G15" s="117"/>
      <c r="H15" s="117"/>
      <c r="I15" s="117"/>
    </row>
    <row r="16" spans="1:9" ht="15" x14ac:dyDescent="0.3">
      <c r="A16" s="118" t="s">
        <v>45</v>
      </c>
      <c r="B16" s="117"/>
      <c r="C16" s="117"/>
      <c r="D16" s="117"/>
      <c r="E16" s="117"/>
      <c r="F16" s="117"/>
      <c r="G16" s="117"/>
      <c r="H16" s="117"/>
      <c r="I16" s="117"/>
    </row>
    <row r="17" spans="1:9" ht="15" x14ac:dyDescent="0.3">
      <c r="A17" s="118" t="s">
        <v>46</v>
      </c>
      <c r="B17" s="117"/>
      <c r="C17" s="117"/>
      <c r="D17" s="117"/>
      <c r="E17" s="117"/>
      <c r="F17" s="117"/>
      <c r="G17" s="117"/>
      <c r="H17" s="117"/>
      <c r="I17" s="117"/>
    </row>
    <row r="18" spans="1:9" ht="15" x14ac:dyDescent="0.3">
      <c r="A18" s="118" t="s">
        <v>47</v>
      </c>
      <c r="B18" s="117"/>
      <c r="C18" s="117"/>
      <c r="D18" s="117"/>
      <c r="E18" s="117"/>
      <c r="F18" s="117"/>
      <c r="G18" s="117"/>
      <c r="H18" s="117"/>
      <c r="I18" s="117"/>
    </row>
    <row r="19" spans="1:9" ht="15" x14ac:dyDescent="0.3">
      <c r="A19" s="118" t="s">
        <v>48</v>
      </c>
      <c r="B19" s="117"/>
      <c r="C19" s="117"/>
      <c r="D19" s="117"/>
      <c r="E19" s="117"/>
      <c r="F19" s="117"/>
      <c r="G19" s="117"/>
      <c r="H19" s="117"/>
      <c r="I19" s="117"/>
    </row>
    <row r="20" spans="1:9" ht="15" x14ac:dyDescent="0.3">
      <c r="A20" s="118" t="s">
        <v>49</v>
      </c>
      <c r="B20" s="117"/>
      <c r="C20" s="117"/>
      <c r="D20" s="117"/>
      <c r="E20" s="117"/>
      <c r="F20" s="117"/>
      <c r="G20" s="117"/>
      <c r="H20" s="117"/>
      <c r="I20" s="117"/>
    </row>
    <row r="21" spans="1:9" ht="15" x14ac:dyDescent="0.3">
      <c r="A21" s="118" t="s">
        <v>50</v>
      </c>
      <c r="B21" s="117"/>
      <c r="C21" s="117"/>
      <c r="D21" s="117"/>
      <c r="E21" s="117"/>
      <c r="F21" s="117"/>
      <c r="G21" s="117"/>
      <c r="H21" s="117"/>
      <c r="I21" s="117"/>
    </row>
    <row r="22" spans="1:9" ht="15" x14ac:dyDescent="0.3">
      <c r="A22" s="118" t="s">
        <v>51</v>
      </c>
      <c r="B22" s="117"/>
      <c r="C22" s="117"/>
      <c r="D22" s="117"/>
      <c r="E22" s="117"/>
      <c r="F22" s="117"/>
      <c r="G22" s="117"/>
      <c r="H22" s="117"/>
      <c r="I22" s="117"/>
    </row>
    <row r="23" spans="1:9" ht="15" x14ac:dyDescent="0.3">
      <c r="A23" s="119" t="s">
        <v>44</v>
      </c>
      <c r="B23" s="117"/>
      <c r="C23" s="117"/>
      <c r="D23" s="117"/>
      <c r="E23" s="117"/>
      <c r="F23" s="117"/>
      <c r="G23" s="117"/>
      <c r="H23" s="117"/>
      <c r="I23" s="117"/>
    </row>
    <row r="24" spans="1:9" ht="15" x14ac:dyDescent="0.3">
      <c r="A24" s="119" t="s">
        <v>52</v>
      </c>
      <c r="B24" s="117"/>
      <c r="C24" s="117"/>
      <c r="D24" s="117"/>
      <c r="E24" s="117"/>
      <c r="F24" s="117"/>
      <c r="G24" s="117"/>
      <c r="H24" s="117"/>
      <c r="I24" s="117"/>
    </row>
    <row r="25" spans="1:9" ht="15" x14ac:dyDescent="0.3">
      <c r="A25" s="120" t="s">
        <v>466</v>
      </c>
      <c r="B25" s="117"/>
      <c r="C25" s="117"/>
      <c r="D25" s="117"/>
      <c r="E25" s="117"/>
      <c r="F25" s="117"/>
      <c r="G25" s="117"/>
      <c r="H25" s="117"/>
      <c r="I25" s="117"/>
    </row>
    <row r="26" spans="1:9" ht="15" x14ac:dyDescent="0.3">
      <c r="A26" s="117"/>
      <c r="B26" s="117"/>
      <c r="C26" s="117"/>
      <c r="D26" s="117"/>
      <c r="E26" s="117"/>
      <c r="F26" s="117"/>
      <c r="G26" s="117"/>
      <c r="H26" s="117"/>
      <c r="I26" s="117"/>
    </row>
    <row r="27" spans="1:9" ht="15" x14ac:dyDescent="0.3">
      <c r="A27" s="117"/>
      <c r="B27" s="117"/>
      <c r="C27" s="117"/>
      <c r="D27" s="117"/>
      <c r="E27" s="117"/>
      <c r="F27" s="117"/>
      <c r="G27" s="117"/>
      <c r="H27" s="117"/>
      <c r="I27" s="117"/>
    </row>
    <row r="28" spans="1:9" ht="15" x14ac:dyDescent="0.3">
      <c r="A28" s="117"/>
      <c r="B28" s="117"/>
      <c r="C28" s="117"/>
      <c r="D28" s="117"/>
      <c r="E28" s="117"/>
      <c r="F28" s="117"/>
      <c r="G28" s="117"/>
      <c r="H28" s="117"/>
      <c r="I28" s="117"/>
    </row>
    <row r="29" spans="1:9" ht="15" x14ac:dyDescent="0.3">
      <c r="A29" s="117"/>
      <c r="B29" s="117"/>
      <c r="C29" s="117"/>
      <c r="D29" s="117"/>
      <c r="E29" s="117"/>
      <c r="F29" s="117"/>
      <c r="G29" s="117"/>
      <c r="H29" s="117"/>
      <c r="I29" s="117"/>
    </row>
    <row r="30" spans="1:9" ht="15" x14ac:dyDescent="0.3">
      <c r="A30" s="117"/>
      <c r="B30" s="117"/>
      <c r="C30" s="117"/>
      <c r="D30" s="117"/>
      <c r="E30" s="117"/>
      <c r="F30" s="117"/>
      <c r="G30" s="117"/>
      <c r="H30" s="117"/>
      <c r="I30" s="117"/>
    </row>
    <row r="31" spans="1:9" ht="15" x14ac:dyDescent="0.3">
      <c r="A31" s="117"/>
      <c r="B31" s="117"/>
      <c r="C31" s="117"/>
      <c r="D31" s="117"/>
      <c r="E31" s="117"/>
      <c r="F31" s="117"/>
      <c r="G31" s="117"/>
      <c r="H31" s="117"/>
      <c r="I31" s="117"/>
    </row>
    <row r="32" spans="1:9" ht="15" x14ac:dyDescent="0.3">
      <c r="A32" s="117"/>
      <c r="B32" s="117"/>
      <c r="C32" s="117"/>
      <c r="D32" s="117"/>
      <c r="E32" s="117"/>
      <c r="F32" s="117"/>
      <c r="G32" s="117"/>
      <c r="H32" s="117"/>
      <c r="I32" s="117"/>
    </row>
  </sheetData>
  <phoneticPr fontId="21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4"/>
  <sheetViews>
    <sheetView workbookViewId="0">
      <selection activeCell="E13" sqref="E13"/>
    </sheetView>
  </sheetViews>
  <sheetFormatPr defaultColWidth="9.140625" defaultRowHeight="12" x14ac:dyDescent="0.2"/>
  <cols>
    <col min="1" max="1" width="85.140625" style="111" customWidth="1"/>
    <col min="2" max="2" width="21.5703125" style="111" customWidth="1"/>
    <col min="3" max="3" width="25.5703125" style="111" customWidth="1"/>
    <col min="4" max="4" width="21.42578125" style="111" customWidth="1"/>
    <col min="5" max="5" width="16.5703125" style="215" customWidth="1"/>
    <col min="6" max="16384" width="9.140625" style="111"/>
  </cols>
  <sheetData>
    <row r="1" spans="1:5" ht="25.5" customHeight="1" x14ac:dyDescent="0.2">
      <c r="A1" s="279" t="s">
        <v>682</v>
      </c>
      <c r="B1" s="280"/>
      <c r="C1" s="280"/>
      <c r="D1" s="280"/>
      <c r="E1" s="280"/>
    </row>
    <row r="2" spans="1:5" ht="23.25" customHeight="1" x14ac:dyDescent="0.2">
      <c r="A2" s="282" t="s">
        <v>529</v>
      </c>
      <c r="B2" s="289"/>
      <c r="C2" s="289"/>
      <c r="D2" s="289"/>
      <c r="E2" s="289"/>
    </row>
    <row r="3" spans="1:5" x14ac:dyDescent="0.2">
      <c r="A3" s="214"/>
      <c r="E3" s="215" t="s">
        <v>565</v>
      </c>
    </row>
    <row r="4" spans="1:5" x14ac:dyDescent="0.2">
      <c r="A4" s="214"/>
    </row>
    <row r="5" spans="1:5" s="128" customFormat="1" ht="57.75" customHeight="1" x14ac:dyDescent="0.25">
      <c r="A5" s="216" t="s">
        <v>528</v>
      </c>
      <c r="B5" s="216" t="s">
        <v>550</v>
      </c>
      <c r="C5" s="216" t="s">
        <v>551</v>
      </c>
      <c r="D5" s="216" t="s">
        <v>676</v>
      </c>
      <c r="E5" s="209" t="s">
        <v>1</v>
      </c>
    </row>
    <row r="6" spans="1:5" ht="15" customHeight="1" x14ac:dyDescent="0.2">
      <c r="A6" s="217" t="s">
        <v>501</v>
      </c>
      <c r="B6" s="211"/>
      <c r="C6" s="211"/>
      <c r="D6" s="211"/>
      <c r="E6" s="218"/>
    </row>
    <row r="7" spans="1:5" ht="15" customHeight="1" x14ac:dyDescent="0.2">
      <c r="A7" s="217" t="s">
        <v>502</v>
      </c>
      <c r="B7" s="211"/>
      <c r="C7" s="211"/>
      <c r="D7" s="211"/>
      <c r="E7" s="218"/>
    </row>
    <row r="8" spans="1:5" ht="15" customHeight="1" x14ac:dyDescent="0.2">
      <c r="A8" s="217" t="s">
        <v>503</v>
      </c>
      <c r="B8" s="211"/>
      <c r="C8" s="211"/>
      <c r="D8" s="211"/>
      <c r="E8" s="218">
        <f>SUM(B8:C8)</f>
        <v>0</v>
      </c>
    </row>
    <row r="9" spans="1:5" ht="15" customHeight="1" x14ac:dyDescent="0.2">
      <c r="A9" s="217" t="s">
        <v>504</v>
      </c>
      <c r="B9" s="211"/>
      <c r="C9" s="211"/>
      <c r="D9" s="211">
        <v>1</v>
      </c>
      <c r="E9" s="218">
        <v>1</v>
      </c>
    </row>
    <row r="10" spans="1:5" s="142" customFormat="1" ht="15" customHeight="1" x14ac:dyDescent="0.2">
      <c r="A10" s="219" t="s">
        <v>523</v>
      </c>
      <c r="B10" s="220"/>
      <c r="C10" s="220"/>
      <c r="D10" s="220">
        <v>1</v>
      </c>
      <c r="E10" s="221">
        <v>1</v>
      </c>
    </row>
    <row r="11" spans="1:5" ht="15" customHeight="1" x14ac:dyDescent="0.2">
      <c r="A11" s="217" t="s">
        <v>505</v>
      </c>
      <c r="B11" s="211"/>
      <c r="C11" s="211"/>
      <c r="D11" s="211"/>
      <c r="E11" s="218">
        <f t="shared" ref="E11:E32" si="0">SUM(B11:C11)</f>
        <v>0</v>
      </c>
    </row>
    <row r="12" spans="1:5" ht="15" customHeight="1" x14ac:dyDescent="0.2">
      <c r="A12" s="217" t="s">
        <v>506</v>
      </c>
      <c r="B12" s="211"/>
      <c r="C12" s="211"/>
      <c r="D12" s="211"/>
      <c r="E12" s="218">
        <f t="shared" si="0"/>
        <v>0</v>
      </c>
    </row>
    <row r="13" spans="1:5" ht="15" customHeight="1" x14ac:dyDescent="0.2">
      <c r="A13" s="217" t="s">
        <v>507</v>
      </c>
      <c r="B13" s="211"/>
      <c r="C13" s="211"/>
      <c r="D13" s="211">
        <v>6</v>
      </c>
      <c r="E13" s="218">
        <v>6</v>
      </c>
    </row>
    <row r="14" spans="1:5" ht="15" customHeight="1" x14ac:dyDescent="0.2">
      <c r="A14" s="217" t="s">
        <v>508</v>
      </c>
      <c r="B14" s="211"/>
      <c r="C14" s="211">
        <v>2</v>
      </c>
      <c r="D14" s="211"/>
      <c r="E14" s="218">
        <f t="shared" si="0"/>
        <v>2</v>
      </c>
    </row>
    <row r="15" spans="1:5" ht="15" customHeight="1" x14ac:dyDescent="0.2">
      <c r="A15" s="217" t="s">
        <v>509</v>
      </c>
      <c r="B15" s="211"/>
      <c r="C15" s="211">
        <v>5</v>
      </c>
      <c r="D15" s="211"/>
      <c r="E15" s="218">
        <f t="shared" si="0"/>
        <v>5</v>
      </c>
    </row>
    <row r="16" spans="1:5" ht="15" customHeight="1" x14ac:dyDescent="0.2">
      <c r="A16" s="217" t="s">
        <v>510</v>
      </c>
      <c r="B16" s="211">
        <v>1</v>
      </c>
      <c r="C16" s="211">
        <v>9</v>
      </c>
      <c r="D16" s="211"/>
      <c r="E16" s="218">
        <f t="shared" si="0"/>
        <v>10</v>
      </c>
    </row>
    <row r="17" spans="1:5" ht="15" customHeight="1" x14ac:dyDescent="0.2">
      <c r="A17" s="217" t="s">
        <v>511</v>
      </c>
      <c r="B17" s="211"/>
      <c r="C17" s="211"/>
      <c r="D17" s="211"/>
      <c r="E17" s="218">
        <f t="shared" si="0"/>
        <v>0</v>
      </c>
    </row>
    <row r="18" spans="1:5" s="142" customFormat="1" ht="15" customHeight="1" x14ac:dyDescent="0.2">
      <c r="A18" s="219" t="s">
        <v>524</v>
      </c>
      <c r="B18" s="220">
        <v>1</v>
      </c>
      <c r="C18" s="220">
        <v>16</v>
      </c>
      <c r="D18" s="220"/>
      <c r="E18" s="221">
        <f t="shared" si="0"/>
        <v>17</v>
      </c>
    </row>
    <row r="19" spans="1:5" ht="23.25" customHeight="1" x14ac:dyDescent="0.2">
      <c r="A19" s="217" t="s">
        <v>512</v>
      </c>
      <c r="B19" s="211">
        <v>2</v>
      </c>
      <c r="C19" s="211"/>
      <c r="D19" s="211"/>
      <c r="E19" s="218">
        <f t="shared" si="0"/>
        <v>2</v>
      </c>
    </row>
    <row r="20" spans="1:5" ht="15" customHeight="1" x14ac:dyDescent="0.2">
      <c r="A20" s="217" t="s">
        <v>513</v>
      </c>
      <c r="B20" s="211"/>
      <c r="C20" s="211"/>
      <c r="D20" s="211"/>
      <c r="E20" s="218">
        <f t="shared" si="0"/>
        <v>0</v>
      </c>
    </row>
    <row r="21" spans="1:5" ht="15" customHeight="1" x14ac:dyDescent="0.2">
      <c r="A21" s="217" t="s">
        <v>514</v>
      </c>
      <c r="B21" s="211"/>
      <c r="C21" s="211"/>
      <c r="D21" s="211"/>
      <c r="E21" s="218">
        <f t="shared" si="0"/>
        <v>0</v>
      </c>
    </row>
    <row r="22" spans="1:5" s="142" customFormat="1" ht="15" customHeight="1" x14ac:dyDescent="0.2">
      <c r="A22" s="219" t="s">
        <v>525</v>
      </c>
      <c r="B22" s="220">
        <v>2</v>
      </c>
      <c r="C22" s="220"/>
      <c r="D22" s="220"/>
      <c r="E22" s="221">
        <f t="shared" si="0"/>
        <v>2</v>
      </c>
    </row>
    <row r="23" spans="1:5" ht="15" customHeight="1" x14ac:dyDescent="0.2">
      <c r="A23" s="217" t="s">
        <v>515</v>
      </c>
      <c r="B23" s="211">
        <v>1</v>
      </c>
      <c r="C23" s="211"/>
      <c r="D23" s="211"/>
      <c r="E23" s="218">
        <f t="shared" si="0"/>
        <v>1</v>
      </c>
    </row>
    <row r="24" spans="1:5" ht="15" customHeight="1" x14ac:dyDescent="0.2">
      <c r="A24" s="217" t="s">
        <v>516</v>
      </c>
      <c r="B24" s="211"/>
      <c r="C24" s="211"/>
      <c r="D24" s="211"/>
      <c r="E24" s="218">
        <f t="shared" si="0"/>
        <v>0</v>
      </c>
    </row>
    <row r="25" spans="1:5" ht="21.75" customHeight="1" x14ac:dyDescent="0.2">
      <c r="A25" s="217" t="s">
        <v>517</v>
      </c>
      <c r="B25" s="211"/>
      <c r="C25" s="211"/>
      <c r="D25" s="211"/>
      <c r="E25" s="218">
        <f t="shared" si="0"/>
        <v>0</v>
      </c>
    </row>
    <row r="26" spans="1:5" s="142" customFormat="1" ht="15" customHeight="1" x14ac:dyDescent="0.2">
      <c r="A26" s="219" t="s">
        <v>526</v>
      </c>
      <c r="B26" s="220">
        <v>1</v>
      </c>
      <c r="C26" s="220"/>
      <c r="D26" s="220"/>
      <c r="E26" s="221">
        <f t="shared" si="0"/>
        <v>1</v>
      </c>
    </row>
    <row r="27" spans="1:5" s="142" customFormat="1" ht="37.5" customHeight="1" x14ac:dyDescent="0.2">
      <c r="A27" s="219" t="s">
        <v>527</v>
      </c>
      <c r="B27" s="138">
        <v>4</v>
      </c>
      <c r="C27" s="222">
        <v>16</v>
      </c>
      <c r="D27" s="222">
        <v>7</v>
      </c>
      <c r="E27" s="221">
        <v>27</v>
      </c>
    </row>
    <row r="28" spans="1:5" ht="26.25" customHeight="1" x14ac:dyDescent="0.2">
      <c r="A28" s="217" t="s">
        <v>518</v>
      </c>
      <c r="B28" s="211"/>
      <c r="C28" s="211"/>
      <c r="D28" s="211"/>
      <c r="E28" s="218">
        <f t="shared" si="0"/>
        <v>0</v>
      </c>
    </row>
    <row r="29" spans="1:5" ht="22.5" customHeight="1" x14ac:dyDescent="0.2">
      <c r="A29" s="217" t="s">
        <v>519</v>
      </c>
      <c r="B29" s="211"/>
      <c r="C29" s="211"/>
      <c r="D29" s="211"/>
      <c r="E29" s="218">
        <f t="shared" si="0"/>
        <v>0</v>
      </c>
    </row>
    <row r="30" spans="1:5" ht="21" customHeight="1" x14ac:dyDescent="0.2">
      <c r="A30" s="217" t="s">
        <v>520</v>
      </c>
      <c r="B30" s="211"/>
      <c r="C30" s="211"/>
      <c r="D30" s="211"/>
      <c r="E30" s="218">
        <f t="shared" si="0"/>
        <v>0</v>
      </c>
    </row>
    <row r="31" spans="1:5" ht="15" customHeight="1" x14ac:dyDescent="0.2">
      <c r="A31" s="217" t="s">
        <v>521</v>
      </c>
      <c r="B31" s="211"/>
      <c r="C31" s="211">
        <v>1</v>
      </c>
      <c r="D31" s="211"/>
      <c r="E31" s="218">
        <f t="shared" si="0"/>
        <v>1</v>
      </c>
    </row>
    <row r="32" spans="1:5" s="142" customFormat="1" ht="28.5" customHeight="1" x14ac:dyDescent="0.2">
      <c r="A32" s="219" t="s">
        <v>522</v>
      </c>
      <c r="B32" s="220"/>
      <c r="C32" s="220"/>
      <c r="D32" s="220"/>
      <c r="E32" s="221">
        <f t="shared" si="0"/>
        <v>0</v>
      </c>
    </row>
    <row r="33" spans="1:4" x14ac:dyDescent="0.2">
      <c r="A33" s="286"/>
      <c r="B33" s="287"/>
      <c r="C33" s="287"/>
      <c r="D33" s="223"/>
    </row>
    <row r="34" spans="1:4" x14ac:dyDescent="0.2">
      <c r="A34" s="288"/>
      <c r="B34" s="287"/>
      <c r="C34" s="287"/>
      <c r="D34" s="223"/>
    </row>
  </sheetData>
  <mergeCells count="4">
    <mergeCell ref="A33:C33"/>
    <mergeCell ref="A34:C34"/>
    <mergeCell ref="A1:E1"/>
    <mergeCell ref="A2:E2"/>
  </mergeCells>
  <phoneticPr fontId="21" type="noConversion"/>
  <pageMargins left="1.299212598425197" right="0.31496062992125984" top="0.74803149606299213" bottom="0.74803149606299213" header="0.31496062992125984" footer="0.31496062992125984"/>
  <pageSetup paperSize="9" scale="7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9"/>
  <sheetViews>
    <sheetView topLeftCell="A67" zoomScale="110" zoomScaleNormal="110" workbookViewId="0">
      <selection activeCell="A85" sqref="A85"/>
    </sheetView>
  </sheetViews>
  <sheetFormatPr defaultColWidth="9.140625" defaultRowHeight="12" x14ac:dyDescent="0.2"/>
  <cols>
    <col min="1" max="1" width="53.140625" style="111" customWidth="1"/>
    <col min="2" max="2" width="9.42578125" style="111" customWidth="1"/>
    <col min="3" max="3" width="18.42578125" style="111" customWidth="1"/>
    <col min="4" max="5" width="15.28515625" style="111" customWidth="1"/>
    <col min="6" max="6" width="16.5703125" style="142" customWidth="1"/>
    <col min="7" max="16384" width="9.140625" style="111"/>
  </cols>
  <sheetData>
    <row r="1" spans="1:6" ht="21.75" customHeight="1" x14ac:dyDescent="0.2">
      <c r="A1" s="279" t="s">
        <v>682</v>
      </c>
      <c r="B1" s="280"/>
      <c r="C1" s="280"/>
      <c r="D1" s="280"/>
      <c r="E1" s="280"/>
      <c r="F1" s="280"/>
    </row>
    <row r="2" spans="1:6" ht="26.25" customHeight="1" x14ac:dyDescent="0.2">
      <c r="A2" s="282" t="s">
        <v>758</v>
      </c>
      <c r="B2" s="280"/>
      <c r="C2" s="280"/>
      <c r="D2" s="280"/>
      <c r="E2" s="280"/>
      <c r="F2" s="280"/>
    </row>
    <row r="3" spans="1:6" x14ac:dyDescent="0.2">
      <c r="F3" s="142" t="s">
        <v>562</v>
      </c>
    </row>
    <row r="4" spans="1:6" s="224" customFormat="1" ht="24" x14ac:dyDescent="0.25">
      <c r="A4" s="124" t="s">
        <v>546</v>
      </c>
      <c r="B4" s="125" t="s">
        <v>54</v>
      </c>
      <c r="C4" s="209" t="s">
        <v>0</v>
      </c>
      <c r="D4" s="209" t="s">
        <v>545</v>
      </c>
      <c r="E4" s="209" t="s">
        <v>676</v>
      </c>
      <c r="F4" s="209" t="s">
        <v>1</v>
      </c>
    </row>
    <row r="5" spans="1:6" s="142" customFormat="1" x14ac:dyDescent="0.2">
      <c r="A5" s="149" t="s">
        <v>156</v>
      </c>
      <c r="B5" s="158" t="s">
        <v>157</v>
      </c>
      <c r="C5" s="141"/>
      <c r="D5" s="141"/>
      <c r="E5" s="141"/>
      <c r="F5" s="141"/>
    </row>
    <row r="6" spans="1:6" ht="12.75" x14ac:dyDescent="0.2">
      <c r="A6" s="147"/>
      <c r="B6" s="143"/>
      <c r="C6" s="133"/>
      <c r="D6" s="133"/>
      <c r="E6" s="133"/>
      <c r="F6" s="141"/>
    </row>
    <row r="7" spans="1:6" ht="12.75" x14ac:dyDescent="0.2">
      <c r="A7" s="147"/>
      <c r="B7" s="143"/>
      <c r="C7" s="133"/>
      <c r="D7" s="133"/>
      <c r="E7" s="133"/>
      <c r="F7" s="141"/>
    </row>
    <row r="8" spans="1:6" ht="12.75" x14ac:dyDescent="0.2">
      <c r="A8" s="147"/>
      <c r="B8" s="143"/>
      <c r="C8" s="133"/>
      <c r="D8" s="133"/>
      <c r="E8" s="133"/>
      <c r="F8" s="141"/>
    </row>
    <row r="9" spans="1:6" ht="12.75" x14ac:dyDescent="0.2">
      <c r="A9" s="147"/>
      <c r="B9" s="143"/>
      <c r="C9" s="133"/>
      <c r="D9" s="133"/>
      <c r="E9" s="133"/>
      <c r="F9" s="141"/>
    </row>
    <row r="10" spans="1:6" s="142" customFormat="1" x14ac:dyDescent="0.2">
      <c r="A10" s="149" t="s">
        <v>385</v>
      </c>
      <c r="B10" s="158" t="s">
        <v>158</v>
      </c>
      <c r="C10" s="140" t="s">
        <v>727</v>
      </c>
      <c r="D10" s="141"/>
      <c r="E10" s="141"/>
      <c r="F10" s="140" t="s">
        <v>727</v>
      </c>
    </row>
    <row r="11" spans="1:6" ht="12.75" x14ac:dyDescent="0.2">
      <c r="A11" s="147" t="s">
        <v>721</v>
      </c>
      <c r="B11" s="143"/>
      <c r="C11" s="133">
        <v>135371400</v>
      </c>
      <c r="D11" s="133"/>
      <c r="E11" s="133"/>
      <c r="F11" s="133">
        <v>135371400</v>
      </c>
    </row>
    <row r="12" spans="1:6" ht="12.75" x14ac:dyDescent="0.2">
      <c r="A12" s="147" t="s">
        <v>722</v>
      </c>
      <c r="B12" s="143"/>
      <c r="C12" s="133">
        <v>2305420</v>
      </c>
      <c r="D12" s="133"/>
      <c r="E12" s="133"/>
      <c r="F12" s="133">
        <v>6241420</v>
      </c>
    </row>
    <row r="13" spans="1:6" ht="12.75" x14ac:dyDescent="0.2">
      <c r="A13" s="147" t="s">
        <v>720</v>
      </c>
      <c r="B13" s="143"/>
      <c r="C13" s="133">
        <v>3936000</v>
      </c>
      <c r="D13" s="133"/>
      <c r="E13" s="133"/>
      <c r="F13" s="133">
        <v>3936000</v>
      </c>
    </row>
    <row r="14" spans="1:6" ht="12.75" x14ac:dyDescent="0.2">
      <c r="A14" s="147"/>
      <c r="B14" s="143"/>
      <c r="C14" s="133"/>
      <c r="D14" s="133"/>
      <c r="E14" s="133"/>
      <c r="F14" s="141"/>
    </row>
    <row r="15" spans="1:6" s="142" customFormat="1" x14ac:dyDescent="0.2">
      <c r="A15" s="144" t="s">
        <v>159</v>
      </c>
      <c r="B15" s="158" t="s">
        <v>160</v>
      </c>
      <c r="C15" s="141"/>
      <c r="D15" s="141"/>
      <c r="E15" s="141"/>
      <c r="F15" s="141"/>
    </row>
    <row r="16" spans="1:6" ht="12.75" x14ac:dyDescent="0.2">
      <c r="A16" s="137"/>
      <c r="B16" s="143"/>
      <c r="C16" s="133"/>
      <c r="D16" s="133"/>
      <c r="E16" s="133"/>
      <c r="F16" s="133"/>
    </row>
    <row r="17" spans="1:6" ht="12.75" x14ac:dyDescent="0.2">
      <c r="A17" s="137"/>
      <c r="B17" s="143"/>
      <c r="C17" s="133"/>
      <c r="D17" s="133"/>
      <c r="E17" s="133"/>
      <c r="F17" s="141">
        <f t="shared" ref="F17:F21" si="0">SUM(C17:D17)</f>
        <v>0</v>
      </c>
    </row>
    <row r="18" spans="1:6" s="142" customFormat="1" x14ac:dyDescent="0.2">
      <c r="A18" s="149" t="s">
        <v>161</v>
      </c>
      <c r="B18" s="158" t="s">
        <v>162</v>
      </c>
      <c r="C18" s="141">
        <v>28556510</v>
      </c>
      <c r="D18" s="141">
        <v>287000</v>
      </c>
      <c r="E18" s="141">
        <v>100000</v>
      </c>
      <c r="F18" s="141">
        <f>SUM(C18:D18:E18)</f>
        <v>28943510</v>
      </c>
    </row>
    <row r="19" spans="1:6" ht="12.75" x14ac:dyDescent="0.2">
      <c r="A19" s="147" t="s">
        <v>718</v>
      </c>
      <c r="B19" s="143"/>
      <c r="C19" s="133">
        <v>14245000</v>
      </c>
      <c r="D19" s="133">
        <v>287000</v>
      </c>
      <c r="E19" s="133">
        <v>100000</v>
      </c>
      <c r="F19" s="133">
        <f>SUM(C19:D19:E19)</f>
        <v>14632000</v>
      </c>
    </row>
    <row r="20" spans="1:6" ht="12.75" x14ac:dyDescent="0.2">
      <c r="A20" s="147" t="s">
        <v>723</v>
      </c>
      <c r="B20" s="143"/>
      <c r="C20" s="133">
        <v>11111670</v>
      </c>
      <c r="D20" s="133"/>
      <c r="E20" s="133"/>
      <c r="F20" s="133">
        <f t="shared" si="0"/>
        <v>11111670</v>
      </c>
    </row>
    <row r="21" spans="1:6" ht="12.75" x14ac:dyDescent="0.2">
      <c r="A21" s="147" t="s">
        <v>728</v>
      </c>
      <c r="B21" s="143"/>
      <c r="C21" s="133">
        <v>3199840</v>
      </c>
      <c r="D21" s="133"/>
      <c r="E21" s="133"/>
      <c r="F21" s="133">
        <f t="shared" si="0"/>
        <v>3199840</v>
      </c>
    </row>
    <row r="22" spans="1:6" s="142" customFormat="1" x14ac:dyDescent="0.2">
      <c r="A22" s="149" t="s">
        <v>163</v>
      </c>
      <c r="B22" s="158" t="s">
        <v>164</v>
      </c>
      <c r="C22" s="141"/>
      <c r="D22" s="141"/>
      <c r="E22" s="141"/>
      <c r="F22" s="141">
        <f>SUM(C22:D22)</f>
        <v>0</v>
      </c>
    </row>
    <row r="23" spans="1:6" ht="12.75" x14ac:dyDescent="0.2">
      <c r="A23" s="147"/>
      <c r="B23" s="143"/>
      <c r="C23" s="133"/>
      <c r="D23" s="133"/>
      <c r="E23" s="133"/>
      <c r="F23" s="141">
        <f>SUM(C23:D23)</f>
        <v>0</v>
      </c>
    </row>
    <row r="24" spans="1:6" ht="12.75" x14ac:dyDescent="0.2">
      <c r="A24" s="147"/>
      <c r="B24" s="143"/>
      <c r="C24" s="133"/>
      <c r="D24" s="133"/>
      <c r="E24" s="133"/>
      <c r="F24" s="141">
        <f>SUM(C24:D24)</f>
        <v>0</v>
      </c>
    </row>
    <row r="25" spans="1:6" s="142" customFormat="1" ht="24" x14ac:dyDescent="0.2">
      <c r="A25" s="144" t="s">
        <v>165</v>
      </c>
      <c r="B25" s="158" t="s">
        <v>166</v>
      </c>
      <c r="C25" s="141"/>
      <c r="D25" s="141"/>
      <c r="E25" s="141"/>
      <c r="F25" s="141">
        <f>SUM(C25:D25)</f>
        <v>0</v>
      </c>
    </row>
    <row r="26" spans="1:6" s="142" customFormat="1" ht="20.25" customHeight="1" x14ac:dyDescent="0.2">
      <c r="A26" s="144" t="s">
        <v>167</v>
      </c>
      <c r="B26" s="158" t="s">
        <v>168</v>
      </c>
      <c r="C26" s="141">
        <v>45943310</v>
      </c>
      <c r="D26" s="141">
        <v>77490</v>
      </c>
      <c r="E26" s="141">
        <v>27000</v>
      </c>
      <c r="F26" s="141">
        <v>46047800</v>
      </c>
    </row>
    <row r="27" spans="1:6" ht="12.75" x14ac:dyDescent="0.2">
      <c r="A27" s="137"/>
      <c r="B27" s="143"/>
      <c r="C27" s="133"/>
      <c r="D27" s="133"/>
      <c r="E27" s="133"/>
      <c r="F27" s="141"/>
    </row>
    <row r="28" spans="1:6" ht="12.75" x14ac:dyDescent="0.2">
      <c r="A28" s="137"/>
      <c r="B28" s="143"/>
      <c r="C28" s="133"/>
      <c r="D28" s="133"/>
      <c r="E28" s="133"/>
      <c r="F28" s="141"/>
    </row>
    <row r="29" spans="1:6" x14ac:dyDescent="0.2">
      <c r="A29" s="225" t="s">
        <v>386</v>
      </c>
      <c r="B29" s="226" t="s">
        <v>169</v>
      </c>
      <c r="C29" s="227"/>
      <c r="D29" s="227"/>
      <c r="E29" s="227"/>
      <c r="F29" s="228"/>
    </row>
    <row r="30" spans="1:6" x14ac:dyDescent="0.2">
      <c r="A30" s="149"/>
      <c r="B30" s="158"/>
      <c r="C30" s="133"/>
      <c r="D30" s="133"/>
      <c r="E30" s="133"/>
      <c r="F30" s="141">
        <f t="shared" ref="F30:F45" si="1">SUM(C30:D30)</f>
        <v>0</v>
      </c>
    </row>
    <row r="31" spans="1:6" x14ac:dyDescent="0.2">
      <c r="A31" s="149"/>
      <c r="B31" s="158"/>
      <c r="C31" s="133"/>
      <c r="D31" s="133"/>
      <c r="E31" s="133"/>
      <c r="F31" s="141">
        <f t="shared" si="1"/>
        <v>0</v>
      </c>
    </row>
    <row r="32" spans="1:6" x14ac:dyDescent="0.2">
      <c r="A32" s="149"/>
      <c r="B32" s="158"/>
      <c r="C32" s="133"/>
      <c r="D32" s="133"/>
      <c r="E32" s="133"/>
      <c r="F32" s="141">
        <f t="shared" si="1"/>
        <v>0</v>
      </c>
    </row>
    <row r="33" spans="1:6" x14ac:dyDescent="0.2">
      <c r="A33" s="149"/>
      <c r="B33" s="158"/>
      <c r="C33" s="133"/>
      <c r="D33" s="133"/>
      <c r="E33" s="133"/>
      <c r="F33" s="141">
        <f t="shared" si="1"/>
        <v>0</v>
      </c>
    </row>
    <row r="34" spans="1:6" s="142" customFormat="1" x14ac:dyDescent="0.2">
      <c r="A34" s="149" t="s">
        <v>170</v>
      </c>
      <c r="B34" s="158" t="s">
        <v>171</v>
      </c>
      <c r="C34" s="141">
        <v>76180000</v>
      </c>
      <c r="D34" s="141"/>
      <c r="E34" s="141"/>
      <c r="F34" s="141">
        <f t="shared" si="1"/>
        <v>76180000</v>
      </c>
    </row>
    <row r="35" spans="1:6" ht="12.75" x14ac:dyDescent="0.2">
      <c r="A35" s="147" t="s">
        <v>724</v>
      </c>
      <c r="B35" s="143"/>
      <c r="C35" s="133">
        <v>21180000</v>
      </c>
      <c r="D35" s="133"/>
      <c r="E35" s="133"/>
      <c r="F35" s="141">
        <f t="shared" si="1"/>
        <v>21180000</v>
      </c>
    </row>
    <row r="36" spans="1:6" ht="12.75" x14ac:dyDescent="0.2">
      <c r="A36" s="147" t="s">
        <v>719</v>
      </c>
      <c r="B36" s="143"/>
      <c r="C36" s="133">
        <v>55000000</v>
      </c>
      <c r="D36" s="133"/>
      <c r="E36" s="133"/>
      <c r="F36" s="141">
        <f t="shared" si="1"/>
        <v>55000000</v>
      </c>
    </row>
    <row r="37" spans="1:6" ht="12.75" x14ac:dyDescent="0.2">
      <c r="A37" s="147"/>
      <c r="B37" s="143"/>
      <c r="C37" s="133"/>
      <c r="D37" s="133"/>
      <c r="E37" s="133"/>
      <c r="F37" s="141">
        <f t="shared" si="1"/>
        <v>0</v>
      </c>
    </row>
    <row r="38" spans="1:6" ht="12.75" x14ac:dyDescent="0.2">
      <c r="A38" s="147"/>
      <c r="B38" s="143"/>
      <c r="C38" s="133"/>
      <c r="D38" s="133"/>
      <c r="E38" s="133"/>
      <c r="F38" s="141">
        <f t="shared" si="1"/>
        <v>0</v>
      </c>
    </row>
    <row r="39" spans="1:6" s="142" customFormat="1" x14ac:dyDescent="0.2">
      <c r="A39" s="149" t="s">
        <v>172</v>
      </c>
      <c r="B39" s="158" t="s">
        <v>173</v>
      </c>
      <c r="C39" s="141"/>
      <c r="D39" s="141"/>
      <c r="E39" s="141"/>
      <c r="F39" s="141">
        <f t="shared" si="1"/>
        <v>0</v>
      </c>
    </row>
    <row r="40" spans="1:6" ht="12.75" x14ac:dyDescent="0.2">
      <c r="A40" s="147"/>
      <c r="B40" s="143"/>
      <c r="C40" s="133"/>
      <c r="D40" s="133"/>
      <c r="E40" s="133"/>
      <c r="F40" s="141">
        <f t="shared" si="1"/>
        <v>0</v>
      </c>
    </row>
    <row r="41" spans="1:6" ht="12.75" x14ac:dyDescent="0.2">
      <c r="A41" s="147"/>
      <c r="B41" s="143"/>
      <c r="C41" s="133"/>
      <c r="D41" s="133"/>
      <c r="E41" s="133"/>
      <c r="F41" s="141">
        <f t="shared" si="1"/>
        <v>0</v>
      </c>
    </row>
    <row r="42" spans="1:6" ht="12.75" x14ac:dyDescent="0.2">
      <c r="A42" s="147"/>
      <c r="B42" s="143"/>
      <c r="C42" s="133"/>
      <c r="D42" s="133"/>
      <c r="E42" s="133"/>
      <c r="F42" s="141">
        <f t="shared" si="1"/>
        <v>0</v>
      </c>
    </row>
    <row r="43" spans="1:6" ht="12.75" x14ac:dyDescent="0.2">
      <c r="A43" s="147"/>
      <c r="B43" s="143"/>
      <c r="C43" s="133"/>
      <c r="D43" s="133"/>
      <c r="E43" s="133"/>
      <c r="F43" s="141">
        <f t="shared" si="1"/>
        <v>0</v>
      </c>
    </row>
    <row r="44" spans="1:6" s="142" customFormat="1" x14ac:dyDescent="0.2">
      <c r="A44" s="149" t="s">
        <v>174</v>
      </c>
      <c r="B44" s="158" t="s">
        <v>175</v>
      </c>
      <c r="C44" s="141"/>
      <c r="D44" s="141"/>
      <c r="E44" s="141"/>
      <c r="F44" s="141">
        <f t="shared" si="1"/>
        <v>0</v>
      </c>
    </row>
    <row r="45" spans="1:6" s="142" customFormat="1" ht="24" x14ac:dyDescent="0.2">
      <c r="A45" s="149" t="s">
        <v>176</v>
      </c>
      <c r="B45" s="158" t="s">
        <v>177</v>
      </c>
      <c r="C45" s="141">
        <v>5720000</v>
      </c>
      <c r="D45" s="141"/>
      <c r="E45" s="141"/>
      <c r="F45" s="141">
        <f t="shared" si="1"/>
        <v>5720000</v>
      </c>
    </row>
    <row r="46" spans="1:6" ht="12.75" x14ac:dyDescent="0.2">
      <c r="A46" s="147"/>
      <c r="B46" s="143"/>
      <c r="C46" s="133"/>
      <c r="D46" s="133"/>
      <c r="E46" s="133"/>
      <c r="F46" s="141">
        <f t="shared" ref="F46:F47" si="2">SUM(C46:D46)</f>
        <v>0</v>
      </c>
    </row>
    <row r="47" spans="1:6" ht="12.75" x14ac:dyDescent="0.2">
      <c r="A47" s="147"/>
      <c r="B47" s="143"/>
      <c r="C47" s="133"/>
      <c r="D47" s="133"/>
      <c r="E47" s="133"/>
      <c r="F47" s="141">
        <f t="shared" si="2"/>
        <v>0</v>
      </c>
    </row>
    <row r="48" spans="1:6" x14ac:dyDescent="0.2">
      <c r="A48" s="225" t="s">
        <v>387</v>
      </c>
      <c r="B48" s="226" t="s">
        <v>178</v>
      </c>
      <c r="C48" s="228"/>
      <c r="D48" s="227"/>
      <c r="E48" s="227"/>
      <c r="F48" s="228"/>
    </row>
    <row r="49" spans="1:6" ht="13.15" customHeight="1" x14ac:dyDescent="0.2"/>
    <row r="51" spans="1:6" s="224" customFormat="1" x14ac:dyDescent="0.25">
      <c r="A51" s="290" t="s">
        <v>528</v>
      </c>
      <c r="B51" s="290"/>
      <c r="C51" s="292" t="s">
        <v>547</v>
      </c>
      <c r="D51" s="290" t="s">
        <v>548</v>
      </c>
      <c r="E51" s="237"/>
      <c r="F51" s="290" t="s">
        <v>549</v>
      </c>
    </row>
    <row r="52" spans="1:6" s="224" customFormat="1" x14ac:dyDescent="0.25">
      <c r="A52" s="291"/>
      <c r="B52" s="291"/>
      <c r="C52" s="293"/>
      <c r="D52" s="291"/>
      <c r="E52" s="238"/>
      <c r="F52" s="291"/>
    </row>
    <row r="53" spans="1:6" ht="12.75" x14ac:dyDescent="0.25">
      <c r="A53" s="229"/>
      <c r="B53" s="229"/>
      <c r="C53" s="230"/>
      <c r="D53" s="231"/>
      <c r="E53" s="231"/>
      <c r="F53" s="232">
        <f t="shared" ref="F53:F76" si="3">SUM(B53:D53)</f>
        <v>0</v>
      </c>
    </row>
    <row r="54" spans="1:6" ht="12.75" x14ac:dyDescent="0.25">
      <c r="A54" s="229"/>
      <c r="B54" s="229"/>
      <c r="C54" s="230"/>
      <c r="D54" s="231"/>
      <c r="E54" s="231"/>
      <c r="F54" s="232">
        <f t="shared" si="3"/>
        <v>0</v>
      </c>
    </row>
    <row r="55" spans="1:6" ht="12.75" x14ac:dyDescent="0.25">
      <c r="A55" s="229"/>
      <c r="B55" s="229"/>
      <c r="C55" s="230"/>
      <c r="D55" s="231"/>
      <c r="E55" s="231"/>
      <c r="F55" s="232">
        <f t="shared" si="3"/>
        <v>0</v>
      </c>
    </row>
    <row r="56" spans="1:6" s="142" customFormat="1" x14ac:dyDescent="0.2">
      <c r="A56" s="149" t="s">
        <v>156</v>
      </c>
      <c r="B56" s="158" t="s">
        <v>157</v>
      </c>
      <c r="C56" s="233"/>
      <c r="D56" s="232"/>
      <c r="E56" s="232"/>
      <c r="F56" s="232">
        <f t="shared" si="3"/>
        <v>0</v>
      </c>
    </row>
    <row r="57" spans="1:6" ht="12.75" x14ac:dyDescent="0.2">
      <c r="A57" s="147"/>
      <c r="B57" s="143"/>
      <c r="C57" s="230"/>
      <c r="D57" s="231"/>
      <c r="E57" s="231"/>
      <c r="F57" s="232">
        <f t="shared" si="3"/>
        <v>0</v>
      </c>
    </row>
    <row r="58" spans="1:6" ht="12.75" x14ac:dyDescent="0.2">
      <c r="A58" s="147"/>
      <c r="B58" s="143"/>
      <c r="C58" s="230"/>
      <c r="D58" s="231"/>
      <c r="E58" s="231"/>
      <c r="F58" s="232">
        <f t="shared" si="3"/>
        <v>0</v>
      </c>
    </row>
    <row r="59" spans="1:6" ht="12.75" x14ac:dyDescent="0.2">
      <c r="A59" s="147"/>
      <c r="B59" s="143"/>
      <c r="C59" s="230"/>
      <c r="D59" s="231"/>
      <c r="E59" s="231"/>
      <c r="F59" s="232">
        <f t="shared" si="3"/>
        <v>0</v>
      </c>
    </row>
    <row r="60" spans="1:6" ht="12.75" x14ac:dyDescent="0.2">
      <c r="A60" s="147"/>
      <c r="B60" s="143"/>
      <c r="C60" s="230"/>
      <c r="D60" s="231"/>
      <c r="E60" s="231"/>
      <c r="F60" s="232">
        <f t="shared" si="3"/>
        <v>0</v>
      </c>
    </row>
    <row r="61" spans="1:6" s="142" customFormat="1" x14ac:dyDescent="0.2">
      <c r="A61" s="149" t="s">
        <v>385</v>
      </c>
      <c r="B61" s="158" t="s">
        <v>158</v>
      </c>
      <c r="C61" s="233">
        <v>141612820</v>
      </c>
      <c r="D61" s="232">
        <v>38235470</v>
      </c>
      <c r="E61" s="232"/>
      <c r="F61" s="232">
        <v>179848290</v>
      </c>
    </row>
    <row r="62" spans="1:6" ht="12.75" x14ac:dyDescent="0.2">
      <c r="A62" s="147" t="s">
        <v>680</v>
      </c>
      <c r="B62" s="143"/>
      <c r="C62" s="230">
        <v>135371400</v>
      </c>
      <c r="D62" s="231">
        <v>36550300</v>
      </c>
      <c r="E62" s="231"/>
      <c r="F62" s="231">
        <v>171921700</v>
      </c>
    </row>
    <row r="63" spans="1:6" ht="12.75" x14ac:dyDescent="0.2">
      <c r="A63" s="147" t="s">
        <v>729</v>
      </c>
      <c r="B63" s="143"/>
      <c r="C63" s="230">
        <v>2305420</v>
      </c>
      <c r="D63" s="231">
        <v>622450</v>
      </c>
      <c r="E63" s="231"/>
      <c r="F63" s="231">
        <f t="shared" si="3"/>
        <v>2927870</v>
      </c>
    </row>
    <row r="64" spans="1:6" ht="12.75" x14ac:dyDescent="0.2">
      <c r="A64" s="147" t="s">
        <v>730</v>
      </c>
      <c r="B64" s="143"/>
      <c r="C64" s="230">
        <v>3936000</v>
      </c>
      <c r="D64" s="231">
        <v>1062720</v>
      </c>
      <c r="E64" s="231"/>
      <c r="F64" s="231">
        <f t="shared" si="3"/>
        <v>4998720</v>
      </c>
    </row>
    <row r="65" spans="1:6" s="142" customFormat="1" ht="24" x14ac:dyDescent="0.2">
      <c r="A65" s="144" t="s">
        <v>661</v>
      </c>
      <c r="B65" s="158" t="s">
        <v>160</v>
      </c>
      <c r="C65" s="233"/>
      <c r="D65" s="232"/>
      <c r="E65" s="232"/>
      <c r="F65" s="232">
        <f t="shared" si="3"/>
        <v>0</v>
      </c>
    </row>
    <row r="66" spans="1:6" ht="12.75" x14ac:dyDescent="0.2">
      <c r="A66" s="137"/>
      <c r="B66" s="190"/>
      <c r="C66" s="230"/>
      <c r="D66" s="230"/>
      <c r="E66" s="230"/>
      <c r="F66" s="232">
        <f t="shared" si="3"/>
        <v>0</v>
      </c>
    </row>
    <row r="67" spans="1:6" x14ac:dyDescent="0.2">
      <c r="A67" s="190"/>
      <c r="B67" s="190"/>
      <c r="C67" s="230"/>
      <c r="D67" s="230"/>
      <c r="E67" s="230"/>
      <c r="F67" s="232">
        <f t="shared" si="3"/>
        <v>0</v>
      </c>
    </row>
    <row r="68" spans="1:6" x14ac:dyDescent="0.2">
      <c r="A68" s="190"/>
      <c r="B68" s="190"/>
      <c r="C68" s="230"/>
      <c r="D68" s="230"/>
      <c r="E68" s="230"/>
      <c r="F68" s="232">
        <f t="shared" si="3"/>
        <v>0</v>
      </c>
    </row>
    <row r="69" spans="1:6" s="142" customFormat="1" x14ac:dyDescent="0.2">
      <c r="A69" s="149" t="s">
        <v>731</v>
      </c>
      <c r="B69" s="158" t="s">
        <v>162</v>
      </c>
      <c r="C69" s="233">
        <v>28943510</v>
      </c>
      <c r="D69" s="232">
        <v>7812330</v>
      </c>
      <c r="E69" s="232"/>
      <c r="F69" s="232">
        <f t="shared" si="3"/>
        <v>36755840</v>
      </c>
    </row>
    <row r="70" spans="1:6" ht="12.75" x14ac:dyDescent="0.2">
      <c r="A70" s="147" t="s">
        <v>732</v>
      </c>
      <c r="B70" s="143"/>
      <c r="C70" s="230">
        <v>11111670</v>
      </c>
      <c r="D70" s="231">
        <v>3000150</v>
      </c>
      <c r="E70" s="231"/>
      <c r="F70" s="231">
        <f t="shared" si="3"/>
        <v>14111820</v>
      </c>
    </row>
    <row r="71" spans="1:6" ht="12.75" x14ac:dyDescent="0.2">
      <c r="A71" s="147" t="s">
        <v>733</v>
      </c>
      <c r="B71" s="143"/>
      <c r="C71" s="230">
        <v>14245000</v>
      </c>
      <c r="D71" s="231">
        <v>3846150</v>
      </c>
      <c r="E71" s="231"/>
      <c r="F71" s="231">
        <f t="shared" si="3"/>
        <v>18091150</v>
      </c>
    </row>
    <row r="72" spans="1:6" ht="12.75" x14ac:dyDescent="0.2">
      <c r="A72" s="147" t="s">
        <v>734</v>
      </c>
      <c r="B72" s="143"/>
      <c r="C72" s="230">
        <v>2100000</v>
      </c>
      <c r="D72" s="231">
        <v>567000</v>
      </c>
      <c r="E72" s="231"/>
      <c r="F72" s="231">
        <v>2667000</v>
      </c>
    </row>
    <row r="73" spans="1:6" ht="12.75" x14ac:dyDescent="0.2">
      <c r="A73" s="147" t="s">
        <v>735</v>
      </c>
      <c r="B73" s="143"/>
      <c r="C73" s="230">
        <v>1099840</v>
      </c>
      <c r="D73" s="231">
        <v>297000</v>
      </c>
      <c r="E73" s="231"/>
      <c r="F73" s="231">
        <v>1396840</v>
      </c>
    </row>
    <row r="74" spans="1:6" ht="12.75" x14ac:dyDescent="0.2">
      <c r="A74" s="147" t="s">
        <v>736</v>
      </c>
      <c r="B74" s="143"/>
      <c r="C74" s="230">
        <v>100000</v>
      </c>
      <c r="D74" s="231">
        <v>27000</v>
      </c>
      <c r="E74" s="231"/>
      <c r="F74" s="231">
        <v>127000</v>
      </c>
    </row>
    <row r="75" spans="1:6" ht="25.5" x14ac:dyDescent="0.2">
      <c r="A75" s="147" t="s">
        <v>737</v>
      </c>
      <c r="B75" s="143"/>
      <c r="C75" s="230">
        <v>287000</v>
      </c>
      <c r="D75" s="231">
        <v>77490</v>
      </c>
      <c r="E75" s="231"/>
      <c r="F75" s="231">
        <v>364490</v>
      </c>
    </row>
    <row r="76" spans="1:6" ht="12.75" x14ac:dyDescent="0.2">
      <c r="A76" s="147"/>
      <c r="B76" s="143"/>
      <c r="C76" s="230"/>
      <c r="D76" s="231"/>
      <c r="E76" s="231"/>
      <c r="F76" s="232">
        <f t="shared" si="3"/>
        <v>0</v>
      </c>
    </row>
    <row r="77" spans="1:6" x14ac:dyDescent="0.2">
      <c r="A77" s="225" t="s">
        <v>386</v>
      </c>
      <c r="B77" s="226" t="s">
        <v>169</v>
      </c>
      <c r="C77" s="239">
        <v>208188510</v>
      </c>
      <c r="D77" s="236">
        <v>8415620</v>
      </c>
      <c r="E77" s="235"/>
      <c r="F77" s="236">
        <v>216604130</v>
      </c>
    </row>
    <row r="78" spans="1:6" x14ac:dyDescent="0.2">
      <c r="A78" s="149"/>
      <c r="B78" s="158"/>
      <c r="C78" s="230"/>
      <c r="D78" s="231"/>
      <c r="E78" s="231"/>
      <c r="F78" s="232"/>
    </row>
    <row r="79" spans="1:6" x14ac:dyDescent="0.2">
      <c r="A79" s="149"/>
      <c r="B79" s="158"/>
      <c r="C79" s="230"/>
      <c r="D79" s="231"/>
      <c r="E79" s="231"/>
      <c r="F79" s="232">
        <f t="shared" ref="F79:F92" si="4">SUM(B79:D79)</f>
        <v>0</v>
      </c>
    </row>
    <row r="80" spans="1:6" x14ac:dyDescent="0.2">
      <c r="A80" s="149"/>
      <c r="B80" s="158"/>
      <c r="C80" s="230"/>
      <c r="D80" s="231"/>
      <c r="E80" s="231"/>
      <c r="F80" s="232">
        <f t="shared" si="4"/>
        <v>0</v>
      </c>
    </row>
    <row r="81" spans="1:6" x14ac:dyDescent="0.2">
      <c r="A81" s="149"/>
      <c r="B81" s="158"/>
      <c r="C81" s="230"/>
      <c r="D81" s="231"/>
      <c r="E81" s="231"/>
      <c r="F81" s="232">
        <f t="shared" si="4"/>
        <v>0</v>
      </c>
    </row>
    <row r="82" spans="1:6" s="142" customFormat="1" x14ac:dyDescent="0.2">
      <c r="A82" s="149" t="s">
        <v>170</v>
      </c>
      <c r="B82" s="158" t="s">
        <v>171</v>
      </c>
      <c r="C82" s="233">
        <v>76180000</v>
      </c>
      <c r="D82" s="232">
        <v>5720000</v>
      </c>
      <c r="E82" s="232"/>
      <c r="F82" s="232">
        <f t="shared" si="4"/>
        <v>81900000</v>
      </c>
    </row>
    <row r="83" spans="1:6" ht="12.75" x14ac:dyDescent="0.2">
      <c r="A83" s="147" t="s">
        <v>725</v>
      </c>
      <c r="B83" s="143"/>
      <c r="C83" s="230">
        <v>3067700</v>
      </c>
      <c r="D83" s="231">
        <v>829670</v>
      </c>
      <c r="E83" s="231"/>
      <c r="F83" s="232">
        <f t="shared" si="4"/>
        <v>3897370</v>
      </c>
    </row>
    <row r="84" spans="1:6" ht="12.75" x14ac:dyDescent="0.2">
      <c r="A84" s="147" t="s">
        <v>726</v>
      </c>
      <c r="B84" s="143"/>
      <c r="C84" s="230">
        <v>18112300</v>
      </c>
      <c r="D84" s="231">
        <v>4890330</v>
      </c>
      <c r="E84" s="231"/>
      <c r="F84" s="232">
        <f t="shared" si="4"/>
        <v>23002630</v>
      </c>
    </row>
    <row r="85" spans="1:6" ht="12.75" x14ac:dyDescent="0.2">
      <c r="A85" s="147" t="s">
        <v>760</v>
      </c>
      <c r="B85" s="143"/>
      <c r="C85" s="230">
        <v>55000000</v>
      </c>
      <c r="D85" s="231"/>
      <c r="E85" s="231"/>
      <c r="F85" s="232">
        <f t="shared" si="4"/>
        <v>55000000</v>
      </c>
    </row>
    <row r="86" spans="1:6" ht="12.75" x14ac:dyDescent="0.2">
      <c r="A86" s="147"/>
      <c r="B86" s="143"/>
      <c r="C86" s="230"/>
      <c r="D86" s="231"/>
      <c r="E86" s="231"/>
      <c r="F86" s="232">
        <f t="shared" si="4"/>
        <v>0</v>
      </c>
    </row>
    <row r="87" spans="1:6" s="142" customFormat="1" x14ac:dyDescent="0.2">
      <c r="A87" s="149" t="s">
        <v>172</v>
      </c>
      <c r="B87" s="158" t="s">
        <v>173</v>
      </c>
      <c r="C87" s="233"/>
      <c r="D87" s="232"/>
      <c r="E87" s="232"/>
      <c r="F87" s="232">
        <f t="shared" si="4"/>
        <v>0</v>
      </c>
    </row>
    <row r="88" spans="1:6" ht="12.75" x14ac:dyDescent="0.2">
      <c r="A88" s="147"/>
      <c r="B88" s="143"/>
      <c r="C88" s="230"/>
      <c r="D88" s="231"/>
      <c r="E88" s="231"/>
      <c r="F88" s="232">
        <f t="shared" si="4"/>
        <v>0</v>
      </c>
    </row>
    <row r="89" spans="1:6" ht="12.75" x14ac:dyDescent="0.2">
      <c r="A89" s="147"/>
      <c r="B89" s="143"/>
      <c r="C89" s="230"/>
      <c r="D89" s="231"/>
      <c r="E89" s="231"/>
      <c r="F89" s="232">
        <f t="shared" si="4"/>
        <v>0</v>
      </c>
    </row>
    <row r="90" spans="1:6" ht="12.75" x14ac:dyDescent="0.2">
      <c r="A90" s="147"/>
      <c r="B90" s="143"/>
      <c r="C90" s="230"/>
      <c r="D90" s="231"/>
      <c r="E90" s="231"/>
      <c r="F90" s="232">
        <f t="shared" si="4"/>
        <v>0</v>
      </c>
    </row>
    <row r="91" spans="1:6" ht="12.75" x14ac:dyDescent="0.2">
      <c r="A91" s="147"/>
      <c r="B91" s="143"/>
      <c r="C91" s="230"/>
      <c r="D91" s="231"/>
      <c r="E91" s="231"/>
      <c r="F91" s="232">
        <f t="shared" si="4"/>
        <v>0</v>
      </c>
    </row>
    <row r="92" spans="1:6" s="142" customFormat="1" x14ac:dyDescent="0.2">
      <c r="A92" s="149" t="s">
        <v>174</v>
      </c>
      <c r="B92" s="158" t="s">
        <v>175</v>
      </c>
      <c r="C92" s="233"/>
      <c r="D92" s="232"/>
      <c r="E92" s="232"/>
      <c r="F92" s="232">
        <f t="shared" si="4"/>
        <v>0</v>
      </c>
    </row>
    <row r="93" spans="1:6" x14ac:dyDescent="0.2">
      <c r="A93" s="225" t="s">
        <v>387</v>
      </c>
      <c r="B93" s="226" t="s">
        <v>178</v>
      </c>
      <c r="C93" s="234">
        <v>76180000</v>
      </c>
      <c r="D93" s="235">
        <v>5720000</v>
      </c>
      <c r="E93" s="235"/>
      <c r="F93" s="236">
        <v>81900000</v>
      </c>
    </row>
    <row r="94" spans="1:6" ht="12.75" x14ac:dyDescent="0.25">
      <c r="A94" s="207"/>
      <c r="B94" s="207"/>
      <c r="C94" s="207"/>
      <c r="D94" s="207"/>
      <c r="E94" s="207"/>
    </row>
    <row r="95" spans="1:6" ht="12.75" x14ac:dyDescent="0.25">
      <c r="A95" s="207"/>
      <c r="B95" s="207"/>
      <c r="C95" s="207"/>
      <c r="D95" s="207"/>
      <c r="E95" s="207"/>
    </row>
    <row r="96" spans="1:6" ht="12.75" x14ac:dyDescent="0.25">
      <c r="A96" s="207"/>
      <c r="B96" s="207"/>
      <c r="C96" s="207"/>
      <c r="D96" s="207"/>
      <c r="E96" s="207"/>
    </row>
    <row r="97" spans="1:5" ht="12.75" x14ac:dyDescent="0.25">
      <c r="A97" s="207"/>
      <c r="B97" s="207"/>
      <c r="C97" s="207"/>
      <c r="D97" s="207"/>
      <c r="E97" s="207"/>
    </row>
    <row r="98" spans="1:5" ht="12.75" x14ac:dyDescent="0.25">
      <c r="A98" s="207"/>
      <c r="B98" s="207"/>
      <c r="C98" s="207"/>
      <c r="D98" s="207"/>
      <c r="E98" s="207"/>
    </row>
    <row r="99" spans="1:5" ht="12.75" x14ac:dyDescent="0.25">
      <c r="A99" s="207"/>
      <c r="B99" s="207"/>
      <c r="C99" s="207"/>
      <c r="D99" s="207"/>
      <c r="E99" s="207"/>
    </row>
  </sheetData>
  <mergeCells count="7">
    <mergeCell ref="A1:F1"/>
    <mergeCell ref="A2:F2"/>
    <mergeCell ref="F51:F52"/>
    <mergeCell ref="D51:D52"/>
    <mergeCell ref="C51:C52"/>
    <mergeCell ref="B51:B52"/>
    <mergeCell ref="A51:A52"/>
  </mergeCells>
  <phoneticPr fontId="21" type="noConversion"/>
  <pageMargins left="0.70866141732283472" right="0.70866141732283472" top="0.37" bottom="0.23" header="0.31496062992125984" footer="0.31496062992125984"/>
  <pageSetup paperSize="8" scale="7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22"/>
  <sheetViews>
    <sheetView workbookViewId="0">
      <selection activeCell="A2" sqref="A2:B2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ht="27" customHeight="1" x14ac:dyDescent="0.25">
      <c r="A1" s="295" t="s">
        <v>682</v>
      </c>
      <c r="B1" s="296"/>
    </row>
    <row r="2" spans="1:7" ht="71.25" customHeight="1" x14ac:dyDescent="0.25">
      <c r="A2" s="294" t="s">
        <v>743</v>
      </c>
      <c r="B2" s="294"/>
      <c r="C2" s="42"/>
      <c r="D2" s="42"/>
      <c r="E2" s="42"/>
      <c r="F2" s="42"/>
      <c r="G2" s="42"/>
    </row>
    <row r="3" spans="1:7" ht="24" customHeight="1" x14ac:dyDescent="0.25">
      <c r="A3" s="40"/>
      <c r="B3" s="40"/>
      <c r="C3" s="42"/>
      <c r="D3" s="42"/>
      <c r="E3" s="42"/>
      <c r="F3" s="42"/>
      <c r="G3" s="42"/>
    </row>
    <row r="4" spans="1:7" ht="22.5" customHeight="1" x14ac:dyDescent="0.25">
      <c r="A4" s="3" t="s">
        <v>0</v>
      </c>
    </row>
    <row r="5" spans="1:7" ht="15.75" x14ac:dyDescent="0.25">
      <c r="A5" s="69" t="s">
        <v>554</v>
      </c>
      <c r="B5" s="28" t="s">
        <v>8</v>
      </c>
    </row>
    <row r="6" spans="1:7" x14ac:dyDescent="0.25">
      <c r="A6" s="27" t="s">
        <v>35</v>
      </c>
      <c r="B6" s="27"/>
    </row>
    <row r="7" spans="1:7" x14ac:dyDescent="0.25">
      <c r="A7" s="43" t="s">
        <v>36</v>
      </c>
      <c r="B7" s="27"/>
    </row>
    <row r="8" spans="1:7" x14ac:dyDescent="0.25">
      <c r="A8" s="27" t="s">
        <v>37</v>
      </c>
      <c r="B8" s="27"/>
    </row>
    <row r="9" spans="1:7" x14ac:dyDescent="0.25">
      <c r="A9" s="27" t="s">
        <v>38</v>
      </c>
      <c r="B9" s="27"/>
    </row>
    <row r="10" spans="1:7" x14ac:dyDescent="0.25">
      <c r="A10" s="27" t="s">
        <v>39</v>
      </c>
      <c r="B10" s="27"/>
    </row>
    <row r="11" spans="1:7" x14ac:dyDescent="0.25">
      <c r="A11" s="27" t="s">
        <v>40</v>
      </c>
      <c r="B11" s="27"/>
    </row>
    <row r="12" spans="1:7" x14ac:dyDescent="0.25">
      <c r="A12" s="27" t="s">
        <v>41</v>
      </c>
      <c r="B12" s="27"/>
    </row>
    <row r="13" spans="1:7" x14ac:dyDescent="0.25">
      <c r="A13" s="27" t="s">
        <v>42</v>
      </c>
      <c r="B13" s="27"/>
    </row>
    <row r="14" spans="1:7" x14ac:dyDescent="0.25">
      <c r="A14" s="41" t="s">
        <v>11</v>
      </c>
      <c r="B14" s="46">
        <f>SUM(B6:B13)</f>
        <v>0</v>
      </c>
    </row>
    <row r="15" spans="1:7" ht="30" x14ac:dyDescent="0.25">
      <c r="A15" s="44" t="s">
        <v>3</v>
      </c>
      <c r="B15" s="27"/>
    </row>
    <row r="16" spans="1:7" ht="30" x14ac:dyDescent="0.25">
      <c r="A16" s="44" t="s">
        <v>4</v>
      </c>
      <c r="B16" s="27"/>
    </row>
    <row r="17" spans="1:2" x14ac:dyDescent="0.25">
      <c r="A17" s="45" t="s">
        <v>5</v>
      </c>
      <c r="B17" s="27"/>
    </row>
    <row r="18" spans="1:2" x14ac:dyDescent="0.25">
      <c r="A18" s="45" t="s">
        <v>6</v>
      </c>
      <c r="B18" s="27"/>
    </row>
    <row r="19" spans="1:2" x14ac:dyDescent="0.25">
      <c r="A19" s="27" t="s">
        <v>9</v>
      </c>
      <c r="B19" s="27"/>
    </row>
    <row r="20" spans="1:2" x14ac:dyDescent="0.25">
      <c r="A20" s="32" t="s">
        <v>7</v>
      </c>
      <c r="B20" s="27"/>
    </row>
    <row r="21" spans="1:2" ht="31.5" x14ac:dyDescent="0.25">
      <c r="A21" s="47" t="s">
        <v>10</v>
      </c>
      <c r="B21" s="15"/>
    </row>
    <row r="22" spans="1:2" ht="15.75" x14ac:dyDescent="0.25">
      <c r="A22" s="29" t="s">
        <v>500</v>
      </c>
      <c r="B22" s="30">
        <f>SUM(B15:B21)</f>
        <v>0</v>
      </c>
    </row>
  </sheetData>
  <mergeCells count="2">
    <mergeCell ref="A2:B2"/>
    <mergeCell ref="A1:B1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8"/>
  <sheetViews>
    <sheetView workbookViewId="0">
      <selection activeCell="A2" sqref="A2:E2"/>
    </sheetView>
  </sheetViews>
  <sheetFormatPr defaultColWidth="9.140625" defaultRowHeight="12" x14ac:dyDescent="0.2"/>
  <cols>
    <col min="1" max="1" width="40.140625" style="111" customWidth="1"/>
    <col min="2" max="2" width="12.7109375" style="111" customWidth="1"/>
    <col min="3" max="4" width="17" style="111" customWidth="1"/>
    <col min="5" max="5" width="19.5703125" style="111" customWidth="1"/>
    <col min="6" max="16384" width="9.140625" style="111"/>
  </cols>
  <sheetData>
    <row r="1" spans="1:5" ht="23.25" customHeight="1" x14ac:dyDescent="0.2">
      <c r="A1" s="279" t="s">
        <v>682</v>
      </c>
      <c r="B1" s="280"/>
      <c r="C1" s="280"/>
      <c r="D1" s="280"/>
      <c r="E1" s="280"/>
    </row>
    <row r="2" spans="1:5" ht="25.5" customHeight="1" x14ac:dyDescent="0.2">
      <c r="A2" s="297" t="s">
        <v>742</v>
      </c>
      <c r="B2" s="280"/>
      <c r="C2" s="280"/>
      <c r="D2" s="280"/>
      <c r="E2" s="280"/>
    </row>
    <row r="3" spans="1:5" ht="21.75" customHeight="1" x14ac:dyDescent="0.2">
      <c r="A3" s="208"/>
      <c r="B3" s="205"/>
      <c r="C3" s="205"/>
      <c r="D3" s="205"/>
      <c r="E3" s="205" t="s">
        <v>566</v>
      </c>
    </row>
    <row r="4" spans="1:5" s="142" customFormat="1" ht="20.25" customHeight="1" x14ac:dyDescent="0.2">
      <c r="A4" s="123" t="s">
        <v>0</v>
      </c>
    </row>
    <row r="5" spans="1:5" s="210" customFormat="1" ht="39.950000000000003" customHeight="1" x14ac:dyDescent="0.25">
      <c r="A5" s="209" t="s">
        <v>528</v>
      </c>
      <c r="B5" s="125" t="s">
        <v>553</v>
      </c>
      <c r="C5" s="209" t="s">
        <v>552</v>
      </c>
      <c r="D5" s="209" t="s">
        <v>679</v>
      </c>
      <c r="E5" s="209" t="s">
        <v>26</v>
      </c>
    </row>
    <row r="6" spans="1:5" s="210" customFormat="1" ht="52.5" customHeight="1" x14ac:dyDescent="0.25">
      <c r="A6" s="211" t="s">
        <v>24</v>
      </c>
      <c r="B6" s="212" t="s">
        <v>207</v>
      </c>
      <c r="C6" s="253">
        <v>80445541</v>
      </c>
      <c r="D6" s="213">
        <v>58851070</v>
      </c>
      <c r="E6" s="253">
        <v>139296611</v>
      </c>
    </row>
    <row r="7" spans="1:5" s="210" customFormat="1" ht="51" customHeight="1" x14ac:dyDescent="0.25">
      <c r="A7" s="211" t="s">
        <v>25</v>
      </c>
      <c r="B7" s="212" t="s">
        <v>207</v>
      </c>
      <c r="C7" s="213"/>
      <c r="D7" s="213"/>
      <c r="E7" s="213"/>
    </row>
    <row r="8" spans="1:5" s="210" customFormat="1" ht="39.950000000000003" customHeight="1" x14ac:dyDescent="0.25">
      <c r="A8" s="209" t="s">
        <v>27</v>
      </c>
      <c r="B8" s="209"/>
      <c r="C8" s="253">
        <v>80445541</v>
      </c>
      <c r="D8" s="253">
        <v>58851070</v>
      </c>
      <c r="E8" s="253">
        <v>139296611</v>
      </c>
    </row>
  </sheetData>
  <mergeCells count="2">
    <mergeCell ref="A1:E1"/>
    <mergeCell ref="A2:E2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C38"/>
  <sheetViews>
    <sheetView workbookViewId="0">
      <selection activeCell="A2" sqref="A2:C2"/>
    </sheetView>
  </sheetViews>
  <sheetFormatPr defaultColWidth="9.140625" defaultRowHeight="12" x14ac:dyDescent="0.2"/>
  <cols>
    <col min="1" max="1" width="100" style="111" customWidth="1"/>
    <col min="2" max="2" width="9.140625" style="111"/>
    <col min="3" max="3" width="17" style="111" customWidth="1"/>
    <col min="4" max="16384" width="9.140625" style="111"/>
  </cols>
  <sheetData>
    <row r="1" spans="1:3" ht="28.5" customHeight="1" x14ac:dyDescent="0.2">
      <c r="A1" s="279" t="s">
        <v>682</v>
      </c>
      <c r="B1" s="280"/>
      <c r="C1" s="280"/>
    </row>
    <row r="2" spans="1:3" ht="26.25" customHeight="1" x14ac:dyDescent="0.2">
      <c r="A2" s="282" t="s">
        <v>741</v>
      </c>
      <c r="B2" s="282"/>
      <c r="C2" s="282"/>
    </row>
    <row r="3" spans="1:3" ht="18.75" customHeight="1" x14ac:dyDescent="0.2">
      <c r="A3" s="208"/>
      <c r="B3" s="240"/>
      <c r="C3" s="240"/>
    </row>
    <row r="4" spans="1:3" s="142" customFormat="1" ht="23.25" customHeight="1" x14ac:dyDescent="0.2">
      <c r="A4" s="123" t="s">
        <v>0</v>
      </c>
      <c r="C4" s="142" t="s">
        <v>561</v>
      </c>
    </row>
    <row r="5" spans="1:3" ht="24" x14ac:dyDescent="0.2">
      <c r="A5" s="241" t="s">
        <v>543</v>
      </c>
      <c r="B5" s="125" t="s">
        <v>54</v>
      </c>
      <c r="C5" s="242" t="s">
        <v>28</v>
      </c>
    </row>
    <row r="6" spans="1:3" ht="12.75" x14ac:dyDescent="0.2">
      <c r="A6" s="150" t="s">
        <v>355</v>
      </c>
      <c r="B6" s="143" t="s">
        <v>133</v>
      </c>
      <c r="C6" s="190"/>
    </row>
    <row r="7" spans="1:3" ht="12.75" x14ac:dyDescent="0.2">
      <c r="A7" s="150" t="s">
        <v>356</v>
      </c>
      <c r="B7" s="143" t="s">
        <v>133</v>
      </c>
      <c r="C7" s="190"/>
    </row>
    <row r="8" spans="1:3" ht="12.75" x14ac:dyDescent="0.2">
      <c r="A8" s="150" t="s">
        <v>357</v>
      </c>
      <c r="B8" s="143" t="s">
        <v>133</v>
      </c>
      <c r="C8" s="190"/>
    </row>
    <row r="9" spans="1:3" ht="12.75" x14ac:dyDescent="0.2">
      <c r="A9" s="150" t="s">
        <v>358</v>
      </c>
      <c r="B9" s="143" t="s">
        <v>133</v>
      </c>
      <c r="C9" s="190"/>
    </row>
    <row r="10" spans="1:3" ht="12.75" x14ac:dyDescent="0.2">
      <c r="A10" s="147" t="s">
        <v>359</v>
      </c>
      <c r="B10" s="143" t="s">
        <v>133</v>
      </c>
      <c r="C10" s="190"/>
    </row>
    <row r="11" spans="1:3" ht="12.75" x14ac:dyDescent="0.2">
      <c r="A11" s="147" t="s">
        <v>360</v>
      </c>
      <c r="B11" s="143" t="s">
        <v>133</v>
      </c>
      <c r="C11" s="190"/>
    </row>
    <row r="12" spans="1:3" s="142" customFormat="1" x14ac:dyDescent="0.2">
      <c r="A12" s="149" t="s">
        <v>32</v>
      </c>
      <c r="B12" s="176" t="s">
        <v>133</v>
      </c>
      <c r="C12" s="191"/>
    </row>
    <row r="13" spans="1:3" ht="12.75" x14ac:dyDescent="0.2">
      <c r="A13" s="150" t="s">
        <v>361</v>
      </c>
      <c r="B13" s="143" t="s">
        <v>134</v>
      </c>
      <c r="C13" s="190"/>
    </row>
    <row r="14" spans="1:3" s="142" customFormat="1" x14ac:dyDescent="0.2">
      <c r="A14" s="243" t="s">
        <v>31</v>
      </c>
      <c r="B14" s="176" t="s">
        <v>134</v>
      </c>
      <c r="C14" s="191"/>
    </row>
    <row r="15" spans="1:3" ht="12.75" x14ac:dyDescent="0.2">
      <c r="A15" s="150" t="s">
        <v>362</v>
      </c>
      <c r="B15" s="143" t="s">
        <v>135</v>
      </c>
      <c r="C15" s="190"/>
    </row>
    <row r="16" spans="1:3" ht="12.75" x14ac:dyDescent="0.2">
      <c r="A16" s="150" t="s">
        <v>363</v>
      </c>
      <c r="B16" s="143" t="s">
        <v>135</v>
      </c>
      <c r="C16" s="190"/>
    </row>
    <row r="17" spans="1:3" ht="12.75" x14ac:dyDescent="0.2">
      <c r="A17" s="147" t="s">
        <v>364</v>
      </c>
      <c r="B17" s="143" t="s">
        <v>135</v>
      </c>
      <c r="C17" s="190"/>
    </row>
    <row r="18" spans="1:3" ht="12.75" x14ac:dyDescent="0.2">
      <c r="A18" s="147" t="s">
        <v>365</v>
      </c>
      <c r="B18" s="143" t="s">
        <v>135</v>
      </c>
      <c r="C18" s="190"/>
    </row>
    <row r="19" spans="1:3" ht="12.75" x14ac:dyDescent="0.2">
      <c r="A19" s="147" t="s">
        <v>366</v>
      </c>
      <c r="B19" s="143" t="s">
        <v>135</v>
      </c>
      <c r="C19" s="190"/>
    </row>
    <row r="20" spans="1:3" ht="25.5" x14ac:dyDescent="0.2">
      <c r="A20" s="148" t="s">
        <v>367</v>
      </c>
      <c r="B20" s="143" t="s">
        <v>135</v>
      </c>
      <c r="C20" s="190"/>
    </row>
    <row r="21" spans="1:3" s="142" customFormat="1" x14ac:dyDescent="0.2">
      <c r="A21" s="244" t="s">
        <v>30</v>
      </c>
      <c r="B21" s="176" t="s">
        <v>135</v>
      </c>
      <c r="C21" s="191"/>
    </row>
    <row r="22" spans="1:3" ht="12.75" x14ac:dyDescent="0.2">
      <c r="A22" s="150" t="s">
        <v>368</v>
      </c>
      <c r="B22" s="143" t="s">
        <v>136</v>
      </c>
      <c r="C22" s="190"/>
    </row>
    <row r="23" spans="1:3" ht="12.75" x14ac:dyDescent="0.2">
      <c r="A23" s="150" t="s">
        <v>369</v>
      </c>
      <c r="B23" s="143" t="s">
        <v>136</v>
      </c>
      <c r="C23" s="190"/>
    </row>
    <row r="24" spans="1:3" s="142" customFormat="1" x14ac:dyDescent="0.2">
      <c r="A24" s="244" t="s">
        <v>29</v>
      </c>
      <c r="B24" s="158" t="s">
        <v>136</v>
      </c>
      <c r="C24" s="191"/>
    </row>
    <row r="25" spans="1:3" ht="12.75" x14ac:dyDescent="0.2">
      <c r="A25" s="150" t="s">
        <v>370</v>
      </c>
      <c r="B25" s="143" t="s">
        <v>137</v>
      </c>
      <c r="C25" s="190"/>
    </row>
    <row r="26" spans="1:3" ht="12.75" x14ac:dyDescent="0.2">
      <c r="A26" s="150" t="s">
        <v>371</v>
      </c>
      <c r="B26" s="143" t="s">
        <v>137</v>
      </c>
      <c r="C26" s="190"/>
    </row>
    <row r="27" spans="1:3" ht="12.75" x14ac:dyDescent="0.2">
      <c r="A27" s="147" t="s">
        <v>692</v>
      </c>
      <c r="B27" s="143" t="s">
        <v>137</v>
      </c>
      <c r="C27" s="190">
        <v>800000</v>
      </c>
    </row>
    <row r="28" spans="1:3" ht="12.75" x14ac:dyDescent="0.2">
      <c r="A28" s="147" t="s">
        <v>662</v>
      </c>
      <c r="B28" s="143" t="s">
        <v>137</v>
      </c>
      <c r="C28" s="190">
        <v>600000</v>
      </c>
    </row>
    <row r="29" spans="1:3" ht="12.75" x14ac:dyDescent="0.2">
      <c r="A29" s="147" t="s">
        <v>372</v>
      </c>
      <c r="B29" s="143" t="s">
        <v>137</v>
      </c>
      <c r="C29" s="190">
        <v>2100000</v>
      </c>
    </row>
    <row r="30" spans="1:3" ht="12.75" x14ac:dyDescent="0.2">
      <c r="A30" s="147" t="s">
        <v>373</v>
      </c>
      <c r="B30" s="143" t="s">
        <v>137</v>
      </c>
      <c r="C30" s="190"/>
    </row>
    <row r="31" spans="1:3" ht="12.75" x14ac:dyDescent="0.2">
      <c r="A31" s="147" t="s">
        <v>374</v>
      </c>
      <c r="B31" s="143" t="s">
        <v>137</v>
      </c>
      <c r="C31" s="190"/>
    </row>
    <row r="32" spans="1:3" ht="12.75" x14ac:dyDescent="0.2">
      <c r="A32" s="147" t="s">
        <v>375</v>
      </c>
      <c r="B32" s="143" t="s">
        <v>137</v>
      </c>
      <c r="C32" s="190"/>
    </row>
    <row r="33" spans="1:3" ht="12.75" x14ac:dyDescent="0.2">
      <c r="A33" s="147" t="s">
        <v>376</v>
      </c>
      <c r="B33" s="143" t="s">
        <v>137</v>
      </c>
      <c r="C33" s="190"/>
    </row>
    <row r="34" spans="1:3" ht="12.75" x14ac:dyDescent="0.2">
      <c r="A34" s="147" t="s">
        <v>377</v>
      </c>
      <c r="B34" s="143" t="s">
        <v>137</v>
      </c>
      <c r="C34" s="190"/>
    </row>
    <row r="35" spans="1:3" ht="25.5" x14ac:dyDescent="0.2">
      <c r="A35" s="147" t="s">
        <v>378</v>
      </c>
      <c r="B35" s="143" t="s">
        <v>137</v>
      </c>
      <c r="C35" s="190"/>
    </row>
    <row r="36" spans="1:3" ht="25.5" x14ac:dyDescent="0.2">
      <c r="A36" s="147" t="s">
        <v>379</v>
      </c>
      <c r="B36" s="143" t="s">
        <v>137</v>
      </c>
      <c r="C36" s="190"/>
    </row>
    <row r="37" spans="1:3" s="142" customFormat="1" x14ac:dyDescent="0.2">
      <c r="A37" s="244" t="s">
        <v>380</v>
      </c>
      <c r="B37" s="176" t="s">
        <v>137</v>
      </c>
      <c r="C37" s="191"/>
    </row>
    <row r="38" spans="1:3" s="142" customFormat="1" x14ac:dyDescent="0.2">
      <c r="A38" s="245" t="s">
        <v>381</v>
      </c>
      <c r="B38" s="226" t="s">
        <v>138</v>
      </c>
      <c r="C38" s="191">
        <v>3500000</v>
      </c>
    </row>
  </sheetData>
  <mergeCells count="2">
    <mergeCell ref="A1:C1"/>
    <mergeCell ref="A2:C2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3"/>
  <sheetViews>
    <sheetView workbookViewId="0">
      <selection activeCell="D35" sqref="D35"/>
    </sheetView>
  </sheetViews>
  <sheetFormatPr defaultRowHeight="15" x14ac:dyDescent="0.25"/>
  <cols>
    <col min="1" max="1" width="65" customWidth="1"/>
    <col min="3" max="3" width="16.85546875" style="54" customWidth="1"/>
  </cols>
  <sheetData>
    <row r="1" spans="1:3" ht="24" customHeight="1" x14ac:dyDescent="0.25">
      <c r="A1" s="295" t="s">
        <v>682</v>
      </c>
      <c r="B1" s="298"/>
      <c r="C1" s="298"/>
    </row>
    <row r="2" spans="1:3" ht="26.25" customHeight="1" x14ac:dyDescent="0.25">
      <c r="A2" s="294" t="s">
        <v>689</v>
      </c>
      <c r="B2" s="298"/>
      <c r="C2" s="298"/>
    </row>
    <row r="3" spans="1:3" x14ac:dyDescent="0.25">
      <c r="C3" s="54" t="s">
        <v>567</v>
      </c>
    </row>
    <row r="4" spans="1:3" ht="25.5" x14ac:dyDescent="0.25">
      <c r="A4" s="28" t="s">
        <v>543</v>
      </c>
      <c r="B4" s="2" t="s">
        <v>54</v>
      </c>
      <c r="C4" s="75" t="s">
        <v>28</v>
      </c>
    </row>
    <row r="5" spans="1:3" x14ac:dyDescent="0.25">
      <c r="A5" s="4" t="s">
        <v>485</v>
      </c>
      <c r="B5" s="4" t="s">
        <v>259</v>
      </c>
      <c r="C5" s="56"/>
    </row>
    <row r="6" spans="1:3" x14ac:dyDescent="0.25">
      <c r="A6" s="4" t="s">
        <v>486</v>
      </c>
      <c r="B6" s="4" t="s">
        <v>259</v>
      </c>
      <c r="C6" s="56"/>
    </row>
    <row r="7" spans="1:3" x14ac:dyDescent="0.25">
      <c r="A7" s="4" t="s">
        <v>487</v>
      </c>
      <c r="B7" s="4" t="s">
        <v>259</v>
      </c>
      <c r="C7" s="56">
        <v>10000000</v>
      </c>
    </row>
    <row r="8" spans="1:3" x14ac:dyDescent="0.25">
      <c r="A8" s="4" t="s">
        <v>488</v>
      </c>
      <c r="B8" s="4" t="s">
        <v>259</v>
      </c>
      <c r="C8" s="56"/>
    </row>
    <row r="9" spans="1:3" s="53" customFormat="1" x14ac:dyDescent="0.25">
      <c r="A9" s="6" t="s">
        <v>439</v>
      </c>
      <c r="B9" s="7" t="s">
        <v>259</v>
      </c>
      <c r="C9" s="60">
        <v>10000000</v>
      </c>
    </row>
    <row r="10" spans="1:3" s="53" customFormat="1" x14ac:dyDescent="0.25">
      <c r="A10" s="6" t="s">
        <v>440</v>
      </c>
      <c r="B10" s="7" t="s">
        <v>260</v>
      </c>
      <c r="C10" s="60">
        <v>20000000</v>
      </c>
    </row>
    <row r="11" spans="1:3" ht="27" x14ac:dyDescent="0.25">
      <c r="A11" s="36" t="s">
        <v>261</v>
      </c>
      <c r="B11" s="36" t="s">
        <v>260</v>
      </c>
      <c r="C11" s="56">
        <v>20000000</v>
      </c>
    </row>
    <row r="12" spans="1:3" ht="27" x14ac:dyDescent="0.25">
      <c r="A12" s="36" t="s">
        <v>262</v>
      </c>
      <c r="B12" s="36" t="s">
        <v>260</v>
      </c>
      <c r="C12" s="56"/>
    </row>
    <row r="13" spans="1:3" s="53" customFormat="1" x14ac:dyDescent="0.25">
      <c r="A13" s="6" t="s">
        <v>442</v>
      </c>
      <c r="B13" s="7" t="s">
        <v>266</v>
      </c>
      <c r="C13" s="58"/>
    </row>
    <row r="14" spans="1:3" ht="27" x14ac:dyDescent="0.25">
      <c r="A14" s="36" t="s">
        <v>267</v>
      </c>
      <c r="B14" s="36" t="s">
        <v>266</v>
      </c>
      <c r="C14" s="56"/>
    </row>
    <row r="15" spans="1:3" ht="27" x14ac:dyDescent="0.25">
      <c r="A15" s="36" t="s">
        <v>268</v>
      </c>
      <c r="B15" s="36" t="s">
        <v>266</v>
      </c>
      <c r="C15" s="60"/>
    </row>
    <row r="16" spans="1:3" x14ac:dyDescent="0.25">
      <c r="A16" s="36" t="s">
        <v>269</v>
      </c>
      <c r="B16" s="36" t="s">
        <v>266</v>
      </c>
      <c r="C16" s="56"/>
    </row>
    <row r="17" spans="1:3" x14ac:dyDescent="0.25">
      <c r="A17" s="36" t="s">
        <v>270</v>
      </c>
      <c r="B17" s="36" t="s">
        <v>266</v>
      </c>
      <c r="C17" s="56"/>
    </row>
    <row r="18" spans="1:3" s="53" customFormat="1" x14ac:dyDescent="0.25">
      <c r="A18" s="6" t="s">
        <v>489</v>
      </c>
      <c r="B18" s="7" t="s">
        <v>271</v>
      </c>
      <c r="C18" s="60"/>
    </row>
    <row r="19" spans="1:3" x14ac:dyDescent="0.25">
      <c r="A19" s="36" t="s">
        <v>272</v>
      </c>
      <c r="B19" s="36" t="s">
        <v>271</v>
      </c>
      <c r="C19" s="56"/>
    </row>
    <row r="20" spans="1:3" x14ac:dyDescent="0.25">
      <c r="A20" s="36" t="s">
        <v>273</v>
      </c>
      <c r="B20" s="36" t="s">
        <v>271</v>
      </c>
      <c r="C20" s="56"/>
    </row>
    <row r="21" spans="1:3" s="53" customFormat="1" x14ac:dyDescent="0.25">
      <c r="A21" s="6" t="s">
        <v>472</v>
      </c>
      <c r="B21" s="7" t="s">
        <v>274</v>
      </c>
      <c r="C21" s="60"/>
    </row>
    <row r="22" spans="1:3" x14ac:dyDescent="0.25">
      <c r="A22" s="4" t="s">
        <v>490</v>
      </c>
      <c r="B22" s="4" t="s">
        <v>275</v>
      </c>
      <c r="C22" s="56"/>
    </row>
    <row r="23" spans="1:3" x14ac:dyDescent="0.25">
      <c r="A23" s="4" t="s">
        <v>491</v>
      </c>
      <c r="B23" s="4" t="s">
        <v>275</v>
      </c>
      <c r="C23" s="56"/>
    </row>
    <row r="24" spans="1:3" x14ac:dyDescent="0.25">
      <c r="A24" s="4" t="s">
        <v>492</v>
      </c>
      <c r="B24" s="4" t="s">
        <v>275</v>
      </c>
      <c r="C24" s="56"/>
    </row>
    <row r="25" spans="1:3" x14ac:dyDescent="0.25">
      <c r="A25" s="4" t="s">
        <v>493</v>
      </c>
      <c r="B25" s="4" t="s">
        <v>275</v>
      </c>
      <c r="C25" s="56"/>
    </row>
    <row r="26" spans="1:3" x14ac:dyDescent="0.25">
      <c r="A26" s="4" t="s">
        <v>494</v>
      </c>
      <c r="B26" s="4" t="s">
        <v>275</v>
      </c>
      <c r="C26" s="56"/>
    </row>
    <row r="27" spans="1:3" x14ac:dyDescent="0.25">
      <c r="A27" s="4" t="s">
        <v>495</v>
      </c>
      <c r="B27" s="4" t="s">
        <v>275</v>
      </c>
      <c r="C27" s="56"/>
    </row>
    <row r="28" spans="1:3" x14ac:dyDescent="0.25">
      <c r="A28" s="4" t="s">
        <v>496</v>
      </c>
      <c r="B28" s="4" t="s">
        <v>275</v>
      </c>
      <c r="C28" s="56"/>
    </row>
    <row r="29" spans="1:3" x14ac:dyDescent="0.25">
      <c r="A29" s="4" t="s">
        <v>497</v>
      </c>
      <c r="B29" s="4" t="s">
        <v>275</v>
      </c>
      <c r="C29" s="56"/>
    </row>
    <row r="30" spans="1:3" ht="45" x14ac:dyDescent="0.25">
      <c r="A30" s="4" t="s">
        <v>498</v>
      </c>
      <c r="B30" s="4" t="s">
        <v>275</v>
      </c>
      <c r="C30" s="56"/>
    </row>
    <row r="31" spans="1:3" x14ac:dyDescent="0.25">
      <c r="A31" s="4" t="s">
        <v>499</v>
      </c>
      <c r="B31" s="4" t="s">
        <v>275</v>
      </c>
      <c r="C31" s="56"/>
    </row>
    <row r="32" spans="1:3" s="53" customFormat="1" x14ac:dyDescent="0.25">
      <c r="A32" s="6" t="s">
        <v>444</v>
      </c>
      <c r="B32" s="7" t="s">
        <v>275</v>
      </c>
      <c r="C32" s="60"/>
    </row>
    <row r="33" spans="1:3" s="53" customFormat="1" x14ac:dyDescent="0.25">
      <c r="A33" s="246" t="s">
        <v>681</v>
      </c>
      <c r="B33" s="247"/>
      <c r="C33" s="248">
        <v>30000000</v>
      </c>
    </row>
  </sheetData>
  <mergeCells count="2">
    <mergeCell ref="A1:C1"/>
    <mergeCell ref="A2:C2"/>
  </mergeCells>
  <phoneticPr fontId="21" type="noConversion"/>
  <pageMargins left="0.52" right="0.63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53"/>
  <sheetViews>
    <sheetView tabSelected="1" workbookViewId="0">
      <selection activeCell="D112" sqref="D112"/>
    </sheetView>
  </sheetViews>
  <sheetFormatPr defaultRowHeight="15" x14ac:dyDescent="0.25"/>
  <cols>
    <col min="1" max="1" width="101.28515625" customWidth="1"/>
    <col min="3" max="5" width="13.7109375" style="54" customWidth="1"/>
  </cols>
  <sheetData>
    <row r="1" spans="1:6" x14ac:dyDescent="0.25">
      <c r="A1" s="48"/>
      <c r="B1" s="49"/>
      <c r="C1" s="70"/>
      <c r="D1" s="70"/>
      <c r="E1" s="70"/>
      <c r="F1" s="51"/>
    </row>
    <row r="2" spans="1:6" ht="26.25" customHeight="1" x14ac:dyDescent="0.25">
      <c r="A2" s="295" t="s">
        <v>682</v>
      </c>
      <c r="B2" s="296"/>
      <c r="C2" s="296"/>
      <c r="D2" s="296"/>
      <c r="E2" s="296"/>
    </row>
    <row r="3" spans="1:6" ht="30" customHeight="1" x14ac:dyDescent="0.25">
      <c r="A3" s="294" t="s">
        <v>759</v>
      </c>
      <c r="B3" s="298"/>
      <c r="C3" s="298"/>
      <c r="D3" s="298"/>
      <c r="E3" s="298"/>
    </row>
    <row r="4" spans="1:6" x14ac:dyDescent="0.25">
      <c r="E4" s="54" t="s">
        <v>568</v>
      </c>
    </row>
    <row r="5" spans="1:6" s="53" customFormat="1" x14ac:dyDescent="0.25">
      <c r="A5" s="52" t="s">
        <v>2</v>
      </c>
      <c r="C5" s="74"/>
      <c r="D5" s="74"/>
      <c r="E5" s="74"/>
    </row>
    <row r="6" spans="1:6" s="53" customFormat="1" ht="26.25" x14ac:dyDescent="0.25">
      <c r="A6" s="1" t="s">
        <v>53</v>
      </c>
      <c r="B6" s="2" t="s">
        <v>54</v>
      </c>
      <c r="C6" s="72" t="s">
        <v>700</v>
      </c>
      <c r="D6" s="72" t="s">
        <v>701</v>
      </c>
      <c r="E6" s="72" t="s">
        <v>702</v>
      </c>
    </row>
    <row r="7" spans="1:6" x14ac:dyDescent="0.25">
      <c r="A7" s="18" t="s">
        <v>347</v>
      </c>
      <c r="B7" s="17" t="s">
        <v>80</v>
      </c>
      <c r="C7" s="57">
        <v>121314240</v>
      </c>
      <c r="D7" s="57">
        <f>C7*102%</f>
        <v>123740524.8</v>
      </c>
      <c r="E7" s="57">
        <f>D7*102%</f>
        <v>126215335.296</v>
      </c>
    </row>
    <row r="8" spans="1:6" x14ac:dyDescent="0.25">
      <c r="A8" s="4" t="s">
        <v>348</v>
      </c>
      <c r="B8" s="17" t="s">
        <v>87</v>
      </c>
      <c r="C8" s="57">
        <v>7413600</v>
      </c>
      <c r="D8" s="57">
        <f t="shared" ref="D8:E71" si="0">C8*102%</f>
        <v>7561872</v>
      </c>
      <c r="E8" s="57">
        <f t="shared" si="0"/>
        <v>7713109.4400000004</v>
      </c>
    </row>
    <row r="9" spans="1:6" s="53" customFormat="1" x14ac:dyDescent="0.25">
      <c r="A9" s="34" t="s">
        <v>425</v>
      </c>
      <c r="B9" s="35" t="s">
        <v>88</v>
      </c>
      <c r="C9" s="61">
        <f>SUM(C7:C8)</f>
        <v>128727840</v>
      </c>
      <c r="D9" s="61">
        <f t="shared" si="0"/>
        <v>131302396.8</v>
      </c>
      <c r="E9" s="61">
        <f t="shared" si="0"/>
        <v>133928444.736</v>
      </c>
    </row>
    <row r="10" spans="1:6" s="53" customFormat="1" x14ac:dyDescent="0.25">
      <c r="A10" s="24" t="s">
        <v>396</v>
      </c>
      <c r="B10" s="35" t="s">
        <v>89</v>
      </c>
      <c r="C10" s="61">
        <v>19828700</v>
      </c>
      <c r="D10" s="61">
        <f t="shared" si="0"/>
        <v>20225274</v>
      </c>
      <c r="E10" s="61">
        <f t="shared" si="0"/>
        <v>20629779.48</v>
      </c>
    </row>
    <row r="11" spans="1:6" x14ac:dyDescent="0.25">
      <c r="A11" s="4" t="s">
        <v>349</v>
      </c>
      <c r="B11" s="17" t="s">
        <v>96</v>
      </c>
      <c r="C11" s="57">
        <v>17452000</v>
      </c>
      <c r="D11" s="57">
        <f t="shared" si="0"/>
        <v>17801040</v>
      </c>
      <c r="E11" s="57">
        <f t="shared" si="0"/>
        <v>18157060.800000001</v>
      </c>
    </row>
    <row r="12" spans="1:6" x14ac:dyDescent="0.25">
      <c r="A12" s="85" t="s">
        <v>426</v>
      </c>
      <c r="B12" s="86" t="s">
        <v>101</v>
      </c>
      <c r="C12" s="87">
        <v>3130000</v>
      </c>
      <c r="D12" s="87">
        <f t="shared" si="0"/>
        <v>3192600</v>
      </c>
      <c r="E12" s="87">
        <f t="shared" si="0"/>
        <v>3256452</v>
      </c>
    </row>
    <row r="13" spans="1:6" x14ac:dyDescent="0.25">
      <c r="A13" s="4" t="s">
        <v>350</v>
      </c>
      <c r="B13" s="17" t="s">
        <v>113</v>
      </c>
      <c r="C13" s="57">
        <v>22775000</v>
      </c>
      <c r="D13" s="57">
        <f t="shared" si="0"/>
        <v>23230500</v>
      </c>
      <c r="E13" s="57">
        <f t="shared" si="0"/>
        <v>23695110</v>
      </c>
    </row>
    <row r="14" spans="1:6" x14ac:dyDescent="0.25">
      <c r="A14" s="4" t="s">
        <v>351</v>
      </c>
      <c r="B14" s="17" t="s">
        <v>118</v>
      </c>
      <c r="C14" s="57">
        <v>2060000</v>
      </c>
      <c r="D14" s="57">
        <f t="shared" si="0"/>
        <v>2101200</v>
      </c>
      <c r="E14" s="57">
        <f t="shared" si="0"/>
        <v>2143224</v>
      </c>
    </row>
    <row r="15" spans="1:6" x14ac:dyDescent="0.25">
      <c r="A15" s="4" t="s">
        <v>352</v>
      </c>
      <c r="B15" s="17" t="s">
        <v>127</v>
      </c>
      <c r="C15" s="57">
        <v>29443627</v>
      </c>
      <c r="D15" s="57">
        <f t="shared" si="0"/>
        <v>30032499.539999999</v>
      </c>
      <c r="E15" s="57">
        <f t="shared" si="0"/>
        <v>30633149.5308</v>
      </c>
    </row>
    <row r="16" spans="1:6" s="53" customFormat="1" x14ac:dyDescent="0.25">
      <c r="A16" s="24" t="s">
        <v>353</v>
      </c>
      <c r="B16" s="35" t="s">
        <v>128</v>
      </c>
      <c r="C16" s="61">
        <f>SUM(C11:C15)</f>
        <v>74860627</v>
      </c>
      <c r="D16" s="61">
        <f t="shared" si="0"/>
        <v>76357839.540000007</v>
      </c>
      <c r="E16" s="61">
        <f t="shared" si="0"/>
        <v>77884996.330800012</v>
      </c>
    </row>
    <row r="17" spans="1:5" x14ac:dyDescent="0.25">
      <c r="A17" s="10" t="s">
        <v>129</v>
      </c>
      <c r="B17" s="17" t="s">
        <v>130</v>
      </c>
      <c r="C17" s="57"/>
      <c r="D17" s="57">
        <f t="shared" si="0"/>
        <v>0</v>
      </c>
      <c r="E17" s="57">
        <f t="shared" si="0"/>
        <v>0</v>
      </c>
    </row>
    <row r="18" spans="1:5" x14ac:dyDescent="0.25">
      <c r="A18" s="10" t="s">
        <v>354</v>
      </c>
      <c r="B18" s="17" t="s">
        <v>131</v>
      </c>
      <c r="C18" s="57"/>
      <c r="D18" s="57">
        <f t="shared" si="0"/>
        <v>0</v>
      </c>
      <c r="E18" s="57">
        <f t="shared" si="0"/>
        <v>0</v>
      </c>
    </row>
    <row r="19" spans="1:5" x14ac:dyDescent="0.25">
      <c r="A19" s="13" t="s">
        <v>402</v>
      </c>
      <c r="B19" s="17" t="s">
        <v>132</v>
      </c>
      <c r="C19" s="57"/>
      <c r="D19" s="57">
        <f t="shared" si="0"/>
        <v>0</v>
      </c>
      <c r="E19" s="57">
        <f t="shared" si="0"/>
        <v>0</v>
      </c>
    </row>
    <row r="20" spans="1:5" x14ac:dyDescent="0.25">
      <c r="A20" s="13" t="s">
        <v>403</v>
      </c>
      <c r="B20" s="17" t="s">
        <v>133</v>
      </c>
      <c r="C20" s="57"/>
      <c r="D20" s="57">
        <f t="shared" si="0"/>
        <v>0</v>
      </c>
      <c r="E20" s="57">
        <f t="shared" si="0"/>
        <v>0</v>
      </c>
    </row>
    <row r="21" spans="1:5" x14ac:dyDescent="0.25">
      <c r="A21" s="13" t="s">
        <v>404</v>
      </c>
      <c r="B21" s="17" t="s">
        <v>134</v>
      </c>
      <c r="C21" s="57"/>
      <c r="D21" s="57">
        <f t="shared" si="0"/>
        <v>0</v>
      </c>
      <c r="E21" s="57">
        <f t="shared" si="0"/>
        <v>0</v>
      </c>
    </row>
    <row r="22" spans="1:5" x14ac:dyDescent="0.25">
      <c r="A22" s="10" t="s">
        <v>405</v>
      </c>
      <c r="B22" s="17" t="s">
        <v>135</v>
      </c>
      <c r="C22" s="57">
        <v>0</v>
      </c>
      <c r="D22" s="57">
        <f t="shared" si="0"/>
        <v>0</v>
      </c>
      <c r="E22" s="57">
        <f t="shared" si="0"/>
        <v>0</v>
      </c>
    </row>
    <row r="23" spans="1:5" x14ac:dyDescent="0.25">
      <c r="A23" s="10" t="s">
        <v>406</v>
      </c>
      <c r="B23" s="17" t="s">
        <v>136</v>
      </c>
      <c r="C23" s="57"/>
      <c r="D23" s="57">
        <f t="shared" si="0"/>
        <v>0</v>
      </c>
      <c r="E23" s="57">
        <f t="shared" si="0"/>
        <v>0</v>
      </c>
    </row>
    <row r="24" spans="1:5" x14ac:dyDescent="0.25">
      <c r="A24" s="10" t="s">
        <v>407</v>
      </c>
      <c r="B24" s="17" t="s">
        <v>137</v>
      </c>
      <c r="C24" s="57">
        <v>3500000</v>
      </c>
      <c r="D24" s="57">
        <f t="shared" si="0"/>
        <v>3570000</v>
      </c>
      <c r="E24" s="57">
        <f t="shared" si="0"/>
        <v>3641400</v>
      </c>
    </row>
    <row r="25" spans="1:5" s="53" customFormat="1" x14ac:dyDescent="0.25">
      <c r="A25" s="32" t="s">
        <v>381</v>
      </c>
      <c r="B25" s="35" t="s">
        <v>138</v>
      </c>
      <c r="C25" s="61">
        <f>SUM(C17:C24)</f>
        <v>3500000</v>
      </c>
      <c r="D25" s="61">
        <f t="shared" si="0"/>
        <v>3570000</v>
      </c>
      <c r="E25" s="61">
        <f t="shared" si="0"/>
        <v>3641400</v>
      </c>
    </row>
    <row r="26" spans="1:5" x14ac:dyDescent="0.25">
      <c r="A26" s="9" t="s">
        <v>408</v>
      </c>
      <c r="B26" s="17" t="s">
        <v>139</v>
      </c>
      <c r="C26" s="57"/>
      <c r="D26" s="57">
        <f t="shared" si="0"/>
        <v>0</v>
      </c>
      <c r="E26" s="57">
        <f t="shared" si="0"/>
        <v>0</v>
      </c>
    </row>
    <row r="27" spans="1:5" x14ac:dyDescent="0.25">
      <c r="A27" s="9" t="s">
        <v>140</v>
      </c>
      <c r="B27" s="17" t="s">
        <v>141</v>
      </c>
      <c r="C27" s="57"/>
      <c r="D27" s="57">
        <f t="shared" si="0"/>
        <v>0</v>
      </c>
      <c r="E27" s="57">
        <f t="shared" si="0"/>
        <v>0</v>
      </c>
    </row>
    <row r="28" spans="1:5" x14ac:dyDescent="0.25">
      <c r="A28" s="9" t="s">
        <v>142</v>
      </c>
      <c r="B28" s="17" t="s">
        <v>143</v>
      </c>
      <c r="C28" s="57"/>
      <c r="D28" s="57">
        <f t="shared" si="0"/>
        <v>0</v>
      </c>
      <c r="E28" s="57">
        <f t="shared" si="0"/>
        <v>0</v>
      </c>
    </row>
    <row r="29" spans="1:5" x14ac:dyDescent="0.25">
      <c r="A29" s="9" t="s">
        <v>382</v>
      </c>
      <c r="B29" s="17" t="s">
        <v>144</v>
      </c>
      <c r="C29" s="57"/>
      <c r="D29" s="57">
        <f t="shared" si="0"/>
        <v>0</v>
      </c>
      <c r="E29" s="57">
        <f t="shared" si="0"/>
        <v>0</v>
      </c>
    </row>
    <row r="30" spans="1:5" x14ac:dyDescent="0.25">
      <c r="A30" s="9" t="s">
        <v>409</v>
      </c>
      <c r="B30" s="17" t="s">
        <v>145</v>
      </c>
      <c r="C30" s="57"/>
      <c r="D30" s="57">
        <f t="shared" si="0"/>
        <v>0</v>
      </c>
      <c r="E30" s="57">
        <f t="shared" si="0"/>
        <v>0</v>
      </c>
    </row>
    <row r="31" spans="1:5" x14ac:dyDescent="0.25">
      <c r="A31" s="9" t="s">
        <v>383</v>
      </c>
      <c r="B31" s="17" t="s">
        <v>146</v>
      </c>
      <c r="C31" s="57">
        <v>4396000</v>
      </c>
      <c r="D31" s="57">
        <f t="shared" si="0"/>
        <v>4483920</v>
      </c>
      <c r="E31" s="57">
        <f t="shared" si="0"/>
        <v>4573598.4000000004</v>
      </c>
    </row>
    <row r="32" spans="1:5" x14ac:dyDescent="0.25">
      <c r="A32" s="9" t="s">
        <v>410</v>
      </c>
      <c r="B32" s="17" t="s">
        <v>147</v>
      </c>
      <c r="C32" s="57"/>
      <c r="D32" s="57">
        <f t="shared" si="0"/>
        <v>0</v>
      </c>
      <c r="E32" s="57">
        <f t="shared" si="0"/>
        <v>0</v>
      </c>
    </row>
    <row r="33" spans="1:5" x14ac:dyDescent="0.25">
      <c r="A33" s="9" t="s">
        <v>411</v>
      </c>
      <c r="B33" s="17" t="s">
        <v>148</v>
      </c>
      <c r="C33" s="57"/>
      <c r="D33" s="57">
        <f t="shared" si="0"/>
        <v>0</v>
      </c>
      <c r="E33" s="57">
        <f t="shared" si="0"/>
        <v>0</v>
      </c>
    </row>
    <row r="34" spans="1:5" x14ac:dyDescent="0.25">
      <c r="A34" s="9" t="s">
        <v>149</v>
      </c>
      <c r="B34" s="17" t="s">
        <v>150</v>
      </c>
      <c r="C34" s="57"/>
      <c r="D34" s="57">
        <f t="shared" si="0"/>
        <v>0</v>
      </c>
      <c r="E34" s="57">
        <f t="shared" si="0"/>
        <v>0</v>
      </c>
    </row>
    <row r="35" spans="1:5" x14ac:dyDescent="0.25">
      <c r="A35" s="14" t="s">
        <v>151</v>
      </c>
      <c r="B35" s="17" t="s">
        <v>152</v>
      </c>
      <c r="C35" s="57"/>
      <c r="D35" s="57">
        <f t="shared" si="0"/>
        <v>0</v>
      </c>
      <c r="E35" s="57">
        <f t="shared" si="0"/>
        <v>0</v>
      </c>
    </row>
    <row r="36" spans="1:5" x14ac:dyDescent="0.25">
      <c r="A36" s="9" t="s">
        <v>412</v>
      </c>
      <c r="B36" s="17" t="s">
        <v>153</v>
      </c>
      <c r="C36" s="57">
        <v>1150000</v>
      </c>
      <c r="D36" s="57">
        <f t="shared" si="0"/>
        <v>1173000</v>
      </c>
      <c r="E36" s="57">
        <f t="shared" si="0"/>
        <v>1196460</v>
      </c>
    </row>
    <row r="37" spans="1:5" x14ac:dyDescent="0.25">
      <c r="A37" s="14" t="s">
        <v>541</v>
      </c>
      <c r="B37" s="17" t="s">
        <v>154</v>
      </c>
      <c r="C37" s="57">
        <v>14424450</v>
      </c>
      <c r="D37" s="57">
        <f t="shared" si="0"/>
        <v>14712939</v>
      </c>
      <c r="E37" s="57">
        <f t="shared" si="0"/>
        <v>15007197.780000001</v>
      </c>
    </row>
    <row r="38" spans="1:5" x14ac:dyDescent="0.25">
      <c r="A38" s="14" t="s">
        <v>542</v>
      </c>
      <c r="B38" s="17" t="s">
        <v>154</v>
      </c>
      <c r="C38" s="57"/>
      <c r="D38" s="57">
        <f t="shared" si="0"/>
        <v>0</v>
      </c>
      <c r="E38" s="57">
        <f t="shared" si="0"/>
        <v>0</v>
      </c>
    </row>
    <row r="39" spans="1:5" s="53" customFormat="1" x14ac:dyDescent="0.25">
      <c r="A39" s="32" t="s">
        <v>384</v>
      </c>
      <c r="B39" s="35" t="s">
        <v>155</v>
      </c>
      <c r="C39" s="61">
        <f>SUM(C26:C38)</f>
        <v>19970450</v>
      </c>
      <c r="D39" s="61">
        <f t="shared" si="0"/>
        <v>20369859</v>
      </c>
      <c r="E39" s="61">
        <f t="shared" si="0"/>
        <v>20777256.18</v>
      </c>
    </row>
    <row r="40" spans="1:5" s="53" customFormat="1" ht="15.75" x14ac:dyDescent="0.25">
      <c r="A40" s="37" t="s">
        <v>531</v>
      </c>
      <c r="B40" s="50"/>
      <c r="C40" s="76">
        <f>C9+C10+C16+C25+C39</f>
        <v>246887617</v>
      </c>
      <c r="D40" s="76">
        <f t="shared" si="0"/>
        <v>251825369.34</v>
      </c>
      <c r="E40" s="76">
        <f t="shared" si="0"/>
        <v>256861876.72679999</v>
      </c>
    </row>
    <row r="41" spans="1:5" x14ac:dyDescent="0.25">
      <c r="A41" s="19" t="s">
        <v>156</v>
      </c>
      <c r="B41" s="17" t="s">
        <v>157</v>
      </c>
      <c r="C41" s="57"/>
      <c r="D41" s="57">
        <f t="shared" si="0"/>
        <v>0</v>
      </c>
      <c r="E41" s="57">
        <f t="shared" si="0"/>
        <v>0</v>
      </c>
    </row>
    <row r="42" spans="1:5" x14ac:dyDescent="0.25">
      <c r="A42" s="19" t="s">
        <v>413</v>
      </c>
      <c r="B42" s="17" t="s">
        <v>158</v>
      </c>
      <c r="C42" s="57">
        <v>141612820</v>
      </c>
      <c r="D42" s="57">
        <f t="shared" si="0"/>
        <v>144445076.40000001</v>
      </c>
      <c r="E42" s="57">
        <f t="shared" si="0"/>
        <v>147333977.928</v>
      </c>
    </row>
    <row r="43" spans="1:5" x14ac:dyDescent="0.25">
      <c r="A43" s="19" t="s">
        <v>159</v>
      </c>
      <c r="B43" s="17" t="s">
        <v>160</v>
      </c>
      <c r="C43" s="57">
        <v>0</v>
      </c>
      <c r="D43" s="57">
        <f t="shared" si="0"/>
        <v>0</v>
      </c>
      <c r="E43" s="57">
        <f t="shared" si="0"/>
        <v>0</v>
      </c>
    </row>
    <row r="44" spans="1:5" x14ac:dyDescent="0.25">
      <c r="A44" s="19" t="s">
        <v>161</v>
      </c>
      <c r="B44" s="17" t="s">
        <v>162</v>
      </c>
      <c r="C44" s="57">
        <v>28943510</v>
      </c>
      <c r="D44" s="57">
        <f t="shared" si="0"/>
        <v>29522380.199999999</v>
      </c>
      <c r="E44" s="57">
        <f t="shared" si="0"/>
        <v>30112827.804000001</v>
      </c>
    </row>
    <row r="45" spans="1:5" x14ac:dyDescent="0.25">
      <c r="A45" s="5" t="s">
        <v>163</v>
      </c>
      <c r="B45" s="17" t="s">
        <v>164</v>
      </c>
      <c r="C45" s="57"/>
      <c r="D45" s="57">
        <f t="shared" si="0"/>
        <v>0</v>
      </c>
      <c r="E45" s="57">
        <f t="shared" si="0"/>
        <v>0</v>
      </c>
    </row>
    <row r="46" spans="1:5" x14ac:dyDescent="0.25">
      <c r="A46" s="5" t="s">
        <v>165</v>
      </c>
      <c r="B46" s="17" t="s">
        <v>166</v>
      </c>
      <c r="C46" s="57"/>
      <c r="D46" s="57">
        <f t="shared" si="0"/>
        <v>0</v>
      </c>
      <c r="E46" s="57">
        <f t="shared" si="0"/>
        <v>0</v>
      </c>
    </row>
    <row r="47" spans="1:5" x14ac:dyDescent="0.25">
      <c r="A47" s="5" t="s">
        <v>167</v>
      </c>
      <c r="B47" s="17" t="s">
        <v>168</v>
      </c>
      <c r="C47" s="57">
        <v>46047800</v>
      </c>
      <c r="D47" s="57">
        <f t="shared" si="0"/>
        <v>46968756</v>
      </c>
      <c r="E47" s="57">
        <f t="shared" si="0"/>
        <v>47908131.119999997</v>
      </c>
    </row>
    <row r="48" spans="1:5" s="53" customFormat="1" x14ac:dyDescent="0.25">
      <c r="A48" s="33" t="s">
        <v>386</v>
      </c>
      <c r="B48" s="35" t="s">
        <v>169</v>
      </c>
      <c r="C48" s="61">
        <f>SUM(C41:C47)</f>
        <v>216604130</v>
      </c>
      <c r="D48" s="61">
        <f t="shared" si="0"/>
        <v>220936212.59999999</v>
      </c>
      <c r="E48" s="61">
        <f t="shared" si="0"/>
        <v>225354936.852</v>
      </c>
    </row>
    <row r="49" spans="1:5" x14ac:dyDescent="0.25">
      <c r="A49" s="10" t="s">
        <v>170</v>
      </c>
      <c r="B49" s="17" t="s">
        <v>171</v>
      </c>
      <c r="C49" s="57">
        <v>76180000</v>
      </c>
      <c r="D49" s="57">
        <f t="shared" si="0"/>
        <v>77703600</v>
      </c>
      <c r="E49" s="57">
        <f t="shared" si="0"/>
        <v>79257672</v>
      </c>
    </row>
    <row r="50" spans="1:5" x14ac:dyDescent="0.25">
      <c r="A50" s="10" t="s">
        <v>172</v>
      </c>
      <c r="B50" s="17" t="s">
        <v>173</v>
      </c>
      <c r="C50" s="57"/>
      <c r="D50" s="57">
        <f t="shared" si="0"/>
        <v>0</v>
      </c>
      <c r="E50" s="57">
        <f t="shared" si="0"/>
        <v>0</v>
      </c>
    </row>
    <row r="51" spans="1:5" x14ac:dyDescent="0.25">
      <c r="A51" s="10" t="s">
        <v>174</v>
      </c>
      <c r="B51" s="17" t="s">
        <v>175</v>
      </c>
      <c r="C51" s="57"/>
      <c r="D51" s="57">
        <f t="shared" si="0"/>
        <v>0</v>
      </c>
      <c r="E51" s="57">
        <f t="shared" si="0"/>
        <v>0</v>
      </c>
    </row>
    <row r="52" spans="1:5" x14ac:dyDescent="0.25">
      <c r="A52" s="10" t="s">
        <v>176</v>
      </c>
      <c r="B52" s="17" t="s">
        <v>177</v>
      </c>
      <c r="C52" s="57">
        <v>5720000</v>
      </c>
      <c r="D52" s="57">
        <f t="shared" si="0"/>
        <v>5834400</v>
      </c>
      <c r="E52" s="57">
        <f t="shared" si="0"/>
        <v>5951088</v>
      </c>
    </row>
    <row r="53" spans="1:5" s="53" customFormat="1" x14ac:dyDescent="0.25">
      <c r="A53" s="32" t="s">
        <v>387</v>
      </c>
      <c r="B53" s="35" t="s">
        <v>178</v>
      </c>
      <c r="C53" s="61">
        <f>SUM(C49:C52)</f>
        <v>81900000</v>
      </c>
      <c r="D53" s="61">
        <f t="shared" si="0"/>
        <v>83538000</v>
      </c>
      <c r="E53" s="61">
        <f t="shared" si="0"/>
        <v>85208760</v>
      </c>
    </row>
    <row r="54" spans="1:5" x14ac:dyDescent="0.25">
      <c r="A54" s="10" t="s">
        <v>179</v>
      </c>
      <c r="B54" s="17" t="s">
        <v>180</v>
      </c>
      <c r="C54" s="57"/>
      <c r="D54" s="57">
        <f t="shared" si="0"/>
        <v>0</v>
      </c>
      <c r="E54" s="57">
        <f t="shared" si="0"/>
        <v>0</v>
      </c>
    </row>
    <row r="55" spans="1:5" x14ac:dyDescent="0.25">
      <c r="A55" s="10" t="s">
        <v>414</v>
      </c>
      <c r="B55" s="17" t="s">
        <v>181</v>
      </c>
      <c r="C55" s="57"/>
      <c r="D55" s="57">
        <f t="shared" si="0"/>
        <v>0</v>
      </c>
      <c r="E55" s="57">
        <f t="shared" si="0"/>
        <v>0</v>
      </c>
    </row>
    <row r="56" spans="1:5" x14ac:dyDescent="0.25">
      <c r="A56" s="10" t="s">
        <v>415</v>
      </c>
      <c r="B56" s="17" t="s">
        <v>182</v>
      </c>
      <c r="C56" s="57"/>
      <c r="D56" s="57">
        <f t="shared" si="0"/>
        <v>0</v>
      </c>
      <c r="E56" s="57">
        <f t="shared" si="0"/>
        <v>0</v>
      </c>
    </row>
    <row r="57" spans="1:5" x14ac:dyDescent="0.25">
      <c r="A57" s="10" t="s">
        <v>416</v>
      </c>
      <c r="B57" s="17" t="s">
        <v>183</v>
      </c>
      <c r="C57" s="57"/>
      <c r="D57" s="57">
        <f t="shared" si="0"/>
        <v>0</v>
      </c>
      <c r="E57" s="57">
        <f t="shared" si="0"/>
        <v>0</v>
      </c>
    </row>
    <row r="58" spans="1:5" x14ac:dyDescent="0.25">
      <c r="A58" s="10" t="s">
        <v>417</v>
      </c>
      <c r="B58" s="17" t="s">
        <v>184</v>
      </c>
      <c r="C58" s="57"/>
      <c r="D58" s="57">
        <f t="shared" si="0"/>
        <v>0</v>
      </c>
      <c r="E58" s="57">
        <f t="shared" si="0"/>
        <v>0</v>
      </c>
    </row>
    <row r="59" spans="1:5" x14ac:dyDescent="0.25">
      <c r="A59" s="10" t="s">
        <v>418</v>
      </c>
      <c r="B59" s="17" t="s">
        <v>185</v>
      </c>
      <c r="C59" s="57"/>
      <c r="D59" s="57">
        <f t="shared" si="0"/>
        <v>0</v>
      </c>
      <c r="E59" s="57">
        <f t="shared" si="0"/>
        <v>0</v>
      </c>
    </row>
    <row r="60" spans="1:5" x14ac:dyDescent="0.25">
      <c r="A60" s="10" t="s">
        <v>186</v>
      </c>
      <c r="B60" s="17" t="s">
        <v>187</v>
      </c>
      <c r="C60" s="57"/>
      <c r="D60" s="57">
        <f t="shared" si="0"/>
        <v>0</v>
      </c>
      <c r="E60" s="57">
        <f t="shared" si="0"/>
        <v>0</v>
      </c>
    </row>
    <row r="61" spans="1:5" x14ac:dyDescent="0.25">
      <c r="A61" s="10" t="s">
        <v>419</v>
      </c>
      <c r="B61" s="17" t="s">
        <v>188</v>
      </c>
      <c r="C61" s="57"/>
      <c r="D61" s="57">
        <f t="shared" si="0"/>
        <v>0</v>
      </c>
      <c r="E61" s="57">
        <f t="shared" si="0"/>
        <v>0</v>
      </c>
    </row>
    <row r="62" spans="1:5" s="53" customFormat="1" x14ac:dyDescent="0.25">
      <c r="A62" s="32" t="s">
        <v>388</v>
      </c>
      <c r="B62" s="35" t="s">
        <v>189</v>
      </c>
      <c r="C62" s="61"/>
      <c r="D62" s="61">
        <f t="shared" si="0"/>
        <v>0</v>
      </c>
      <c r="E62" s="61">
        <f t="shared" si="0"/>
        <v>0</v>
      </c>
    </row>
    <row r="63" spans="1:5" s="53" customFormat="1" ht="15.75" x14ac:dyDescent="0.25">
      <c r="A63" s="37" t="s">
        <v>530</v>
      </c>
      <c r="B63" s="50"/>
      <c r="C63" s="76">
        <f>C48+C53+C62</f>
        <v>298504130</v>
      </c>
      <c r="D63" s="76">
        <f t="shared" si="0"/>
        <v>304474212.60000002</v>
      </c>
      <c r="E63" s="76">
        <f t="shared" si="0"/>
        <v>310563696.85200006</v>
      </c>
    </row>
    <row r="64" spans="1:5" s="53" customFormat="1" ht="15.75" x14ac:dyDescent="0.25">
      <c r="A64" s="20" t="s">
        <v>427</v>
      </c>
      <c r="B64" s="21" t="s">
        <v>190</v>
      </c>
      <c r="C64" s="77">
        <f>C40+C63</f>
        <v>545391747</v>
      </c>
      <c r="D64" s="77">
        <f t="shared" si="0"/>
        <v>556299581.94000006</v>
      </c>
      <c r="E64" s="77">
        <f t="shared" si="0"/>
        <v>567425573.57880008</v>
      </c>
    </row>
    <row r="65" spans="1:5" s="53" customFormat="1" x14ac:dyDescent="0.25">
      <c r="A65" s="12" t="s">
        <v>389</v>
      </c>
      <c r="B65" s="6" t="s">
        <v>195</v>
      </c>
      <c r="C65" s="79"/>
      <c r="D65" s="80">
        <f t="shared" si="0"/>
        <v>0</v>
      </c>
      <c r="E65" s="80">
        <f t="shared" si="0"/>
        <v>0</v>
      </c>
    </row>
    <row r="66" spans="1:5" s="53" customFormat="1" x14ac:dyDescent="0.25">
      <c r="A66" s="11" t="s">
        <v>390</v>
      </c>
      <c r="B66" s="6" t="s">
        <v>201</v>
      </c>
      <c r="C66" s="81"/>
      <c r="D66" s="80">
        <f t="shared" si="0"/>
        <v>0</v>
      </c>
      <c r="E66" s="80">
        <f t="shared" si="0"/>
        <v>0</v>
      </c>
    </row>
    <row r="67" spans="1:5" x14ac:dyDescent="0.25">
      <c r="A67" s="22" t="s">
        <v>202</v>
      </c>
      <c r="B67" s="4" t="s">
        <v>203</v>
      </c>
      <c r="C67" s="82"/>
      <c r="D67" s="55">
        <f t="shared" si="0"/>
        <v>0</v>
      </c>
      <c r="E67" s="55">
        <f t="shared" si="0"/>
        <v>0</v>
      </c>
    </row>
    <row r="68" spans="1:5" x14ac:dyDescent="0.25">
      <c r="A68" s="22" t="s">
        <v>204</v>
      </c>
      <c r="B68" s="4" t="s">
        <v>205</v>
      </c>
      <c r="C68" s="82">
        <v>7140441</v>
      </c>
      <c r="D68" s="55">
        <f t="shared" si="0"/>
        <v>7283249.8200000003</v>
      </c>
      <c r="E68" s="55">
        <f t="shared" si="0"/>
        <v>7428914.8164000008</v>
      </c>
    </row>
    <row r="69" spans="1:5" s="53" customFormat="1" x14ac:dyDescent="0.25">
      <c r="A69" s="11" t="s">
        <v>206</v>
      </c>
      <c r="B69" s="6" t="s">
        <v>207</v>
      </c>
      <c r="C69" s="81">
        <v>139296611</v>
      </c>
      <c r="D69" s="80">
        <f t="shared" si="0"/>
        <v>142082543.22</v>
      </c>
      <c r="E69" s="80">
        <f t="shared" si="0"/>
        <v>144924194.0844</v>
      </c>
    </row>
    <row r="70" spans="1:5" x14ac:dyDescent="0.25">
      <c r="A70" s="22" t="s">
        <v>208</v>
      </c>
      <c r="B70" s="4" t="s">
        <v>209</v>
      </c>
      <c r="C70" s="82"/>
      <c r="D70" s="55">
        <f t="shared" si="0"/>
        <v>0</v>
      </c>
      <c r="E70" s="55">
        <f t="shared" si="0"/>
        <v>0</v>
      </c>
    </row>
    <row r="71" spans="1:5" x14ac:dyDescent="0.25">
      <c r="A71" s="22" t="s">
        <v>210</v>
      </c>
      <c r="B71" s="4" t="s">
        <v>211</v>
      </c>
      <c r="C71" s="82"/>
      <c r="D71" s="55">
        <f t="shared" si="0"/>
        <v>0</v>
      </c>
      <c r="E71" s="55">
        <f t="shared" si="0"/>
        <v>0</v>
      </c>
    </row>
    <row r="72" spans="1:5" x14ac:dyDescent="0.25">
      <c r="A72" s="22" t="s">
        <v>212</v>
      </c>
      <c r="B72" s="4" t="s">
        <v>213</v>
      </c>
      <c r="C72" s="82"/>
      <c r="D72" s="55">
        <f t="shared" ref="D72:E135" si="1">C72*102%</f>
        <v>0</v>
      </c>
      <c r="E72" s="55">
        <f t="shared" si="1"/>
        <v>0</v>
      </c>
    </row>
    <row r="73" spans="1:5" s="53" customFormat="1" x14ac:dyDescent="0.25">
      <c r="A73" s="23" t="s">
        <v>391</v>
      </c>
      <c r="B73" s="24" t="s">
        <v>214</v>
      </c>
      <c r="C73" s="81">
        <f>SUM(C65:C72)</f>
        <v>146437052</v>
      </c>
      <c r="D73" s="80">
        <f t="shared" si="1"/>
        <v>149365793.03999999</v>
      </c>
      <c r="E73" s="80">
        <f t="shared" si="1"/>
        <v>152353108.90079999</v>
      </c>
    </row>
    <row r="74" spans="1:5" x14ac:dyDescent="0.25">
      <c r="A74" s="22" t="s">
        <v>215</v>
      </c>
      <c r="B74" s="4" t="s">
        <v>216</v>
      </c>
      <c r="C74" s="82"/>
      <c r="D74" s="55">
        <f t="shared" si="1"/>
        <v>0</v>
      </c>
      <c r="E74" s="55">
        <f t="shared" si="1"/>
        <v>0</v>
      </c>
    </row>
    <row r="75" spans="1:5" x14ac:dyDescent="0.25">
      <c r="A75" s="10" t="s">
        <v>217</v>
      </c>
      <c r="B75" s="4" t="s">
        <v>218</v>
      </c>
      <c r="C75" s="83"/>
      <c r="D75" s="55">
        <f t="shared" si="1"/>
        <v>0</v>
      </c>
      <c r="E75" s="55">
        <f t="shared" si="1"/>
        <v>0</v>
      </c>
    </row>
    <row r="76" spans="1:5" x14ac:dyDescent="0.25">
      <c r="A76" s="22" t="s">
        <v>424</v>
      </c>
      <c r="B76" s="4" t="s">
        <v>219</v>
      </c>
      <c r="C76" s="82"/>
      <c r="D76" s="55">
        <f t="shared" si="1"/>
        <v>0</v>
      </c>
      <c r="E76" s="55">
        <f t="shared" si="1"/>
        <v>0</v>
      </c>
    </row>
    <row r="77" spans="1:5" x14ac:dyDescent="0.25">
      <c r="A77" s="22" t="s">
        <v>393</v>
      </c>
      <c r="B77" s="4" t="s">
        <v>220</v>
      </c>
      <c r="C77" s="82"/>
      <c r="D77" s="55">
        <f t="shared" si="1"/>
        <v>0</v>
      </c>
      <c r="E77" s="55">
        <f t="shared" si="1"/>
        <v>0</v>
      </c>
    </row>
    <row r="78" spans="1:5" s="53" customFormat="1" x14ac:dyDescent="0.25">
      <c r="A78" s="23" t="s">
        <v>394</v>
      </c>
      <c r="B78" s="24" t="s">
        <v>221</v>
      </c>
      <c r="C78" s="81"/>
      <c r="D78" s="80">
        <f t="shared" si="1"/>
        <v>0</v>
      </c>
      <c r="E78" s="80">
        <f t="shared" si="1"/>
        <v>0</v>
      </c>
    </row>
    <row r="79" spans="1:5" x14ac:dyDescent="0.25">
      <c r="A79" s="10" t="s">
        <v>222</v>
      </c>
      <c r="B79" s="4" t="s">
        <v>223</v>
      </c>
      <c r="C79" s="71"/>
      <c r="D79" s="57">
        <f t="shared" si="1"/>
        <v>0</v>
      </c>
      <c r="E79" s="57">
        <f t="shared" si="1"/>
        <v>0</v>
      </c>
    </row>
    <row r="80" spans="1:5" s="53" customFormat="1" ht="15.75" x14ac:dyDescent="0.25">
      <c r="A80" s="25" t="s">
        <v>428</v>
      </c>
      <c r="B80" s="26" t="s">
        <v>224</v>
      </c>
      <c r="C80" s="78">
        <f>C73+C78</f>
        <v>146437052</v>
      </c>
      <c r="D80" s="77">
        <f t="shared" si="1"/>
        <v>149365793.03999999</v>
      </c>
      <c r="E80" s="77">
        <f t="shared" si="1"/>
        <v>152353108.90079999</v>
      </c>
    </row>
    <row r="81" spans="1:5" s="53" customFormat="1" ht="15.75" x14ac:dyDescent="0.25">
      <c r="A81" s="63" t="s">
        <v>465</v>
      </c>
      <c r="B81" s="63"/>
      <c r="C81" s="65">
        <f>C64+C80</f>
        <v>691828799</v>
      </c>
      <c r="D81" s="65">
        <f t="shared" si="1"/>
        <v>705665374.98000002</v>
      </c>
      <c r="E81" s="65">
        <f t="shared" si="1"/>
        <v>719778682.47960007</v>
      </c>
    </row>
    <row r="82" spans="1:5" s="53" customFormat="1" ht="30" x14ac:dyDescent="0.25">
      <c r="A82" s="1" t="s">
        <v>53</v>
      </c>
      <c r="B82" s="2" t="s">
        <v>33</v>
      </c>
      <c r="C82" s="73" t="s">
        <v>753</v>
      </c>
      <c r="D82" s="73" t="s">
        <v>701</v>
      </c>
      <c r="E82" s="73" t="s">
        <v>702</v>
      </c>
    </row>
    <row r="83" spans="1:5" x14ac:dyDescent="0.25">
      <c r="A83" s="4" t="s">
        <v>468</v>
      </c>
      <c r="B83" s="5" t="s">
        <v>237</v>
      </c>
      <c r="C83" s="58">
        <v>178511026</v>
      </c>
      <c r="D83" s="57">
        <f t="shared" si="1"/>
        <v>182081246.52000001</v>
      </c>
      <c r="E83" s="57">
        <f t="shared" si="1"/>
        <v>185722871.45040002</v>
      </c>
    </row>
    <row r="84" spans="1:5" x14ac:dyDescent="0.25">
      <c r="A84" s="4" t="s">
        <v>238</v>
      </c>
      <c r="B84" s="5" t="s">
        <v>239</v>
      </c>
      <c r="C84" s="58">
        <v>0</v>
      </c>
      <c r="D84" s="57">
        <f t="shared" si="1"/>
        <v>0</v>
      </c>
      <c r="E84" s="57">
        <f t="shared" si="1"/>
        <v>0</v>
      </c>
    </row>
    <row r="85" spans="1:5" x14ac:dyDescent="0.25">
      <c r="A85" s="4" t="s">
        <v>240</v>
      </c>
      <c r="B85" s="5" t="s">
        <v>241</v>
      </c>
      <c r="C85" s="58"/>
      <c r="D85" s="57">
        <f t="shared" si="1"/>
        <v>0</v>
      </c>
      <c r="E85" s="57">
        <f t="shared" si="1"/>
        <v>0</v>
      </c>
    </row>
    <row r="86" spans="1:5" x14ac:dyDescent="0.25">
      <c r="A86" s="4" t="s">
        <v>429</v>
      </c>
      <c r="B86" s="5" t="s">
        <v>242</v>
      </c>
      <c r="C86" s="58"/>
      <c r="D86" s="57">
        <f t="shared" si="1"/>
        <v>0</v>
      </c>
      <c r="E86" s="57">
        <f t="shared" si="1"/>
        <v>0</v>
      </c>
    </row>
    <row r="87" spans="1:5" x14ac:dyDescent="0.25">
      <c r="A87" s="4" t="s">
        <v>430</v>
      </c>
      <c r="B87" s="5" t="s">
        <v>243</v>
      </c>
      <c r="C87" s="58"/>
      <c r="D87" s="57">
        <f t="shared" si="1"/>
        <v>0</v>
      </c>
      <c r="E87" s="57">
        <f t="shared" si="1"/>
        <v>0</v>
      </c>
    </row>
    <row r="88" spans="1:5" x14ac:dyDescent="0.25">
      <c r="A88" s="4" t="s">
        <v>431</v>
      </c>
      <c r="B88" s="5" t="s">
        <v>244</v>
      </c>
      <c r="C88" s="58">
        <v>8350900</v>
      </c>
      <c r="D88" s="57">
        <f t="shared" si="1"/>
        <v>8517918</v>
      </c>
      <c r="E88" s="57">
        <f t="shared" si="1"/>
        <v>8688276.3599999994</v>
      </c>
    </row>
    <row r="89" spans="1:5" s="53" customFormat="1" x14ac:dyDescent="0.25">
      <c r="A89" s="24" t="s">
        <v>469</v>
      </c>
      <c r="B89" s="33" t="s">
        <v>245</v>
      </c>
      <c r="C89" s="60">
        <f>SUM(C83:C88)</f>
        <v>186861926</v>
      </c>
      <c r="D89" s="61">
        <f t="shared" si="1"/>
        <v>190599164.52000001</v>
      </c>
      <c r="E89" s="61">
        <f t="shared" si="1"/>
        <v>194411147.81040001</v>
      </c>
    </row>
    <row r="90" spans="1:5" x14ac:dyDescent="0.25">
      <c r="A90" s="4" t="s">
        <v>471</v>
      </c>
      <c r="B90" s="5" t="s">
        <v>256</v>
      </c>
      <c r="C90" s="58"/>
      <c r="D90" s="57">
        <f t="shared" si="1"/>
        <v>0</v>
      </c>
      <c r="E90" s="57">
        <f t="shared" si="1"/>
        <v>0</v>
      </c>
    </row>
    <row r="91" spans="1:5" x14ac:dyDescent="0.25">
      <c r="A91" s="4" t="s">
        <v>437</v>
      </c>
      <c r="B91" s="5" t="s">
        <v>257</v>
      </c>
      <c r="C91" s="58">
        <f t="shared" ref="C91:C92" si="2">SUM(C90)</f>
        <v>0</v>
      </c>
      <c r="D91" s="57">
        <f t="shared" si="1"/>
        <v>0</v>
      </c>
      <c r="E91" s="57">
        <f t="shared" si="1"/>
        <v>0</v>
      </c>
    </row>
    <row r="92" spans="1:5" x14ac:dyDescent="0.25">
      <c r="A92" s="4" t="s">
        <v>438</v>
      </c>
      <c r="B92" s="5" t="s">
        <v>258</v>
      </c>
      <c r="C92" s="58">
        <f t="shared" si="2"/>
        <v>0</v>
      </c>
      <c r="D92" s="57">
        <f t="shared" si="1"/>
        <v>0</v>
      </c>
      <c r="E92" s="57">
        <f t="shared" si="1"/>
        <v>0</v>
      </c>
    </row>
    <row r="93" spans="1:5" x14ac:dyDescent="0.25">
      <c r="A93" s="4" t="s">
        <v>439</v>
      </c>
      <c r="B93" s="5" t="s">
        <v>259</v>
      </c>
      <c r="C93" s="58">
        <v>10000000</v>
      </c>
      <c r="D93" s="57">
        <f t="shared" si="1"/>
        <v>10200000</v>
      </c>
      <c r="E93" s="57">
        <f t="shared" si="1"/>
        <v>10404000</v>
      </c>
    </row>
    <row r="94" spans="1:5" x14ac:dyDescent="0.25">
      <c r="A94" s="4" t="s">
        <v>472</v>
      </c>
      <c r="B94" s="5" t="s">
        <v>274</v>
      </c>
      <c r="C94" s="58">
        <v>20000000</v>
      </c>
      <c r="D94" s="57">
        <f t="shared" si="1"/>
        <v>20400000</v>
      </c>
      <c r="E94" s="57">
        <f t="shared" si="1"/>
        <v>20808000</v>
      </c>
    </row>
    <row r="95" spans="1:5" x14ac:dyDescent="0.25">
      <c r="A95" s="4" t="s">
        <v>444</v>
      </c>
      <c r="B95" s="5" t="s">
        <v>275</v>
      </c>
      <c r="C95" s="58"/>
      <c r="D95" s="57">
        <f t="shared" si="1"/>
        <v>0</v>
      </c>
      <c r="E95" s="57">
        <f t="shared" si="1"/>
        <v>0</v>
      </c>
    </row>
    <row r="96" spans="1:5" s="53" customFormat="1" x14ac:dyDescent="0.25">
      <c r="A96" s="24" t="s">
        <v>473</v>
      </c>
      <c r="B96" s="33" t="s">
        <v>276</v>
      </c>
      <c r="C96" s="60">
        <v>30000000</v>
      </c>
      <c r="D96" s="61">
        <f t="shared" si="1"/>
        <v>30600000</v>
      </c>
      <c r="E96" s="61">
        <f t="shared" si="1"/>
        <v>31212000</v>
      </c>
    </row>
    <row r="97" spans="1:5" x14ac:dyDescent="0.25">
      <c r="A97" s="10" t="s">
        <v>277</v>
      </c>
      <c r="B97" s="5" t="s">
        <v>278</v>
      </c>
      <c r="C97" s="58">
        <v>20000</v>
      </c>
      <c r="D97" s="57">
        <f t="shared" si="1"/>
        <v>20400</v>
      </c>
      <c r="E97" s="57">
        <f t="shared" si="1"/>
        <v>20808</v>
      </c>
    </row>
    <row r="98" spans="1:5" x14ac:dyDescent="0.25">
      <c r="A98" s="10" t="s">
        <v>445</v>
      </c>
      <c r="B98" s="5" t="s">
        <v>279</v>
      </c>
      <c r="C98" s="58">
        <v>3500000</v>
      </c>
      <c r="D98" s="57">
        <f t="shared" si="1"/>
        <v>3570000</v>
      </c>
      <c r="E98" s="57">
        <f t="shared" si="1"/>
        <v>3641400</v>
      </c>
    </row>
    <row r="99" spans="1:5" x14ac:dyDescent="0.25">
      <c r="A99" s="10" t="s">
        <v>446</v>
      </c>
      <c r="B99" s="5" t="s">
        <v>280</v>
      </c>
      <c r="C99" s="58"/>
      <c r="D99" s="57">
        <f t="shared" si="1"/>
        <v>0</v>
      </c>
      <c r="E99" s="57">
        <f t="shared" si="1"/>
        <v>0</v>
      </c>
    </row>
    <row r="100" spans="1:5" x14ac:dyDescent="0.25">
      <c r="A100" s="10" t="s">
        <v>447</v>
      </c>
      <c r="B100" s="5" t="s">
        <v>281</v>
      </c>
      <c r="C100" s="58">
        <v>14244840</v>
      </c>
      <c r="D100" s="57">
        <f t="shared" si="1"/>
        <v>14529736.800000001</v>
      </c>
      <c r="E100" s="57">
        <f t="shared" si="1"/>
        <v>14820331.536</v>
      </c>
    </row>
    <row r="101" spans="1:5" x14ac:dyDescent="0.25">
      <c r="A101" s="10" t="s">
        <v>282</v>
      </c>
      <c r="B101" s="5" t="s">
        <v>283</v>
      </c>
      <c r="C101" s="58">
        <v>8100000</v>
      </c>
      <c r="D101" s="57">
        <f t="shared" si="1"/>
        <v>8262000</v>
      </c>
      <c r="E101" s="57">
        <f t="shared" si="1"/>
        <v>8427240</v>
      </c>
    </row>
    <row r="102" spans="1:5" x14ac:dyDescent="0.25">
      <c r="A102" s="10" t="s">
        <v>284</v>
      </c>
      <c r="B102" s="5" t="s">
        <v>285</v>
      </c>
      <c r="C102" s="58">
        <v>6681120</v>
      </c>
      <c r="D102" s="57">
        <f t="shared" si="1"/>
        <v>6814742.4000000004</v>
      </c>
      <c r="E102" s="57">
        <f t="shared" si="1"/>
        <v>6951037.2480000006</v>
      </c>
    </row>
    <row r="103" spans="1:5" x14ac:dyDescent="0.25">
      <c r="A103" s="10" t="s">
        <v>286</v>
      </c>
      <c r="B103" s="5" t="s">
        <v>287</v>
      </c>
      <c r="C103" s="58">
        <v>13500000</v>
      </c>
      <c r="D103" s="57">
        <f t="shared" si="1"/>
        <v>13770000</v>
      </c>
      <c r="E103" s="57">
        <f t="shared" si="1"/>
        <v>14045400</v>
      </c>
    </row>
    <row r="104" spans="1:5" x14ac:dyDescent="0.25">
      <c r="A104" s="10" t="s">
        <v>448</v>
      </c>
      <c r="B104" s="5" t="s">
        <v>288</v>
      </c>
      <c r="C104" s="58"/>
      <c r="D104" s="57">
        <f t="shared" si="1"/>
        <v>0</v>
      </c>
      <c r="E104" s="57">
        <f t="shared" si="1"/>
        <v>0</v>
      </c>
    </row>
    <row r="105" spans="1:5" x14ac:dyDescent="0.25">
      <c r="A105" s="10" t="s">
        <v>449</v>
      </c>
      <c r="B105" s="5" t="s">
        <v>289</v>
      </c>
      <c r="C105" s="58"/>
      <c r="D105" s="57">
        <f t="shared" si="1"/>
        <v>0</v>
      </c>
      <c r="E105" s="57">
        <f t="shared" si="1"/>
        <v>0</v>
      </c>
    </row>
    <row r="106" spans="1:5" x14ac:dyDescent="0.25">
      <c r="A106" s="10" t="s">
        <v>450</v>
      </c>
      <c r="B106" s="5" t="s">
        <v>290</v>
      </c>
      <c r="C106" s="58">
        <v>250000</v>
      </c>
      <c r="D106" s="57">
        <f t="shared" si="1"/>
        <v>255000</v>
      </c>
      <c r="E106" s="57">
        <f t="shared" si="1"/>
        <v>260100</v>
      </c>
    </row>
    <row r="107" spans="1:5" s="53" customFormat="1" x14ac:dyDescent="0.25">
      <c r="A107" s="32" t="s">
        <v>474</v>
      </c>
      <c r="B107" s="33" t="s">
        <v>291</v>
      </c>
      <c r="C107" s="60">
        <f>SUM(C97:C106)</f>
        <v>46295960</v>
      </c>
      <c r="D107" s="61">
        <f t="shared" si="1"/>
        <v>47221879.200000003</v>
      </c>
      <c r="E107" s="61">
        <f t="shared" si="1"/>
        <v>48166316.784000002</v>
      </c>
    </row>
    <row r="108" spans="1:5" x14ac:dyDescent="0.25">
      <c r="A108" s="10" t="s">
        <v>300</v>
      </c>
      <c r="B108" s="5" t="s">
        <v>301</v>
      </c>
      <c r="C108" s="58"/>
      <c r="D108" s="57">
        <f t="shared" si="1"/>
        <v>0</v>
      </c>
      <c r="E108" s="57">
        <f t="shared" si="1"/>
        <v>0</v>
      </c>
    </row>
    <row r="109" spans="1:5" x14ac:dyDescent="0.25">
      <c r="A109" s="4" t="s">
        <v>454</v>
      </c>
      <c r="B109" s="5" t="s">
        <v>302</v>
      </c>
      <c r="C109" s="58"/>
      <c r="D109" s="57">
        <f t="shared" si="1"/>
        <v>0</v>
      </c>
      <c r="E109" s="57">
        <f t="shared" si="1"/>
        <v>0</v>
      </c>
    </row>
    <row r="110" spans="1:5" x14ac:dyDescent="0.25">
      <c r="A110" s="10" t="s">
        <v>455</v>
      </c>
      <c r="B110" s="5" t="s">
        <v>303</v>
      </c>
      <c r="C110" s="58">
        <v>0</v>
      </c>
      <c r="D110" s="57">
        <f t="shared" si="1"/>
        <v>0</v>
      </c>
      <c r="E110" s="57">
        <f t="shared" si="1"/>
        <v>0</v>
      </c>
    </row>
    <row r="111" spans="1:5" s="53" customFormat="1" x14ac:dyDescent="0.25">
      <c r="A111" s="24" t="s">
        <v>476</v>
      </c>
      <c r="B111" s="33" t="s">
        <v>304</v>
      </c>
      <c r="C111" s="60">
        <f>SUM(C108:C110)</f>
        <v>0</v>
      </c>
      <c r="D111" s="61">
        <f t="shared" si="1"/>
        <v>0</v>
      </c>
      <c r="E111" s="61">
        <f t="shared" si="1"/>
        <v>0</v>
      </c>
    </row>
    <row r="112" spans="1:5" s="53" customFormat="1" ht="15.75" x14ac:dyDescent="0.25">
      <c r="A112" s="37" t="s">
        <v>531</v>
      </c>
      <c r="B112" s="39"/>
      <c r="C112" s="68">
        <v>263157886</v>
      </c>
      <c r="D112" s="76">
        <f t="shared" si="1"/>
        <v>268421043.72</v>
      </c>
      <c r="E112" s="76">
        <f t="shared" si="1"/>
        <v>273789464.59439999</v>
      </c>
    </row>
    <row r="113" spans="1:5" x14ac:dyDescent="0.25">
      <c r="A113" s="4" t="s">
        <v>246</v>
      </c>
      <c r="B113" s="5" t="s">
        <v>247</v>
      </c>
      <c r="C113" s="58"/>
      <c r="D113" s="57">
        <f t="shared" si="1"/>
        <v>0</v>
      </c>
      <c r="E113" s="57">
        <f t="shared" si="1"/>
        <v>0</v>
      </c>
    </row>
    <row r="114" spans="1:5" x14ac:dyDescent="0.25">
      <c r="A114" s="4" t="s">
        <v>248</v>
      </c>
      <c r="B114" s="5" t="s">
        <v>249</v>
      </c>
      <c r="C114" s="58"/>
      <c r="D114" s="57">
        <f t="shared" si="1"/>
        <v>0</v>
      </c>
      <c r="E114" s="57">
        <f t="shared" si="1"/>
        <v>0</v>
      </c>
    </row>
    <row r="115" spans="1:5" x14ac:dyDescent="0.25">
      <c r="A115" s="4" t="s">
        <v>432</v>
      </c>
      <c r="B115" s="5" t="s">
        <v>250</v>
      </c>
      <c r="C115" s="58"/>
      <c r="D115" s="57">
        <f t="shared" si="1"/>
        <v>0</v>
      </c>
      <c r="E115" s="57">
        <f t="shared" si="1"/>
        <v>0</v>
      </c>
    </row>
    <row r="116" spans="1:5" x14ac:dyDescent="0.25">
      <c r="A116" s="4" t="s">
        <v>433</v>
      </c>
      <c r="B116" s="5" t="s">
        <v>251</v>
      </c>
      <c r="C116" s="58"/>
      <c r="D116" s="57">
        <f t="shared" si="1"/>
        <v>0</v>
      </c>
      <c r="E116" s="57">
        <f t="shared" si="1"/>
        <v>0</v>
      </c>
    </row>
    <row r="117" spans="1:5" x14ac:dyDescent="0.25">
      <c r="A117" s="4" t="s">
        <v>434</v>
      </c>
      <c r="B117" s="5" t="s">
        <v>252</v>
      </c>
      <c r="C117" s="58">
        <v>197523500</v>
      </c>
      <c r="D117" s="57">
        <f t="shared" si="1"/>
        <v>201473970</v>
      </c>
      <c r="E117" s="57">
        <f t="shared" si="1"/>
        <v>205503449.40000001</v>
      </c>
    </row>
    <row r="118" spans="1:5" x14ac:dyDescent="0.25">
      <c r="A118" s="24" t="s">
        <v>470</v>
      </c>
      <c r="B118" s="33" t="s">
        <v>253</v>
      </c>
      <c r="C118" s="58">
        <v>197523500</v>
      </c>
      <c r="D118" s="57">
        <f t="shared" si="1"/>
        <v>201473970</v>
      </c>
      <c r="E118" s="57">
        <f t="shared" si="1"/>
        <v>205503449.40000001</v>
      </c>
    </row>
    <row r="119" spans="1:5" s="53" customFormat="1" x14ac:dyDescent="0.25">
      <c r="A119" s="24" t="s">
        <v>451</v>
      </c>
      <c r="B119" s="33" t="s">
        <v>292</v>
      </c>
      <c r="C119" s="60"/>
      <c r="D119" s="61">
        <f t="shared" si="1"/>
        <v>0</v>
      </c>
      <c r="E119" s="61">
        <f t="shared" si="1"/>
        <v>0</v>
      </c>
    </row>
    <row r="120" spans="1:5" x14ac:dyDescent="0.25">
      <c r="A120" s="10" t="s">
        <v>452</v>
      </c>
      <c r="B120" s="5" t="s">
        <v>293</v>
      </c>
      <c r="C120" s="58">
        <v>17000000</v>
      </c>
      <c r="D120" s="57">
        <f t="shared" si="1"/>
        <v>17340000</v>
      </c>
      <c r="E120" s="57">
        <f t="shared" si="1"/>
        <v>17686800</v>
      </c>
    </row>
    <row r="121" spans="1:5" x14ac:dyDescent="0.25">
      <c r="A121" s="10" t="s">
        <v>294</v>
      </c>
      <c r="B121" s="5" t="s">
        <v>295</v>
      </c>
      <c r="C121" s="58"/>
      <c r="D121" s="57">
        <f t="shared" si="1"/>
        <v>0</v>
      </c>
      <c r="E121" s="57">
        <f t="shared" si="1"/>
        <v>0</v>
      </c>
    </row>
    <row r="122" spans="1:5" x14ac:dyDescent="0.25">
      <c r="A122" s="10" t="s">
        <v>453</v>
      </c>
      <c r="B122" s="5" t="s">
        <v>296</v>
      </c>
      <c r="C122" s="58"/>
      <c r="D122" s="57">
        <f t="shared" si="1"/>
        <v>0</v>
      </c>
      <c r="E122" s="57">
        <f t="shared" si="1"/>
        <v>0</v>
      </c>
    </row>
    <row r="123" spans="1:5" x14ac:dyDescent="0.25">
      <c r="A123" s="10" t="s">
        <v>674</v>
      </c>
      <c r="B123" s="5" t="s">
        <v>298</v>
      </c>
      <c r="C123" s="58">
        <v>4590000</v>
      </c>
      <c r="D123" s="57">
        <f t="shared" si="1"/>
        <v>4681800</v>
      </c>
      <c r="E123" s="57">
        <f t="shared" si="1"/>
        <v>4775436</v>
      </c>
    </row>
    <row r="124" spans="1:5" s="53" customFormat="1" x14ac:dyDescent="0.25">
      <c r="A124" s="24" t="s">
        <v>475</v>
      </c>
      <c r="B124" s="33" t="s">
        <v>299</v>
      </c>
      <c r="C124" s="60">
        <v>21590000</v>
      </c>
      <c r="D124" s="61">
        <f t="shared" si="1"/>
        <v>22021800</v>
      </c>
      <c r="E124" s="61">
        <f t="shared" si="1"/>
        <v>22462236</v>
      </c>
    </row>
    <row r="125" spans="1:5" x14ac:dyDescent="0.25">
      <c r="A125" s="10" t="s">
        <v>305</v>
      </c>
      <c r="B125" s="5" t="s">
        <v>306</v>
      </c>
      <c r="C125" s="58"/>
      <c r="D125" s="57">
        <f t="shared" si="1"/>
        <v>0</v>
      </c>
      <c r="E125" s="57">
        <f t="shared" si="1"/>
        <v>0</v>
      </c>
    </row>
    <row r="126" spans="1:5" x14ac:dyDescent="0.25">
      <c r="A126" s="4" t="s">
        <v>456</v>
      </c>
      <c r="B126" s="5" t="s">
        <v>307</v>
      </c>
      <c r="C126" s="58"/>
      <c r="D126" s="57">
        <f t="shared" si="1"/>
        <v>0</v>
      </c>
      <c r="E126" s="57">
        <f t="shared" si="1"/>
        <v>0</v>
      </c>
    </row>
    <row r="127" spans="1:5" x14ac:dyDescent="0.25">
      <c r="A127" s="10" t="s">
        <v>457</v>
      </c>
      <c r="B127" s="5" t="s">
        <v>308</v>
      </c>
      <c r="C127" s="58">
        <v>35000000</v>
      </c>
      <c r="D127" s="57">
        <f t="shared" si="1"/>
        <v>35700000</v>
      </c>
      <c r="E127" s="57">
        <f t="shared" si="1"/>
        <v>36414000</v>
      </c>
    </row>
    <row r="128" spans="1:5" s="53" customFormat="1" x14ac:dyDescent="0.25">
      <c r="A128" s="24" t="s">
        <v>478</v>
      </c>
      <c r="B128" s="33" t="s">
        <v>309</v>
      </c>
      <c r="C128" s="60">
        <v>35000000</v>
      </c>
      <c r="D128" s="61">
        <f t="shared" si="1"/>
        <v>35700000</v>
      </c>
      <c r="E128" s="61">
        <f t="shared" si="1"/>
        <v>36414000</v>
      </c>
    </row>
    <row r="129" spans="1:5" s="53" customFormat="1" ht="15.75" x14ac:dyDescent="0.25">
      <c r="A129" s="37" t="s">
        <v>530</v>
      </c>
      <c r="B129" s="39"/>
      <c r="C129" s="68">
        <v>254113500</v>
      </c>
      <c r="D129" s="76">
        <f t="shared" si="1"/>
        <v>259195770</v>
      </c>
      <c r="E129" s="76">
        <f t="shared" si="1"/>
        <v>264379685.40000001</v>
      </c>
    </row>
    <row r="130" spans="1:5" s="53" customFormat="1" ht="15.75" x14ac:dyDescent="0.25">
      <c r="A130" s="31" t="s">
        <v>477</v>
      </c>
      <c r="B130" s="20" t="s">
        <v>310</v>
      </c>
      <c r="C130" s="62">
        <v>517271386</v>
      </c>
      <c r="D130" s="77">
        <f t="shared" si="1"/>
        <v>527616813.72000003</v>
      </c>
      <c r="E130" s="77">
        <f t="shared" si="1"/>
        <v>538169149.99440002</v>
      </c>
    </row>
    <row r="131" spans="1:5" s="53" customFormat="1" ht="15.75" x14ac:dyDescent="0.25">
      <c r="A131" s="66" t="s">
        <v>539</v>
      </c>
      <c r="B131" s="38"/>
      <c r="C131" s="67"/>
      <c r="D131" s="84">
        <f t="shared" si="1"/>
        <v>0</v>
      </c>
      <c r="E131" s="84">
        <f t="shared" si="1"/>
        <v>0</v>
      </c>
    </row>
    <row r="132" spans="1:5" s="53" customFormat="1" ht="15.75" x14ac:dyDescent="0.25">
      <c r="A132" s="66" t="s">
        <v>540</v>
      </c>
      <c r="B132" s="38"/>
      <c r="C132" s="67"/>
      <c r="D132" s="84">
        <f t="shared" si="1"/>
        <v>0</v>
      </c>
      <c r="E132" s="84">
        <f t="shared" si="1"/>
        <v>0</v>
      </c>
    </row>
    <row r="133" spans="1:5" s="53" customFormat="1" x14ac:dyDescent="0.25">
      <c r="A133" s="12" t="s">
        <v>479</v>
      </c>
      <c r="B133" s="6" t="s">
        <v>315</v>
      </c>
      <c r="C133" s="60"/>
      <c r="D133" s="61">
        <f t="shared" si="1"/>
        <v>0</v>
      </c>
      <c r="E133" s="61">
        <f t="shared" si="1"/>
        <v>0</v>
      </c>
    </row>
    <row r="134" spans="1:5" s="53" customFormat="1" x14ac:dyDescent="0.25">
      <c r="A134" s="11" t="s">
        <v>480</v>
      </c>
      <c r="B134" s="6" t="s">
        <v>322</v>
      </c>
      <c r="C134" s="60"/>
      <c r="D134" s="61">
        <f t="shared" si="1"/>
        <v>0</v>
      </c>
      <c r="E134" s="61">
        <f t="shared" si="1"/>
        <v>0</v>
      </c>
    </row>
    <row r="135" spans="1:5" x14ac:dyDescent="0.25">
      <c r="A135" s="4" t="s">
        <v>537</v>
      </c>
      <c r="B135" s="4" t="s">
        <v>323</v>
      </c>
      <c r="C135" s="58">
        <v>35260802</v>
      </c>
      <c r="D135" s="57">
        <f t="shared" si="1"/>
        <v>35966018.039999999</v>
      </c>
      <c r="E135" s="57">
        <f t="shared" si="1"/>
        <v>36685338.400799997</v>
      </c>
    </row>
    <row r="136" spans="1:5" x14ac:dyDescent="0.25">
      <c r="A136" s="4" t="s">
        <v>538</v>
      </c>
      <c r="B136" s="4" t="s">
        <v>323</v>
      </c>
      <c r="C136" s="58"/>
      <c r="D136" s="57">
        <f t="shared" ref="D136:E153" si="3">C136*102%</f>
        <v>0</v>
      </c>
      <c r="E136" s="57">
        <f t="shared" si="3"/>
        <v>0</v>
      </c>
    </row>
    <row r="137" spans="1:5" x14ac:dyDescent="0.25">
      <c r="A137" s="4" t="s">
        <v>535</v>
      </c>
      <c r="B137" s="4" t="s">
        <v>324</v>
      </c>
      <c r="C137" s="58"/>
      <c r="D137" s="57">
        <f t="shared" si="3"/>
        <v>0</v>
      </c>
      <c r="E137" s="57">
        <f t="shared" si="3"/>
        <v>0</v>
      </c>
    </row>
    <row r="138" spans="1:5" x14ac:dyDescent="0.25">
      <c r="A138" s="4" t="s">
        <v>536</v>
      </c>
      <c r="B138" s="4" t="s">
        <v>324</v>
      </c>
      <c r="C138" s="58"/>
      <c r="D138" s="57">
        <f t="shared" si="3"/>
        <v>0</v>
      </c>
      <c r="E138" s="57">
        <f t="shared" si="3"/>
        <v>0</v>
      </c>
    </row>
    <row r="139" spans="1:5" s="53" customFormat="1" x14ac:dyDescent="0.25">
      <c r="A139" s="6" t="s">
        <v>481</v>
      </c>
      <c r="B139" s="6" t="s">
        <v>325</v>
      </c>
      <c r="C139" s="60">
        <v>35260802</v>
      </c>
      <c r="D139" s="61">
        <f t="shared" si="3"/>
        <v>35966018.039999999</v>
      </c>
      <c r="E139" s="61">
        <f t="shared" si="3"/>
        <v>36685338.400799997</v>
      </c>
    </row>
    <row r="140" spans="1:5" x14ac:dyDescent="0.25">
      <c r="A140" s="22" t="s">
        <v>326</v>
      </c>
      <c r="B140" s="4" t="s">
        <v>327</v>
      </c>
      <c r="C140" s="58"/>
      <c r="D140" s="57">
        <f t="shared" si="3"/>
        <v>0</v>
      </c>
      <c r="E140" s="57">
        <f t="shared" si="3"/>
        <v>0</v>
      </c>
    </row>
    <row r="141" spans="1:5" x14ac:dyDescent="0.25">
      <c r="A141" s="22" t="s">
        <v>328</v>
      </c>
      <c r="B141" s="4" t="s">
        <v>329</v>
      </c>
      <c r="C141" s="58"/>
      <c r="D141" s="57">
        <f t="shared" si="3"/>
        <v>0</v>
      </c>
      <c r="E141" s="57">
        <f t="shared" si="3"/>
        <v>0</v>
      </c>
    </row>
    <row r="142" spans="1:5" x14ac:dyDescent="0.25">
      <c r="A142" s="22" t="s">
        <v>330</v>
      </c>
      <c r="B142" s="4" t="s">
        <v>331</v>
      </c>
      <c r="C142" s="58">
        <v>139296611</v>
      </c>
      <c r="D142" s="57">
        <f t="shared" si="3"/>
        <v>142082543.22</v>
      </c>
      <c r="E142" s="57">
        <f t="shared" si="3"/>
        <v>144924194.0844</v>
      </c>
    </row>
    <row r="143" spans="1:5" x14ac:dyDescent="0.25">
      <c r="A143" s="22" t="s">
        <v>332</v>
      </c>
      <c r="B143" s="4" t="s">
        <v>333</v>
      </c>
      <c r="C143" s="58"/>
      <c r="D143" s="57">
        <f t="shared" si="3"/>
        <v>0</v>
      </c>
      <c r="E143" s="57">
        <f t="shared" si="3"/>
        <v>0</v>
      </c>
    </row>
    <row r="144" spans="1:5" x14ac:dyDescent="0.25">
      <c r="A144" s="10" t="s">
        <v>463</v>
      </c>
      <c r="B144" s="4" t="s">
        <v>334</v>
      </c>
      <c r="C144" s="58"/>
      <c r="D144" s="57">
        <f t="shared" si="3"/>
        <v>0</v>
      </c>
      <c r="E144" s="57">
        <f t="shared" si="3"/>
        <v>0</v>
      </c>
    </row>
    <row r="145" spans="1:5" s="53" customFormat="1" x14ac:dyDescent="0.25">
      <c r="A145" s="12" t="s">
        <v>482</v>
      </c>
      <c r="B145" s="6" t="s">
        <v>335</v>
      </c>
      <c r="C145" s="60">
        <v>174557413</v>
      </c>
      <c r="D145" s="61">
        <f t="shared" si="3"/>
        <v>178048561.25999999</v>
      </c>
      <c r="E145" s="61">
        <f t="shared" si="3"/>
        <v>181609532.48519999</v>
      </c>
    </row>
    <row r="146" spans="1:5" x14ac:dyDescent="0.25">
      <c r="A146" s="10" t="s">
        <v>336</v>
      </c>
      <c r="B146" s="4" t="s">
        <v>337</v>
      </c>
      <c r="C146" s="58"/>
      <c r="D146" s="57">
        <f t="shared" si="3"/>
        <v>0</v>
      </c>
      <c r="E146" s="57">
        <f t="shared" si="3"/>
        <v>0</v>
      </c>
    </row>
    <row r="147" spans="1:5" x14ac:dyDescent="0.25">
      <c r="A147" s="10" t="s">
        <v>338</v>
      </c>
      <c r="B147" s="4" t="s">
        <v>339</v>
      </c>
      <c r="C147" s="58"/>
      <c r="D147" s="57">
        <f t="shared" si="3"/>
        <v>0</v>
      </c>
      <c r="E147" s="57">
        <f t="shared" si="3"/>
        <v>0</v>
      </c>
    </row>
    <row r="148" spans="1:5" x14ac:dyDescent="0.25">
      <c r="A148" s="22" t="s">
        <v>340</v>
      </c>
      <c r="B148" s="4" t="s">
        <v>341</v>
      </c>
      <c r="C148" s="58"/>
      <c r="D148" s="57">
        <f t="shared" si="3"/>
        <v>0</v>
      </c>
      <c r="E148" s="57">
        <f t="shared" si="3"/>
        <v>0</v>
      </c>
    </row>
    <row r="149" spans="1:5" x14ac:dyDescent="0.25">
      <c r="A149" s="22" t="s">
        <v>464</v>
      </c>
      <c r="B149" s="4" t="s">
        <v>342</v>
      </c>
      <c r="C149" s="58"/>
      <c r="D149" s="57">
        <f t="shared" si="3"/>
        <v>0</v>
      </c>
      <c r="E149" s="57">
        <f t="shared" si="3"/>
        <v>0</v>
      </c>
    </row>
    <row r="150" spans="1:5" s="53" customFormat="1" x14ac:dyDescent="0.25">
      <c r="A150" s="11" t="s">
        <v>483</v>
      </c>
      <c r="B150" s="6" t="s">
        <v>343</v>
      </c>
      <c r="C150" s="60"/>
      <c r="D150" s="61">
        <f t="shared" si="3"/>
        <v>0</v>
      </c>
      <c r="E150" s="61">
        <f t="shared" si="3"/>
        <v>0</v>
      </c>
    </row>
    <row r="151" spans="1:5" s="53" customFormat="1" x14ac:dyDescent="0.25">
      <c r="A151" s="12" t="s">
        <v>344</v>
      </c>
      <c r="B151" s="6" t="s">
        <v>345</v>
      </c>
      <c r="C151" s="60"/>
      <c r="D151" s="61">
        <f t="shared" si="3"/>
        <v>0</v>
      </c>
      <c r="E151" s="61">
        <f t="shared" si="3"/>
        <v>0</v>
      </c>
    </row>
    <row r="152" spans="1:5" s="53" customFormat="1" ht="15.75" x14ac:dyDescent="0.25">
      <c r="A152" s="25" t="s">
        <v>484</v>
      </c>
      <c r="B152" s="26" t="s">
        <v>346</v>
      </c>
      <c r="C152" s="62">
        <f>SUM(C145:C151)</f>
        <v>174557413</v>
      </c>
      <c r="D152" s="77">
        <f t="shared" si="3"/>
        <v>178048561.25999999</v>
      </c>
      <c r="E152" s="77">
        <f t="shared" si="3"/>
        <v>181609532.48519999</v>
      </c>
    </row>
    <row r="153" spans="1:5" s="53" customFormat="1" ht="15.75" x14ac:dyDescent="0.25">
      <c r="A153" s="63" t="s">
        <v>466</v>
      </c>
      <c r="B153" s="63"/>
      <c r="C153" s="64">
        <f>C130+C152</f>
        <v>691828799</v>
      </c>
      <c r="D153" s="65">
        <f t="shared" si="3"/>
        <v>705665374.98000002</v>
      </c>
      <c r="E153" s="65">
        <f t="shared" si="3"/>
        <v>719778682.47960007</v>
      </c>
    </row>
  </sheetData>
  <mergeCells count="2">
    <mergeCell ref="A2:E2"/>
    <mergeCell ref="A3:E3"/>
  </mergeCells>
  <phoneticPr fontId="21" type="noConversion"/>
  <pageMargins left="1.2598425196850394" right="0.43307086614173229" top="0.74803149606299213" bottom="0.74803149606299213" header="0.31496062992125984" footer="0.31496062992125984"/>
  <pageSetup paperSize="8" scale="75" fitToHeight="2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30"/>
  <sheetViews>
    <sheetView topLeftCell="B115" zoomScale="90" zoomScaleNormal="90" workbookViewId="0">
      <selection activeCell="L163" sqref="L163"/>
    </sheetView>
  </sheetViews>
  <sheetFormatPr defaultColWidth="8.85546875" defaultRowHeight="12" x14ac:dyDescent="0.2"/>
  <cols>
    <col min="1" max="1" width="77.28515625" style="111" customWidth="1"/>
    <col min="2" max="2" width="8.85546875" style="111"/>
    <col min="3" max="3" width="12.140625" style="122" bestFit="1" customWidth="1"/>
    <col min="4" max="5" width="12.5703125" style="122" customWidth="1"/>
    <col min="6" max="6" width="12" style="122" customWidth="1"/>
    <col min="7" max="7" width="11.5703125" style="122" customWidth="1"/>
    <col min="8" max="8" width="13.5703125" style="122" customWidth="1"/>
    <col min="9" max="9" width="13.140625" style="122" customWidth="1"/>
    <col min="10" max="10" width="12.85546875" style="122" customWidth="1"/>
    <col min="11" max="11" width="14.5703125" style="122" customWidth="1"/>
    <col min="12" max="12" width="11.140625" style="122" customWidth="1"/>
    <col min="13" max="13" width="12.28515625" style="122" customWidth="1"/>
    <col min="14" max="14" width="12.7109375" style="122" customWidth="1"/>
    <col min="15" max="15" width="21.140625" style="271" customWidth="1"/>
    <col min="16" max="16384" width="8.85546875" style="111"/>
  </cols>
  <sheetData>
    <row r="1" spans="1:17" x14ac:dyDescent="0.2">
      <c r="A1" s="268"/>
      <c r="B1" s="269"/>
      <c r="C1" s="270"/>
      <c r="D1" s="270"/>
      <c r="E1" s="270"/>
      <c r="F1" s="270"/>
    </row>
    <row r="2" spans="1:17" ht="28.5" customHeight="1" x14ac:dyDescent="0.2">
      <c r="A2" s="279" t="s">
        <v>682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1:17" ht="26.25" customHeight="1" x14ac:dyDescent="0.2">
      <c r="A3" s="282" t="s">
        <v>717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</row>
    <row r="4" spans="1:17" x14ac:dyDescent="0.2">
      <c r="O4" s="271" t="s">
        <v>563</v>
      </c>
    </row>
    <row r="5" spans="1:17" x14ac:dyDescent="0.2">
      <c r="A5" s="123" t="s">
        <v>0</v>
      </c>
    </row>
    <row r="6" spans="1:17" s="128" customFormat="1" ht="24" x14ac:dyDescent="0.25">
      <c r="A6" s="124" t="s">
        <v>53</v>
      </c>
      <c r="B6" s="125" t="s">
        <v>54</v>
      </c>
      <c r="C6" s="258" t="s">
        <v>12</v>
      </c>
      <c r="D6" s="258" t="s">
        <v>13</v>
      </c>
      <c r="E6" s="258" t="s">
        <v>14</v>
      </c>
      <c r="F6" s="258" t="s">
        <v>15</v>
      </c>
      <c r="G6" s="258" t="s">
        <v>16</v>
      </c>
      <c r="H6" s="258" t="s">
        <v>17</v>
      </c>
      <c r="I6" s="258" t="s">
        <v>18</v>
      </c>
      <c r="J6" s="258" t="s">
        <v>19</v>
      </c>
      <c r="K6" s="258" t="s">
        <v>20</v>
      </c>
      <c r="L6" s="258" t="s">
        <v>21</v>
      </c>
      <c r="M6" s="258" t="s">
        <v>22</v>
      </c>
      <c r="N6" s="258" t="s">
        <v>23</v>
      </c>
      <c r="O6" s="258" t="s">
        <v>1</v>
      </c>
      <c r="P6" s="272"/>
      <c r="Q6" s="272"/>
    </row>
    <row r="7" spans="1:17" ht="12.75" x14ac:dyDescent="0.25">
      <c r="A7" s="129" t="s">
        <v>55</v>
      </c>
      <c r="B7" s="130" t="s">
        <v>56</v>
      </c>
      <c r="C7" s="231">
        <v>1049425</v>
      </c>
      <c r="D7" s="231">
        <v>1049425</v>
      </c>
      <c r="E7" s="231">
        <v>1049425</v>
      </c>
      <c r="F7" s="231">
        <v>1049425</v>
      </c>
      <c r="G7" s="231">
        <v>1049425</v>
      </c>
      <c r="H7" s="231">
        <v>1049425</v>
      </c>
      <c r="I7" s="231">
        <v>1049425</v>
      </c>
      <c r="J7" s="231">
        <v>1049425</v>
      </c>
      <c r="K7" s="231">
        <v>1049425</v>
      </c>
      <c r="L7" s="231">
        <v>1049425</v>
      </c>
      <c r="M7" s="231">
        <v>1049425</v>
      </c>
      <c r="N7" s="231">
        <v>1049425</v>
      </c>
      <c r="O7" s="233">
        <f>SUM(C7:N7)</f>
        <v>12593100</v>
      </c>
      <c r="P7" s="207"/>
      <c r="Q7" s="207"/>
    </row>
    <row r="8" spans="1:17" ht="12.75" x14ac:dyDescent="0.25">
      <c r="A8" s="129" t="s">
        <v>57</v>
      </c>
      <c r="B8" s="134" t="s">
        <v>58</v>
      </c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3">
        <f t="shared" ref="O8:O71" si="0">SUM(C8:N8)</f>
        <v>0</v>
      </c>
      <c r="P8" s="207"/>
      <c r="Q8" s="207"/>
    </row>
    <row r="9" spans="1:17" ht="12.75" x14ac:dyDescent="0.25">
      <c r="A9" s="129" t="s">
        <v>59</v>
      </c>
      <c r="B9" s="134" t="s">
        <v>60</v>
      </c>
      <c r="C9" s="231"/>
      <c r="D9" s="231"/>
      <c r="E9" s="231"/>
      <c r="F9" s="231"/>
      <c r="G9" s="231"/>
      <c r="H9" s="231">
        <v>60000</v>
      </c>
      <c r="I9" s="231"/>
      <c r="J9" s="231"/>
      <c r="K9" s="231"/>
      <c r="L9" s="231"/>
      <c r="M9" s="231">
        <v>410000</v>
      </c>
      <c r="N9" s="231"/>
      <c r="O9" s="233">
        <f t="shared" si="0"/>
        <v>470000</v>
      </c>
      <c r="P9" s="207"/>
      <c r="Q9" s="207"/>
    </row>
    <row r="10" spans="1:17" ht="12.75" x14ac:dyDescent="0.25">
      <c r="A10" s="136" t="s">
        <v>61</v>
      </c>
      <c r="B10" s="134" t="s">
        <v>62</v>
      </c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3">
        <f t="shared" si="0"/>
        <v>0</v>
      </c>
      <c r="P10" s="207"/>
      <c r="Q10" s="207"/>
    </row>
    <row r="11" spans="1:17" ht="12.75" x14ac:dyDescent="0.25">
      <c r="A11" s="136" t="s">
        <v>63</v>
      </c>
      <c r="B11" s="134" t="s">
        <v>64</v>
      </c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3">
        <f t="shared" si="0"/>
        <v>0</v>
      </c>
      <c r="P11" s="207"/>
      <c r="Q11" s="207"/>
    </row>
    <row r="12" spans="1:17" ht="12.75" x14ac:dyDescent="0.25">
      <c r="A12" s="136" t="s">
        <v>65</v>
      </c>
      <c r="B12" s="134" t="s">
        <v>66</v>
      </c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3">
        <f t="shared" si="0"/>
        <v>0</v>
      </c>
      <c r="P12" s="207"/>
      <c r="Q12" s="207"/>
    </row>
    <row r="13" spans="1:17" ht="12.75" x14ac:dyDescent="0.25">
      <c r="A13" s="136" t="s">
        <v>67</v>
      </c>
      <c r="B13" s="134" t="s">
        <v>68</v>
      </c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3">
        <f t="shared" si="0"/>
        <v>0</v>
      </c>
      <c r="P13" s="207"/>
      <c r="Q13" s="207"/>
    </row>
    <row r="14" spans="1:17" ht="12.75" x14ac:dyDescent="0.25">
      <c r="A14" s="136" t="s">
        <v>69</v>
      </c>
      <c r="B14" s="134" t="s">
        <v>70</v>
      </c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3">
        <f t="shared" si="0"/>
        <v>0</v>
      </c>
      <c r="P14" s="207"/>
      <c r="Q14" s="207"/>
    </row>
    <row r="15" spans="1:17" ht="12.75" x14ac:dyDescent="0.25">
      <c r="A15" s="137" t="s">
        <v>71</v>
      </c>
      <c r="B15" s="134" t="s">
        <v>72</v>
      </c>
      <c r="C15" s="231">
        <v>8333</v>
      </c>
      <c r="D15" s="231">
        <v>8333</v>
      </c>
      <c r="E15" s="231">
        <v>8333</v>
      </c>
      <c r="F15" s="231">
        <v>8333</v>
      </c>
      <c r="G15" s="231">
        <v>8333</v>
      </c>
      <c r="H15" s="231">
        <v>8333</v>
      </c>
      <c r="I15" s="231">
        <v>8333</v>
      </c>
      <c r="J15" s="231">
        <v>8333</v>
      </c>
      <c r="K15" s="231">
        <v>8334</v>
      </c>
      <c r="L15" s="231">
        <v>8334</v>
      </c>
      <c r="M15" s="231">
        <v>8334</v>
      </c>
      <c r="N15" s="231">
        <v>8334</v>
      </c>
      <c r="O15" s="233">
        <f t="shared" si="0"/>
        <v>100000</v>
      </c>
      <c r="P15" s="207"/>
      <c r="Q15" s="207"/>
    </row>
    <row r="16" spans="1:17" ht="12.75" x14ac:dyDescent="0.25">
      <c r="A16" s="137" t="s">
        <v>73</v>
      </c>
      <c r="B16" s="134" t="s">
        <v>74</v>
      </c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3">
        <f t="shared" si="0"/>
        <v>0</v>
      </c>
      <c r="P16" s="207"/>
      <c r="Q16" s="207"/>
    </row>
    <row r="17" spans="1:17" ht="12.75" x14ac:dyDescent="0.25">
      <c r="A17" s="137" t="s">
        <v>75</v>
      </c>
      <c r="B17" s="134" t="s">
        <v>76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3">
        <f t="shared" si="0"/>
        <v>0</v>
      </c>
      <c r="P17" s="207"/>
      <c r="Q17" s="207"/>
    </row>
    <row r="18" spans="1:17" ht="12.75" x14ac:dyDescent="0.25">
      <c r="A18" s="137" t="s">
        <v>77</v>
      </c>
      <c r="B18" s="134" t="s">
        <v>78</v>
      </c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3">
        <f t="shared" si="0"/>
        <v>0</v>
      </c>
      <c r="P18" s="207"/>
      <c r="Q18" s="207"/>
    </row>
    <row r="19" spans="1:17" ht="12.75" x14ac:dyDescent="0.25">
      <c r="A19" s="137" t="s">
        <v>395</v>
      </c>
      <c r="B19" s="134" t="s">
        <v>79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3">
        <f t="shared" si="0"/>
        <v>0</v>
      </c>
      <c r="P19" s="207"/>
      <c r="Q19" s="207"/>
    </row>
    <row r="20" spans="1:17" s="142" customFormat="1" x14ac:dyDescent="0.2">
      <c r="A20" s="138" t="s">
        <v>347</v>
      </c>
      <c r="B20" s="139" t="s">
        <v>80</v>
      </c>
      <c r="C20" s="232">
        <f>SUM(C7:C19)</f>
        <v>1057758</v>
      </c>
      <c r="D20" s="232">
        <f t="shared" ref="D20:N20" si="1">SUM(D7:D19)</f>
        <v>1057758</v>
      </c>
      <c r="E20" s="232">
        <f t="shared" si="1"/>
        <v>1057758</v>
      </c>
      <c r="F20" s="232">
        <f t="shared" si="1"/>
        <v>1057758</v>
      </c>
      <c r="G20" s="232">
        <f t="shared" si="1"/>
        <v>1057758</v>
      </c>
      <c r="H20" s="232">
        <f t="shared" si="1"/>
        <v>1117758</v>
      </c>
      <c r="I20" s="232">
        <f t="shared" si="1"/>
        <v>1057758</v>
      </c>
      <c r="J20" s="232">
        <f t="shared" si="1"/>
        <v>1057758</v>
      </c>
      <c r="K20" s="232">
        <f t="shared" si="1"/>
        <v>1057759</v>
      </c>
      <c r="L20" s="232">
        <f t="shared" si="1"/>
        <v>1057759</v>
      </c>
      <c r="M20" s="232">
        <f t="shared" si="1"/>
        <v>1467759</v>
      </c>
      <c r="N20" s="232">
        <f t="shared" si="1"/>
        <v>1057759</v>
      </c>
      <c r="O20" s="233">
        <f t="shared" si="0"/>
        <v>13163100</v>
      </c>
      <c r="P20" s="123"/>
      <c r="Q20" s="123"/>
    </row>
    <row r="21" spans="1:17" ht="12.75" x14ac:dyDescent="0.25">
      <c r="A21" s="137" t="s">
        <v>81</v>
      </c>
      <c r="B21" s="134" t="s">
        <v>82</v>
      </c>
      <c r="C21" s="231">
        <v>548400</v>
      </c>
      <c r="D21" s="231">
        <v>548400</v>
      </c>
      <c r="E21" s="231">
        <v>548400</v>
      </c>
      <c r="F21" s="231">
        <v>548400</v>
      </c>
      <c r="G21" s="231">
        <v>548400</v>
      </c>
      <c r="H21" s="231">
        <v>548400</v>
      </c>
      <c r="I21" s="231">
        <v>548400</v>
      </c>
      <c r="J21" s="231">
        <v>548400</v>
      </c>
      <c r="K21" s="231">
        <v>548400</v>
      </c>
      <c r="L21" s="231">
        <v>548400</v>
      </c>
      <c r="M21" s="231">
        <v>548400</v>
      </c>
      <c r="N21" s="231">
        <v>548400</v>
      </c>
      <c r="O21" s="233">
        <f t="shared" si="0"/>
        <v>6580800</v>
      </c>
      <c r="P21" s="207"/>
      <c r="Q21" s="207"/>
    </row>
    <row r="22" spans="1:17" ht="25.5" x14ac:dyDescent="0.25">
      <c r="A22" s="137" t="s">
        <v>83</v>
      </c>
      <c r="B22" s="134" t="s">
        <v>84</v>
      </c>
      <c r="C22" s="231">
        <v>69400</v>
      </c>
      <c r="D22" s="231">
        <v>69400</v>
      </c>
      <c r="E22" s="231">
        <v>69400</v>
      </c>
      <c r="F22" s="231">
        <v>69400</v>
      </c>
      <c r="G22" s="231">
        <v>69400</v>
      </c>
      <c r="H22" s="231">
        <v>69400</v>
      </c>
      <c r="I22" s="231">
        <v>69400</v>
      </c>
      <c r="J22" s="231">
        <v>69400</v>
      </c>
      <c r="K22" s="231">
        <v>69400</v>
      </c>
      <c r="L22" s="231">
        <v>69400</v>
      </c>
      <c r="M22" s="231">
        <v>69400</v>
      </c>
      <c r="N22" s="231">
        <v>69400</v>
      </c>
      <c r="O22" s="233">
        <f>SUM(C22:N22)</f>
        <v>832800</v>
      </c>
      <c r="P22" s="207"/>
      <c r="Q22" s="207"/>
    </row>
    <row r="23" spans="1:17" ht="12.75" x14ac:dyDescent="0.25">
      <c r="A23" s="143" t="s">
        <v>85</v>
      </c>
      <c r="B23" s="134" t="s">
        <v>86</v>
      </c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3">
        <f t="shared" si="0"/>
        <v>0</v>
      </c>
      <c r="P23" s="207"/>
      <c r="Q23" s="207"/>
    </row>
    <row r="24" spans="1:17" s="142" customFormat="1" x14ac:dyDescent="0.2">
      <c r="A24" s="144" t="s">
        <v>348</v>
      </c>
      <c r="B24" s="139" t="s">
        <v>87</v>
      </c>
      <c r="C24" s="232">
        <f>SUM(C21:C23)</f>
        <v>617800</v>
      </c>
      <c r="D24" s="232">
        <f t="shared" ref="D24:N24" si="2">SUM(D21:D23)</f>
        <v>617800</v>
      </c>
      <c r="E24" s="232">
        <f t="shared" si="2"/>
        <v>617800</v>
      </c>
      <c r="F24" s="232">
        <f t="shared" si="2"/>
        <v>617800</v>
      </c>
      <c r="G24" s="232">
        <f t="shared" si="2"/>
        <v>617800</v>
      </c>
      <c r="H24" s="232">
        <f t="shared" si="2"/>
        <v>617800</v>
      </c>
      <c r="I24" s="232">
        <f t="shared" si="2"/>
        <v>617800</v>
      </c>
      <c r="J24" s="232">
        <f t="shared" si="2"/>
        <v>617800</v>
      </c>
      <c r="K24" s="232">
        <f t="shared" si="2"/>
        <v>617800</v>
      </c>
      <c r="L24" s="232">
        <f t="shared" si="2"/>
        <v>617800</v>
      </c>
      <c r="M24" s="232">
        <f t="shared" si="2"/>
        <v>617800</v>
      </c>
      <c r="N24" s="232">
        <f t="shared" si="2"/>
        <v>617800</v>
      </c>
      <c r="O24" s="232">
        <f>SUM(C24:N24)</f>
        <v>7413600</v>
      </c>
      <c r="P24" s="123"/>
      <c r="Q24" s="123"/>
    </row>
    <row r="25" spans="1:17" s="142" customFormat="1" x14ac:dyDescent="0.2">
      <c r="A25" s="138" t="s">
        <v>425</v>
      </c>
      <c r="B25" s="139" t="s">
        <v>88</v>
      </c>
      <c r="C25" s="232">
        <f>C20+C24</f>
        <v>1675558</v>
      </c>
      <c r="D25" s="232">
        <f t="shared" ref="D25:N25" si="3">D20+D24</f>
        <v>1675558</v>
      </c>
      <c r="E25" s="232">
        <f t="shared" si="3"/>
        <v>1675558</v>
      </c>
      <c r="F25" s="232">
        <f t="shared" si="3"/>
        <v>1675558</v>
      </c>
      <c r="G25" s="232">
        <f t="shared" si="3"/>
        <v>1675558</v>
      </c>
      <c r="H25" s="232">
        <f t="shared" si="3"/>
        <v>1735558</v>
      </c>
      <c r="I25" s="232">
        <f t="shared" si="3"/>
        <v>1675558</v>
      </c>
      <c r="J25" s="232">
        <f t="shared" si="3"/>
        <v>1675558</v>
      </c>
      <c r="K25" s="232">
        <f t="shared" si="3"/>
        <v>1675559</v>
      </c>
      <c r="L25" s="232">
        <f t="shared" si="3"/>
        <v>1675559</v>
      </c>
      <c r="M25" s="232">
        <f t="shared" si="3"/>
        <v>2085559</v>
      </c>
      <c r="N25" s="232">
        <f t="shared" si="3"/>
        <v>1675559</v>
      </c>
      <c r="O25" s="233">
        <f t="shared" si="0"/>
        <v>20576700</v>
      </c>
      <c r="P25" s="123"/>
      <c r="Q25" s="123"/>
    </row>
    <row r="26" spans="1:17" s="142" customFormat="1" x14ac:dyDescent="0.2">
      <c r="A26" s="144" t="s">
        <v>396</v>
      </c>
      <c r="B26" s="139" t="s">
        <v>89</v>
      </c>
      <c r="C26" s="232">
        <v>258441</v>
      </c>
      <c r="D26" s="232">
        <v>258441</v>
      </c>
      <c r="E26" s="232">
        <v>258441</v>
      </c>
      <c r="F26" s="232">
        <v>258441</v>
      </c>
      <c r="G26" s="232">
        <v>258441</v>
      </c>
      <c r="H26" s="232">
        <v>267720</v>
      </c>
      <c r="I26" s="232">
        <v>258441</v>
      </c>
      <c r="J26" s="232">
        <v>258441</v>
      </c>
      <c r="K26" s="232">
        <v>258441</v>
      </c>
      <c r="L26" s="232">
        <v>258441</v>
      </c>
      <c r="M26" s="232">
        <v>321970</v>
      </c>
      <c r="N26" s="232">
        <v>258441</v>
      </c>
      <c r="O26" s="233">
        <f t="shared" si="0"/>
        <v>3174100</v>
      </c>
      <c r="P26" s="123"/>
      <c r="Q26" s="123"/>
    </row>
    <row r="27" spans="1:17" ht="12.75" x14ac:dyDescent="0.25">
      <c r="A27" s="137" t="s">
        <v>90</v>
      </c>
      <c r="B27" s="134" t="s">
        <v>91</v>
      </c>
      <c r="C27" s="231">
        <v>24160</v>
      </c>
      <c r="D27" s="231">
        <v>22200</v>
      </c>
      <c r="E27" s="231">
        <v>22000</v>
      </c>
      <c r="F27" s="231">
        <v>121600</v>
      </c>
      <c r="G27" s="231">
        <v>38000</v>
      </c>
      <c r="H27" s="231">
        <v>42000</v>
      </c>
      <c r="I27" s="231">
        <v>42000</v>
      </c>
      <c r="J27" s="231">
        <v>41400</v>
      </c>
      <c r="K27" s="231">
        <v>54138</v>
      </c>
      <c r="L27" s="231">
        <v>54166</v>
      </c>
      <c r="M27" s="231">
        <v>54166</v>
      </c>
      <c r="N27" s="231">
        <v>134170</v>
      </c>
      <c r="O27" s="233">
        <f t="shared" si="0"/>
        <v>650000</v>
      </c>
      <c r="P27" s="207"/>
      <c r="Q27" s="207"/>
    </row>
    <row r="28" spans="1:17" ht="12.75" x14ac:dyDescent="0.25">
      <c r="A28" s="137" t="s">
        <v>92</v>
      </c>
      <c r="B28" s="134" t="s">
        <v>93</v>
      </c>
      <c r="C28" s="231">
        <v>150000</v>
      </c>
      <c r="D28" s="231">
        <v>160000</v>
      </c>
      <c r="E28" s="231">
        <v>166000</v>
      </c>
      <c r="F28" s="231">
        <v>185000</v>
      </c>
      <c r="G28" s="231">
        <v>194000</v>
      </c>
      <c r="H28" s="231">
        <v>215000</v>
      </c>
      <c r="I28" s="231">
        <v>210000</v>
      </c>
      <c r="J28" s="231">
        <v>220000</v>
      </c>
      <c r="K28" s="231">
        <v>220000</v>
      </c>
      <c r="L28" s="231">
        <v>160000</v>
      </c>
      <c r="M28" s="231">
        <v>140000</v>
      </c>
      <c r="N28" s="231">
        <v>140000</v>
      </c>
      <c r="O28" s="233">
        <f t="shared" si="0"/>
        <v>2160000</v>
      </c>
      <c r="P28" s="207"/>
      <c r="Q28" s="207"/>
    </row>
    <row r="29" spans="1:17" ht="12.75" x14ac:dyDescent="0.25">
      <c r="A29" s="137" t="s">
        <v>94</v>
      </c>
      <c r="B29" s="134" t="s">
        <v>95</v>
      </c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3">
        <f t="shared" si="0"/>
        <v>0</v>
      </c>
      <c r="P29" s="207"/>
      <c r="Q29" s="207"/>
    </row>
    <row r="30" spans="1:17" s="142" customFormat="1" x14ac:dyDescent="0.2">
      <c r="A30" s="144" t="s">
        <v>349</v>
      </c>
      <c r="B30" s="139" t="s">
        <v>96</v>
      </c>
      <c r="C30" s="232">
        <f t="shared" ref="C30:N30" si="4">SUM(C27:C29)</f>
        <v>174160</v>
      </c>
      <c r="D30" s="232">
        <f t="shared" si="4"/>
        <v>182200</v>
      </c>
      <c r="E30" s="232">
        <f t="shared" si="4"/>
        <v>188000</v>
      </c>
      <c r="F30" s="232">
        <f t="shared" si="4"/>
        <v>306600</v>
      </c>
      <c r="G30" s="232">
        <f t="shared" si="4"/>
        <v>232000</v>
      </c>
      <c r="H30" s="232">
        <f t="shared" si="4"/>
        <v>257000</v>
      </c>
      <c r="I30" s="232">
        <f t="shared" si="4"/>
        <v>252000</v>
      </c>
      <c r="J30" s="232">
        <f t="shared" si="4"/>
        <v>261400</v>
      </c>
      <c r="K30" s="232">
        <f t="shared" si="4"/>
        <v>274138</v>
      </c>
      <c r="L30" s="232">
        <f t="shared" si="4"/>
        <v>214166</v>
      </c>
      <c r="M30" s="232">
        <f t="shared" si="4"/>
        <v>194166</v>
      </c>
      <c r="N30" s="232">
        <f t="shared" si="4"/>
        <v>274170</v>
      </c>
      <c r="O30" s="233">
        <f t="shared" si="0"/>
        <v>2810000</v>
      </c>
      <c r="P30" s="123"/>
      <c r="Q30" s="123"/>
    </row>
    <row r="31" spans="1:17" ht="12.75" x14ac:dyDescent="0.25">
      <c r="A31" s="137" t="s">
        <v>97</v>
      </c>
      <c r="B31" s="134" t="s">
        <v>98</v>
      </c>
      <c r="C31" s="231">
        <v>33333</v>
      </c>
      <c r="D31" s="231">
        <v>33333</v>
      </c>
      <c r="E31" s="231">
        <v>33333</v>
      </c>
      <c r="F31" s="231">
        <v>33333</v>
      </c>
      <c r="G31" s="231">
        <v>33333</v>
      </c>
      <c r="H31" s="231">
        <v>33333</v>
      </c>
      <c r="I31" s="231">
        <v>33333</v>
      </c>
      <c r="J31" s="231">
        <v>33333</v>
      </c>
      <c r="K31" s="231">
        <v>33334</v>
      </c>
      <c r="L31" s="231">
        <v>33334</v>
      </c>
      <c r="M31" s="231">
        <v>33334</v>
      </c>
      <c r="N31" s="231">
        <v>33334</v>
      </c>
      <c r="O31" s="233">
        <f t="shared" si="0"/>
        <v>400000</v>
      </c>
      <c r="P31" s="207"/>
      <c r="Q31" s="207"/>
    </row>
    <row r="32" spans="1:17" ht="12.75" x14ac:dyDescent="0.25">
      <c r="A32" s="137" t="s">
        <v>99</v>
      </c>
      <c r="B32" s="134" t="s">
        <v>100</v>
      </c>
      <c r="C32" s="231">
        <v>22500</v>
      </c>
      <c r="D32" s="231">
        <v>22500</v>
      </c>
      <c r="E32" s="231">
        <v>22500</v>
      </c>
      <c r="F32" s="231">
        <v>22500</v>
      </c>
      <c r="G32" s="231">
        <v>22500</v>
      </c>
      <c r="H32" s="231">
        <v>22500</v>
      </c>
      <c r="I32" s="231">
        <v>22500</v>
      </c>
      <c r="J32" s="231">
        <v>22500</v>
      </c>
      <c r="K32" s="231">
        <v>22500</v>
      </c>
      <c r="L32" s="231">
        <v>22500</v>
      </c>
      <c r="M32" s="231">
        <v>22500</v>
      </c>
      <c r="N32" s="231">
        <v>22500</v>
      </c>
      <c r="O32" s="233">
        <f t="shared" si="0"/>
        <v>270000</v>
      </c>
      <c r="P32" s="207"/>
      <c r="Q32" s="207"/>
    </row>
    <row r="33" spans="1:17" s="142" customFormat="1" x14ac:dyDescent="0.2">
      <c r="A33" s="144" t="s">
        <v>426</v>
      </c>
      <c r="B33" s="139" t="s">
        <v>101</v>
      </c>
      <c r="C33" s="232">
        <f>SUM(C31:C32)</f>
        <v>55833</v>
      </c>
      <c r="D33" s="232">
        <f t="shared" ref="D33:N33" si="5">SUM(D31:D32)</f>
        <v>55833</v>
      </c>
      <c r="E33" s="232">
        <f t="shared" si="5"/>
        <v>55833</v>
      </c>
      <c r="F33" s="232">
        <f t="shared" si="5"/>
        <v>55833</v>
      </c>
      <c r="G33" s="232">
        <f t="shared" si="5"/>
        <v>55833</v>
      </c>
      <c r="H33" s="232">
        <f t="shared" si="5"/>
        <v>55833</v>
      </c>
      <c r="I33" s="232">
        <f t="shared" si="5"/>
        <v>55833</v>
      </c>
      <c r="J33" s="232">
        <f t="shared" si="5"/>
        <v>55833</v>
      </c>
      <c r="K33" s="232">
        <f t="shared" si="5"/>
        <v>55834</v>
      </c>
      <c r="L33" s="232">
        <f t="shared" si="5"/>
        <v>55834</v>
      </c>
      <c r="M33" s="232">
        <f t="shared" si="5"/>
        <v>55834</v>
      </c>
      <c r="N33" s="232">
        <f t="shared" si="5"/>
        <v>55834</v>
      </c>
      <c r="O33" s="233">
        <f t="shared" si="0"/>
        <v>670000</v>
      </c>
      <c r="P33" s="123"/>
      <c r="Q33" s="123"/>
    </row>
    <row r="34" spans="1:17" ht="12.75" x14ac:dyDescent="0.25">
      <c r="A34" s="137" t="s">
        <v>102</v>
      </c>
      <c r="B34" s="134" t="s">
        <v>103</v>
      </c>
      <c r="C34" s="231">
        <v>324000</v>
      </c>
      <c r="D34" s="231">
        <v>306000</v>
      </c>
      <c r="E34" s="231">
        <v>281000</v>
      </c>
      <c r="F34" s="231">
        <v>260000</v>
      </c>
      <c r="G34" s="231">
        <v>182000</v>
      </c>
      <c r="H34" s="231">
        <v>182000</v>
      </c>
      <c r="I34" s="231">
        <v>192000</v>
      </c>
      <c r="J34" s="231">
        <v>195000</v>
      </c>
      <c r="K34" s="231">
        <v>195000</v>
      </c>
      <c r="L34" s="231">
        <v>260000</v>
      </c>
      <c r="M34" s="231">
        <v>318000</v>
      </c>
      <c r="N34" s="231">
        <v>305000</v>
      </c>
      <c r="O34" s="233">
        <f t="shared" si="0"/>
        <v>3000000</v>
      </c>
      <c r="P34" s="207"/>
      <c r="Q34" s="207"/>
    </row>
    <row r="35" spans="1:17" ht="12.75" x14ac:dyDescent="0.25">
      <c r="A35" s="137" t="s">
        <v>104</v>
      </c>
      <c r="B35" s="134" t="s">
        <v>105</v>
      </c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3">
        <f t="shared" si="0"/>
        <v>0</v>
      </c>
      <c r="P35" s="207"/>
      <c r="Q35" s="207"/>
    </row>
    <row r="36" spans="1:17" ht="12.75" x14ac:dyDescent="0.25">
      <c r="A36" s="137" t="s">
        <v>397</v>
      </c>
      <c r="B36" s="134" t="s">
        <v>106</v>
      </c>
      <c r="C36" s="231">
        <v>183333</v>
      </c>
      <c r="D36" s="231">
        <v>183333</v>
      </c>
      <c r="E36" s="231">
        <v>183333</v>
      </c>
      <c r="F36" s="231">
        <v>183333</v>
      </c>
      <c r="G36" s="231">
        <v>183333</v>
      </c>
      <c r="H36" s="231">
        <v>183333</v>
      </c>
      <c r="I36" s="231">
        <v>683335</v>
      </c>
      <c r="J36" s="231">
        <v>683335</v>
      </c>
      <c r="K36" s="231">
        <v>183333</v>
      </c>
      <c r="L36" s="231">
        <v>183333</v>
      </c>
      <c r="M36" s="231">
        <v>183333</v>
      </c>
      <c r="N36" s="231">
        <v>183333</v>
      </c>
      <c r="O36" s="233">
        <f t="shared" si="0"/>
        <v>3200000</v>
      </c>
      <c r="P36" s="207"/>
      <c r="Q36" s="207"/>
    </row>
    <row r="37" spans="1:17" ht="12.75" x14ac:dyDescent="0.25">
      <c r="A37" s="137" t="s">
        <v>107</v>
      </c>
      <c r="B37" s="134" t="s">
        <v>108</v>
      </c>
      <c r="C37" s="231">
        <v>30000</v>
      </c>
      <c r="D37" s="231">
        <v>40000</v>
      </c>
      <c r="E37" s="231">
        <v>50000</v>
      </c>
      <c r="F37" s="231">
        <v>120000</v>
      </c>
      <c r="G37" s="231">
        <v>120000</v>
      </c>
      <c r="H37" s="231">
        <v>570000</v>
      </c>
      <c r="I37" s="231">
        <v>600000</v>
      </c>
      <c r="J37" s="231">
        <v>120000</v>
      </c>
      <c r="K37" s="231">
        <v>130000</v>
      </c>
      <c r="L37" s="231">
        <v>110000</v>
      </c>
      <c r="M37" s="231">
        <v>60000</v>
      </c>
      <c r="N37" s="231">
        <v>50000</v>
      </c>
      <c r="O37" s="233">
        <f t="shared" si="0"/>
        <v>2000000</v>
      </c>
      <c r="P37" s="207"/>
      <c r="Q37" s="207"/>
    </row>
    <row r="38" spans="1:17" ht="12.75" x14ac:dyDescent="0.25">
      <c r="A38" s="146" t="s">
        <v>398</v>
      </c>
      <c r="B38" s="134" t="s">
        <v>109</v>
      </c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3">
        <f t="shared" si="0"/>
        <v>0</v>
      </c>
      <c r="P38" s="207"/>
      <c r="Q38" s="207"/>
    </row>
    <row r="39" spans="1:17" ht="12.75" x14ac:dyDescent="0.25">
      <c r="A39" s="143" t="s">
        <v>110</v>
      </c>
      <c r="B39" s="134" t="s">
        <v>111</v>
      </c>
      <c r="C39" s="231">
        <v>0</v>
      </c>
      <c r="D39" s="231">
        <v>70000</v>
      </c>
      <c r="E39" s="231">
        <v>80000</v>
      </c>
      <c r="F39" s="231">
        <v>65000</v>
      </c>
      <c r="G39" s="231">
        <v>200000</v>
      </c>
      <c r="H39" s="231">
        <v>80000</v>
      </c>
      <c r="I39" s="231">
        <v>71000</v>
      </c>
      <c r="J39" s="231">
        <v>70000</v>
      </c>
      <c r="K39" s="231">
        <v>100000</v>
      </c>
      <c r="L39" s="231">
        <v>80000</v>
      </c>
      <c r="M39" s="231">
        <v>94000</v>
      </c>
      <c r="N39" s="231">
        <v>90000</v>
      </c>
      <c r="O39" s="233">
        <f t="shared" si="0"/>
        <v>1000000</v>
      </c>
      <c r="P39" s="207"/>
      <c r="Q39" s="207"/>
    </row>
    <row r="40" spans="1:17" ht="12.75" x14ac:dyDescent="0.25">
      <c r="A40" s="137" t="s">
        <v>399</v>
      </c>
      <c r="B40" s="134" t="s">
        <v>112</v>
      </c>
      <c r="C40" s="231">
        <v>515167</v>
      </c>
      <c r="D40" s="231">
        <v>515167</v>
      </c>
      <c r="E40" s="231">
        <v>515167</v>
      </c>
      <c r="F40" s="231">
        <v>515167</v>
      </c>
      <c r="G40" s="231">
        <v>515167</v>
      </c>
      <c r="H40" s="231">
        <v>515167</v>
      </c>
      <c r="I40" s="231">
        <v>515167</v>
      </c>
      <c r="J40" s="231">
        <v>515167</v>
      </c>
      <c r="K40" s="231">
        <v>515167</v>
      </c>
      <c r="L40" s="231">
        <v>515167</v>
      </c>
      <c r="M40" s="231">
        <v>515167</v>
      </c>
      <c r="N40" s="231">
        <v>515163</v>
      </c>
      <c r="O40" s="233">
        <f t="shared" si="0"/>
        <v>6182000</v>
      </c>
      <c r="P40" s="207"/>
      <c r="Q40" s="207"/>
    </row>
    <row r="41" spans="1:17" s="142" customFormat="1" x14ac:dyDescent="0.2">
      <c r="A41" s="144" t="s">
        <v>350</v>
      </c>
      <c r="B41" s="139" t="s">
        <v>113</v>
      </c>
      <c r="C41" s="232">
        <f>SUM(C34:C40)</f>
        <v>1052500</v>
      </c>
      <c r="D41" s="232">
        <f t="shared" ref="D41:N41" si="6">SUM(D34:D40)</f>
        <v>1114500</v>
      </c>
      <c r="E41" s="232">
        <f t="shared" si="6"/>
        <v>1109500</v>
      </c>
      <c r="F41" s="232">
        <f t="shared" si="6"/>
        <v>1143500</v>
      </c>
      <c r="G41" s="232">
        <f t="shared" si="6"/>
        <v>1200500</v>
      </c>
      <c r="H41" s="232">
        <f t="shared" si="6"/>
        <v>1530500</v>
      </c>
      <c r="I41" s="232">
        <f t="shared" si="6"/>
        <v>2061502</v>
      </c>
      <c r="J41" s="232">
        <f t="shared" si="6"/>
        <v>1583502</v>
      </c>
      <c r="K41" s="232">
        <f t="shared" si="6"/>
        <v>1123500</v>
      </c>
      <c r="L41" s="232">
        <f t="shared" si="6"/>
        <v>1148500</v>
      </c>
      <c r="M41" s="232">
        <f t="shared" si="6"/>
        <v>1170500</v>
      </c>
      <c r="N41" s="232">
        <f t="shared" si="6"/>
        <v>1143496</v>
      </c>
      <c r="O41" s="233">
        <f t="shared" si="0"/>
        <v>15382000</v>
      </c>
      <c r="P41" s="123"/>
      <c r="Q41" s="123"/>
    </row>
    <row r="42" spans="1:17" ht="12.75" x14ac:dyDescent="0.25">
      <c r="A42" s="137" t="s">
        <v>114</v>
      </c>
      <c r="B42" s="134" t="s">
        <v>115</v>
      </c>
      <c r="C42" s="231">
        <v>100000</v>
      </c>
      <c r="D42" s="231">
        <v>100000</v>
      </c>
      <c r="E42" s="231">
        <v>100000</v>
      </c>
      <c r="F42" s="231">
        <v>100000</v>
      </c>
      <c r="G42" s="231">
        <v>100000</v>
      </c>
      <c r="H42" s="231">
        <v>100000</v>
      </c>
      <c r="I42" s="231">
        <v>100000</v>
      </c>
      <c r="J42" s="231">
        <v>100000</v>
      </c>
      <c r="K42" s="231">
        <v>100000</v>
      </c>
      <c r="L42" s="231">
        <v>100000</v>
      </c>
      <c r="M42" s="231">
        <v>100000</v>
      </c>
      <c r="N42" s="231">
        <v>100000</v>
      </c>
      <c r="O42" s="233">
        <f t="shared" si="0"/>
        <v>1200000</v>
      </c>
      <c r="P42" s="207"/>
      <c r="Q42" s="207"/>
    </row>
    <row r="43" spans="1:17" ht="12.75" x14ac:dyDescent="0.25">
      <c r="A43" s="137" t="s">
        <v>116</v>
      </c>
      <c r="B43" s="134" t="s">
        <v>117</v>
      </c>
      <c r="C43" s="231"/>
      <c r="D43" s="231"/>
      <c r="E43" s="231"/>
      <c r="F43" s="231"/>
      <c r="G43" s="231"/>
      <c r="H43" s="231"/>
      <c r="I43" s="231">
        <v>20000</v>
      </c>
      <c r="J43" s="231">
        <v>30000</v>
      </c>
      <c r="K43" s="231"/>
      <c r="L43" s="231"/>
      <c r="M43" s="231"/>
      <c r="N43" s="231"/>
      <c r="O43" s="233">
        <f t="shared" si="0"/>
        <v>50000</v>
      </c>
      <c r="P43" s="207"/>
      <c r="Q43" s="207"/>
    </row>
    <row r="44" spans="1:17" s="142" customFormat="1" x14ac:dyDescent="0.2">
      <c r="A44" s="144" t="s">
        <v>351</v>
      </c>
      <c r="B44" s="139" t="s">
        <v>118</v>
      </c>
      <c r="C44" s="232">
        <f>SUM(C42:C43)</f>
        <v>100000</v>
      </c>
      <c r="D44" s="232">
        <f t="shared" ref="D44:N44" si="7">SUM(D42:D43)</f>
        <v>100000</v>
      </c>
      <c r="E44" s="232">
        <f t="shared" si="7"/>
        <v>100000</v>
      </c>
      <c r="F44" s="232">
        <f t="shared" si="7"/>
        <v>100000</v>
      </c>
      <c r="G44" s="232">
        <f t="shared" si="7"/>
        <v>100000</v>
      </c>
      <c r="H44" s="232">
        <f t="shared" si="7"/>
        <v>100000</v>
      </c>
      <c r="I44" s="232">
        <f t="shared" si="7"/>
        <v>120000</v>
      </c>
      <c r="J44" s="232">
        <f t="shared" si="7"/>
        <v>130000</v>
      </c>
      <c r="K44" s="232">
        <f t="shared" si="7"/>
        <v>100000</v>
      </c>
      <c r="L44" s="232">
        <f t="shared" si="7"/>
        <v>100000</v>
      </c>
      <c r="M44" s="232">
        <f t="shared" si="7"/>
        <v>100000</v>
      </c>
      <c r="N44" s="232">
        <f t="shared" si="7"/>
        <v>100000</v>
      </c>
      <c r="O44" s="233">
        <f t="shared" si="0"/>
        <v>1250000</v>
      </c>
      <c r="P44" s="123"/>
      <c r="Q44" s="123"/>
    </row>
    <row r="45" spans="1:17" ht="12.75" x14ac:dyDescent="0.25">
      <c r="A45" s="137" t="s">
        <v>119</v>
      </c>
      <c r="B45" s="134" t="s">
        <v>120</v>
      </c>
      <c r="C45" s="231">
        <v>349460</v>
      </c>
      <c r="D45" s="231">
        <v>369350</v>
      </c>
      <c r="E45" s="231">
        <v>368300</v>
      </c>
      <c r="F45" s="231">
        <v>407800</v>
      </c>
      <c r="G45" s="231">
        <v>403100</v>
      </c>
      <c r="H45" s="231">
        <v>498690</v>
      </c>
      <c r="I45" s="231">
        <v>643130</v>
      </c>
      <c r="J45" s="231">
        <v>515270</v>
      </c>
      <c r="K45" s="231">
        <v>396000</v>
      </c>
      <c r="L45" s="231">
        <v>396700</v>
      </c>
      <c r="M45" s="231">
        <v>362400</v>
      </c>
      <c r="N45" s="231">
        <v>398100</v>
      </c>
      <c r="O45" s="233">
        <f t="shared" si="0"/>
        <v>5108300</v>
      </c>
      <c r="P45" s="207"/>
      <c r="Q45" s="207"/>
    </row>
    <row r="46" spans="1:17" ht="12.75" x14ac:dyDescent="0.25">
      <c r="A46" s="137" t="s">
        <v>121</v>
      </c>
      <c r="B46" s="134" t="s">
        <v>122</v>
      </c>
      <c r="C46" s="231"/>
      <c r="D46" s="231"/>
      <c r="E46" s="231"/>
      <c r="F46" s="231"/>
      <c r="G46" s="231"/>
      <c r="H46" s="231"/>
      <c r="I46" s="231">
        <v>14500000</v>
      </c>
      <c r="J46" s="231">
        <v>4590000</v>
      </c>
      <c r="K46" s="231"/>
      <c r="L46" s="231"/>
      <c r="M46" s="231"/>
      <c r="N46" s="231"/>
      <c r="O46" s="233">
        <f t="shared" si="0"/>
        <v>19090000</v>
      </c>
      <c r="P46" s="207"/>
      <c r="Q46" s="207"/>
    </row>
    <row r="47" spans="1:17" ht="12.75" x14ac:dyDescent="0.25">
      <c r="A47" s="137" t="s">
        <v>400</v>
      </c>
      <c r="B47" s="134" t="s">
        <v>123</v>
      </c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3">
        <f t="shared" si="0"/>
        <v>0</v>
      </c>
      <c r="P47" s="207"/>
      <c r="Q47" s="207"/>
    </row>
    <row r="48" spans="1:17" ht="12.75" x14ac:dyDescent="0.25">
      <c r="A48" s="137" t="s">
        <v>401</v>
      </c>
      <c r="B48" s="134" t="s">
        <v>124</v>
      </c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3">
        <f t="shared" si="0"/>
        <v>0</v>
      </c>
      <c r="P48" s="207"/>
      <c r="Q48" s="207"/>
    </row>
    <row r="49" spans="1:17" ht="12.75" x14ac:dyDescent="0.25">
      <c r="A49" s="137" t="s">
        <v>125</v>
      </c>
      <c r="B49" s="134" t="s">
        <v>126</v>
      </c>
      <c r="C49" s="231">
        <v>2000</v>
      </c>
      <c r="D49" s="231">
        <v>1000</v>
      </c>
      <c r="E49" s="231">
        <v>1000</v>
      </c>
      <c r="F49" s="231">
        <v>1200</v>
      </c>
      <c r="G49" s="231">
        <v>50000</v>
      </c>
      <c r="H49" s="231">
        <v>37000</v>
      </c>
      <c r="I49" s="231">
        <v>1200</v>
      </c>
      <c r="J49" s="231">
        <v>1100</v>
      </c>
      <c r="K49" s="231">
        <v>2200</v>
      </c>
      <c r="L49" s="231">
        <v>1100</v>
      </c>
      <c r="M49" s="231">
        <v>1200</v>
      </c>
      <c r="N49" s="231">
        <v>1000</v>
      </c>
      <c r="O49" s="233">
        <f t="shared" si="0"/>
        <v>100000</v>
      </c>
      <c r="P49" s="207"/>
      <c r="Q49" s="207"/>
    </row>
    <row r="50" spans="1:17" s="142" customFormat="1" x14ac:dyDescent="0.2">
      <c r="A50" s="144" t="s">
        <v>352</v>
      </c>
      <c r="B50" s="139" t="s">
        <v>127</v>
      </c>
      <c r="C50" s="232">
        <f>SUM(C45:C49)</f>
        <v>351460</v>
      </c>
      <c r="D50" s="232">
        <f t="shared" ref="D50:N50" si="8">SUM(D45:D49)</f>
        <v>370350</v>
      </c>
      <c r="E50" s="232">
        <f t="shared" si="8"/>
        <v>369300</v>
      </c>
      <c r="F50" s="232">
        <f t="shared" si="8"/>
        <v>409000</v>
      </c>
      <c r="G50" s="232">
        <f t="shared" si="8"/>
        <v>453100</v>
      </c>
      <c r="H50" s="232">
        <f t="shared" si="8"/>
        <v>535690</v>
      </c>
      <c r="I50" s="232">
        <f t="shared" si="8"/>
        <v>15144330</v>
      </c>
      <c r="J50" s="232">
        <f t="shared" si="8"/>
        <v>5106370</v>
      </c>
      <c r="K50" s="232">
        <f t="shared" si="8"/>
        <v>398200</v>
      </c>
      <c r="L50" s="232">
        <f t="shared" si="8"/>
        <v>397800</v>
      </c>
      <c r="M50" s="232">
        <f t="shared" si="8"/>
        <v>363600</v>
      </c>
      <c r="N50" s="232">
        <f t="shared" si="8"/>
        <v>399100</v>
      </c>
      <c r="O50" s="233">
        <f t="shared" si="0"/>
        <v>24298300</v>
      </c>
      <c r="P50" s="123"/>
      <c r="Q50" s="123"/>
    </row>
    <row r="51" spans="1:17" s="142" customFormat="1" x14ac:dyDescent="0.2">
      <c r="A51" s="144" t="s">
        <v>353</v>
      </c>
      <c r="B51" s="139" t="s">
        <v>128</v>
      </c>
      <c r="C51" s="232">
        <f>C50+C44+C41+C33+C30</f>
        <v>1733953</v>
      </c>
      <c r="D51" s="232">
        <f t="shared" ref="D51:N51" si="9">D50+D44+D41+D33+D30</f>
        <v>1822883</v>
      </c>
      <c r="E51" s="232">
        <f t="shared" si="9"/>
        <v>1822633</v>
      </c>
      <c r="F51" s="232">
        <f t="shared" si="9"/>
        <v>2014933</v>
      </c>
      <c r="G51" s="232">
        <f t="shared" si="9"/>
        <v>2041433</v>
      </c>
      <c r="H51" s="232">
        <f t="shared" si="9"/>
        <v>2479023</v>
      </c>
      <c r="I51" s="232">
        <f t="shared" si="9"/>
        <v>17633665</v>
      </c>
      <c r="J51" s="232">
        <f t="shared" si="9"/>
        <v>7137105</v>
      </c>
      <c r="K51" s="232">
        <f t="shared" si="9"/>
        <v>1951672</v>
      </c>
      <c r="L51" s="232">
        <f t="shared" si="9"/>
        <v>1916300</v>
      </c>
      <c r="M51" s="232">
        <f t="shared" si="9"/>
        <v>1884100</v>
      </c>
      <c r="N51" s="232">
        <f t="shared" si="9"/>
        <v>1972600</v>
      </c>
      <c r="O51" s="233">
        <f t="shared" si="0"/>
        <v>44410300</v>
      </c>
      <c r="P51" s="123"/>
      <c r="Q51" s="123"/>
    </row>
    <row r="52" spans="1:17" ht="12.75" x14ac:dyDescent="0.25">
      <c r="A52" s="147" t="s">
        <v>129</v>
      </c>
      <c r="B52" s="134" t="s">
        <v>130</v>
      </c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3">
        <f t="shared" si="0"/>
        <v>0</v>
      </c>
      <c r="P52" s="207"/>
      <c r="Q52" s="207"/>
    </row>
    <row r="53" spans="1:17" ht="12.75" x14ac:dyDescent="0.25">
      <c r="A53" s="147" t="s">
        <v>354</v>
      </c>
      <c r="B53" s="134" t="s">
        <v>131</v>
      </c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3">
        <f t="shared" si="0"/>
        <v>0</v>
      </c>
      <c r="P53" s="207"/>
      <c r="Q53" s="207"/>
    </row>
    <row r="54" spans="1:17" ht="12.75" x14ac:dyDescent="0.25">
      <c r="A54" s="148" t="s">
        <v>402</v>
      </c>
      <c r="B54" s="134" t="s">
        <v>132</v>
      </c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3">
        <f t="shared" si="0"/>
        <v>0</v>
      </c>
      <c r="P54" s="207"/>
      <c r="Q54" s="207"/>
    </row>
    <row r="55" spans="1:17" ht="12.75" x14ac:dyDescent="0.25">
      <c r="A55" s="148" t="s">
        <v>403</v>
      </c>
      <c r="B55" s="134" t="s">
        <v>133</v>
      </c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3">
        <f t="shared" si="0"/>
        <v>0</v>
      </c>
      <c r="P55" s="207"/>
      <c r="Q55" s="207"/>
    </row>
    <row r="56" spans="1:17" ht="12.75" x14ac:dyDescent="0.25">
      <c r="A56" s="148" t="s">
        <v>404</v>
      </c>
      <c r="B56" s="134" t="s">
        <v>134</v>
      </c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3">
        <f t="shared" si="0"/>
        <v>0</v>
      </c>
      <c r="P56" s="207"/>
      <c r="Q56" s="207"/>
    </row>
    <row r="57" spans="1:17" ht="12.75" x14ac:dyDescent="0.25">
      <c r="A57" s="147" t="s">
        <v>405</v>
      </c>
      <c r="B57" s="134" t="s">
        <v>135</v>
      </c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3">
        <f t="shared" si="0"/>
        <v>0</v>
      </c>
      <c r="P57" s="207"/>
      <c r="Q57" s="207"/>
    </row>
    <row r="58" spans="1:17" ht="12.75" x14ac:dyDescent="0.25">
      <c r="A58" s="147" t="s">
        <v>406</v>
      </c>
      <c r="B58" s="134" t="s">
        <v>136</v>
      </c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3">
        <f t="shared" si="0"/>
        <v>0</v>
      </c>
      <c r="P58" s="207"/>
      <c r="Q58" s="207"/>
    </row>
    <row r="59" spans="1:17" ht="12.75" x14ac:dyDescent="0.25">
      <c r="A59" s="147" t="s">
        <v>407</v>
      </c>
      <c r="B59" s="134" t="s">
        <v>137</v>
      </c>
      <c r="C59" s="231">
        <v>135500</v>
      </c>
      <c r="D59" s="231">
        <v>135500</v>
      </c>
      <c r="E59" s="231">
        <v>135500</v>
      </c>
      <c r="F59" s="231">
        <v>85500</v>
      </c>
      <c r="G59" s="231">
        <v>85500</v>
      </c>
      <c r="H59" s="231">
        <v>105000</v>
      </c>
      <c r="I59" s="231">
        <v>85500</v>
      </c>
      <c r="J59" s="231">
        <v>85500</v>
      </c>
      <c r="K59" s="231">
        <v>85500</v>
      </c>
      <c r="L59" s="231">
        <v>85500</v>
      </c>
      <c r="M59" s="231">
        <v>2340000</v>
      </c>
      <c r="N59" s="231">
        <v>135500</v>
      </c>
      <c r="O59" s="233">
        <f t="shared" si="0"/>
        <v>3500000</v>
      </c>
      <c r="P59" s="207"/>
      <c r="Q59" s="207"/>
    </row>
    <row r="60" spans="1:17" s="142" customFormat="1" x14ac:dyDescent="0.2">
      <c r="A60" s="149" t="s">
        <v>381</v>
      </c>
      <c r="B60" s="139" t="s">
        <v>138</v>
      </c>
      <c r="C60" s="232">
        <f>SUM(C52:C59)</f>
        <v>135500</v>
      </c>
      <c r="D60" s="232">
        <f t="shared" ref="D60:N60" si="10">SUM(D52:D59)</f>
        <v>135500</v>
      </c>
      <c r="E60" s="232">
        <f t="shared" si="10"/>
        <v>135500</v>
      </c>
      <c r="F60" s="232">
        <f t="shared" si="10"/>
        <v>85500</v>
      </c>
      <c r="G60" s="232">
        <f t="shared" si="10"/>
        <v>85500</v>
      </c>
      <c r="H60" s="232">
        <f t="shared" si="10"/>
        <v>105000</v>
      </c>
      <c r="I60" s="232">
        <f t="shared" si="10"/>
        <v>85500</v>
      </c>
      <c r="J60" s="232">
        <f t="shared" si="10"/>
        <v>85500</v>
      </c>
      <c r="K60" s="232">
        <f t="shared" si="10"/>
        <v>85500</v>
      </c>
      <c r="L60" s="232">
        <f t="shared" si="10"/>
        <v>85500</v>
      </c>
      <c r="M60" s="232">
        <f t="shared" si="10"/>
        <v>2340000</v>
      </c>
      <c r="N60" s="232">
        <f t="shared" si="10"/>
        <v>135500</v>
      </c>
      <c r="O60" s="233">
        <f t="shared" si="0"/>
        <v>3500000</v>
      </c>
      <c r="P60" s="123"/>
      <c r="Q60" s="123"/>
    </row>
    <row r="61" spans="1:17" ht="12.75" x14ac:dyDescent="0.25">
      <c r="A61" s="150" t="s">
        <v>408</v>
      </c>
      <c r="B61" s="134" t="s">
        <v>139</v>
      </c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3">
        <f t="shared" si="0"/>
        <v>0</v>
      </c>
      <c r="P61" s="207"/>
      <c r="Q61" s="207"/>
    </row>
    <row r="62" spans="1:17" ht="12.75" x14ac:dyDescent="0.25">
      <c r="A62" s="150" t="s">
        <v>140</v>
      </c>
      <c r="B62" s="134" t="s">
        <v>141</v>
      </c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3">
        <f t="shared" si="0"/>
        <v>0</v>
      </c>
      <c r="P62" s="207"/>
      <c r="Q62" s="207"/>
    </row>
    <row r="63" spans="1:17" ht="25.5" x14ac:dyDescent="0.25">
      <c r="A63" s="150" t="s">
        <v>142</v>
      </c>
      <c r="B63" s="134" t="s">
        <v>143</v>
      </c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3">
        <f t="shared" si="0"/>
        <v>0</v>
      </c>
      <c r="P63" s="207"/>
      <c r="Q63" s="207"/>
    </row>
    <row r="64" spans="1:17" ht="25.5" x14ac:dyDescent="0.25">
      <c r="A64" s="150" t="s">
        <v>382</v>
      </c>
      <c r="B64" s="134" t="s">
        <v>144</v>
      </c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3">
        <f t="shared" si="0"/>
        <v>0</v>
      </c>
      <c r="P64" s="207"/>
      <c r="Q64" s="207"/>
    </row>
    <row r="65" spans="1:17" ht="25.5" x14ac:dyDescent="0.25">
      <c r="A65" s="150" t="s">
        <v>409</v>
      </c>
      <c r="B65" s="134" t="s">
        <v>145</v>
      </c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3">
        <f t="shared" si="0"/>
        <v>0</v>
      </c>
      <c r="P65" s="207"/>
      <c r="Q65" s="207"/>
    </row>
    <row r="66" spans="1:17" ht="12.75" x14ac:dyDescent="0.25">
      <c r="A66" s="150" t="s">
        <v>383</v>
      </c>
      <c r="B66" s="134" t="s">
        <v>146</v>
      </c>
      <c r="C66" s="231">
        <v>0</v>
      </c>
      <c r="D66" s="231">
        <v>432120</v>
      </c>
      <c r="E66" s="231">
        <v>458880</v>
      </c>
      <c r="F66" s="231">
        <v>408000</v>
      </c>
      <c r="G66" s="231">
        <v>983000</v>
      </c>
      <c r="H66" s="231">
        <v>0</v>
      </c>
      <c r="I66" s="231">
        <v>0</v>
      </c>
      <c r="J66" s="231">
        <v>900000</v>
      </c>
      <c r="K66" s="231">
        <v>983000</v>
      </c>
      <c r="L66" s="231">
        <v>231000</v>
      </c>
      <c r="M66" s="231">
        <v>0</v>
      </c>
      <c r="N66" s="231">
        <v>0</v>
      </c>
      <c r="O66" s="233">
        <f t="shared" si="0"/>
        <v>4396000</v>
      </c>
      <c r="P66" s="207"/>
      <c r="Q66" s="207"/>
    </row>
    <row r="67" spans="1:17" ht="25.5" x14ac:dyDescent="0.25">
      <c r="A67" s="150" t="s">
        <v>410</v>
      </c>
      <c r="B67" s="134" t="s">
        <v>147</v>
      </c>
      <c r="C67" s="231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3">
        <f t="shared" si="0"/>
        <v>0</v>
      </c>
      <c r="P67" s="207"/>
      <c r="Q67" s="207"/>
    </row>
    <row r="68" spans="1:17" ht="25.5" x14ac:dyDescent="0.25">
      <c r="A68" s="150" t="s">
        <v>411</v>
      </c>
      <c r="B68" s="134" t="s">
        <v>148</v>
      </c>
      <c r="C68" s="231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3">
        <f t="shared" si="0"/>
        <v>0</v>
      </c>
      <c r="P68" s="207"/>
      <c r="Q68" s="207"/>
    </row>
    <row r="69" spans="1:17" ht="12.75" x14ac:dyDescent="0.25">
      <c r="A69" s="150" t="s">
        <v>149</v>
      </c>
      <c r="B69" s="134" t="s">
        <v>150</v>
      </c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3">
        <f t="shared" si="0"/>
        <v>0</v>
      </c>
      <c r="P69" s="207"/>
      <c r="Q69" s="207"/>
    </row>
    <row r="70" spans="1:17" ht="12.75" x14ac:dyDescent="0.25">
      <c r="A70" s="151" t="s">
        <v>151</v>
      </c>
      <c r="B70" s="134" t="s">
        <v>152</v>
      </c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3">
        <f t="shared" si="0"/>
        <v>0</v>
      </c>
      <c r="P70" s="207"/>
      <c r="Q70" s="207"/>
    </row>
    <row r="71" spans="1:17" ht="12.75" x14ac:dyDescent="0.25">
      <c r="A71" s="150" t="s">
        <v>412</v>
      </c>
      <c r="B71" s="134" t="s">
        <v>153</v>
      </c>
      <c r="C71" s="231"/>
      <c r="D71" s="231"/>
      <c r="E71" s="231"/>
      <c r="F71" s="231">
        <v>550000</v>
      </c>
      <c r="G71" s="231">
        <v>600000</v>
      </c>
      <c r="H71" s="231"/>
      <c r="I71" s="231"/>
      <c r="J71" s="231"/>
      <c r="K71" s="231"/>
      <c r="L71" s="231"/>
      <c r="M71" s="231"/>
      <c r="N71" s="231"/>
      <c r="O71" s="233">
        <f t="shared" si="0"/>
        <v>1150000</v>
      </c>
      <c r="P71" s="207"/>
      <c r="Q71" s="207"/>
    </row>
    <row r="72" spans="1:17" ht="12.75" x14ac:dyDescent="0.25">
      <c r="A72" s="151" t="s">
        <v>541</v>
      </c>
      <c r="B72" s="134" t="s">
        <v>154</v>
      </c>
      <c r="C72" s="231">
        <v>1202038</v>
      </c>
      <c r="D72" s="231">
        <v>1202038</v>
      </c>
      <c r="E72" s="231">
        <v>1202038</v>
      </c>
      <c r="F72" s="231">
        <v>1202038</v>
      </c>
      <c r="G72" s="231">
        <v>1202038</v>
      </c>
      <c r="H72" s="231">
        <v>1202038</v>
      </c>
      <c r="I72" s="231">
        <v>1202038</v>
      </c>
      <c r="J72" s="231">
        <v>1202038</v>
      </c>
      <c r="K72" s="231">
        <v>1202038</v>
      </c>
      <c r="L72" s="231">
        <v>1202038</v>
      </c>
      <c r="M72" s="231">
        <v>1202038</v>
      </c>
      <c r="N72" s="231">
        <v>1202032</v>
      </c>
      <c r="O72" s="233">
        <f t="shared" ref="O72:O137" si="11">SUM(C72:N72)</f>
        <v>14424450</v>
      </c>
      <c r="P72" s="207"/>
      <c r="Q72" s="207"/>
    </row>
    <row r="73" spans="1:17" ht="12.75" x14ac:dyDescent="0.25">
      <c r="A73" s="151" t="s">
        <v>542</v>
      </c>
      <c r="B73" s="134" t="s">
        <v>154</v>
      </c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3">
        <f t="shared" si="11"/>
        <v>0</v>
      </c>
      <c r="P73" s="207"/>
      <c r="Q73" s="207"/>
    </row>
    <row r="74" spans="1:17" s="142" customFormat="1" x14ac:dyDescent="0.2">
      <c r="A74" s="149" t="s">
        <v>384</v>
      </c>
      <c r="B74" s="139" t="s">
        <v>155</v>
      </c>
      <c r="C74" s="232">
        <f>SUM(C61:C73)</f>
        <v>1202038</v>
      </c>
      <c r="D74" s="232">
        <f t="shared" ref="D74:N74" si="12">SUM(D61:D73)</f>
        <v>1634158</v>
      </c>
      <c r="E74" s="232">
        <f t="shared" si="12"/>
        <v>1660918</v>
      </c>
      <c r="F74" s="232">
        <f t="shared" si="12"/>
        <v>2160038</v>
      </c>
      <c r="G74" s="232">
        <f t="shared" si="12"/>
        <v>2785038</v>
      </c>
      <c r="H74" s="232">
        <f t="shared" si="12"/>
        <v>1202038</v>
      </c>
      <c r="I74" s="232">
        <f t="shared" si="12"/>
        <v>1202038</v>
      </c>
      <c r="J74" s="232">
        <f t="shared" si="12"/>
        <v>2102038</v>
      </c>
      <c r="K74" s="232">
        <f t="shared" si="12"/>
        <v>2185038</v>
      </c>
      <c r="L74" s="232">
        <f t="shared" si="12"/>
        <v>1433038</v>
      </c>
      <c r="M74" s="232">
        <f t="shared" si="12"/>
        <v>1202038</v>
      </c>
      <c r="N74" s="232">
        <f t="shared" si="12"/>
        <v>1202032</v>
      </c>
      <c r="O74" s="233">
        <f t="shared" si="11"/>
        <v>19970450</v>
      </c>
      <c r="P74" s="123"/>
      <c r="Q74" s="123"/>
    </row>
    <row r="75" spans="1:17" s="142" customFormat="1" x14ac:dyDescent="0.2">
      <c r="A75" s="152" t="s">
        <v>531</v>
      </c>
      <c r="B75" s="153"/>
      <c r="C75" s="259"/>
      <c r="D75" s="259"/>
      <c r="E75" s="259"/>
      <c r="F75" s="259"/>
      <c r="G75" s="259"/>
      <c r="H75" s="259"/>
      <c r="I75" s="259"/>
      <c r="J75" s="259"/>
      <c r="K75" s="259"/>
      <c r="L75" s="259"/>
      <c r="M75" s="259"/>
      <c r="N75" s="259"/>
      <c r="O75" s="260">
        <f t="shared" si="11"/>
        <v>0</v>
      </c>
      <c r="P75" s="123"/>
      <c r="Q75" s="123"/>
    </row>
    <row r="76" spans="1:17" ht="12.75" x14ac:dyDescent="0.25">
      <c r="A76" s="157" t="s">
        <v>156</v>
      </c>
      <c r="B76" s="134" t="s">
        <v>157</v>
      </c>
      <c r="C76" s="231"/>
      <c r="D76" s="231"/>
      <c r="E76" s="231"/>
      <c r="F76" s="231"/>
      <c r="G76" s="231"/>
      <c r="H76" s="231"/>
      <c r="I76" s="231"/>
      <c r="J76" s="231"/>
      <c r="K76" s="231"/>
      <c r="L76" s="231"/>
      <c r="M76" s="231"/>
      <c r="N76" s="231"/>
      <c r="O76" s="233">
        <f t="shared" si="11"/>
        <v>0</v>
      </c>
      <c r="P76" s="207"/>
      <c r="Q76" s="207"/>
    </row>
    <row r="77" spans="1:17" ht="12.75" x14ac:dyDescent="0.25">
      <c r="A77" s="157" t="s">
        <v>413</v>
      </c>
      <c r="B77" s="134" t="s">
        <v>158</v>
      </c>
      <c r="C77" s="231"/>
      <c r="D77" s="231"/>
      <c r="E77" s="231"/>
      <c r="F77" s="231"/>
      <c r="G77" s="231">
        <v>6241420</v>
      </c>
      <c r="H77" s="231">
        <v>19339000</v>
      </c>
      <c r="I77" s="231">
        <v>19339000</v>
      </c>
      <c r="J77" s="231">
        <v>19339000</v>
      </c>
      <c r="K77" s="231">
        <v>19339000</v>
      </c>
      <c r="L77" s="231">
        <v>19339000</v>
      </c>
      <c r="M77" s="231">
        <v>19339000</v>
      </c>
      <c r="N77" s="231">
        <v>19337400</v>
      </c>
      <c r="O77" s="233">
        <f t="shared" si="11"/>
        <v>141612820</v>
      </c>
      <c r="P77" s="207"/>
      <c r="Q77" s="207"/>
    </row>
    <row r="78" spans="1:17" ht="12.75" x14ac:dyDescent="0.25">
      <c r="A78" s="157" t="s">
        <v>159</v>
      </c>
      <c r="B78" s="134" t="s">
        <v>160</v>
      </c>
      <c r="C78" s="231"/>
      <c r="D78" s="231"/>
      <c r="E78" s="231"/>
      <c r="F78" s="231"/>
      <c r="G78" s="231"/>
      <c r="H78" s="231"/>
      <c r="I78" s="231"/>
      <c r="J78" s="231"/>
      <c r="K78" s="231"/>
      <c r="L78" s="231"/>
      <c r="M78" s="231"/>
      <c r="N78" s="231"/>
      <c r="O78" s="233">
        <f t="shared" si="11"/>
        <v>0</v>
      </c>
      <c r="P78" s="207"/>
      <c r="Q78" s="207"/>
    </row>
    <row r="79" spans="1:17" ht="12.75" x14ac:dyDescent="0.25">
      <c r="A79" s="157" t="s">
        <v>161</v>
      </c>
      <c r="B79" s="134" t="s">
        <v>162</v>
      </c>
      <c r="C79" s="231">
        <v>1187000</v>
      </c>
      <c r="D79" s="231">
        <v>1187000</v>
      </c>
      <c r="E79" s="231">
        <v>1187000</v>
      </c>
      <c r="F79" s="231">
        <v>1187000</v>
      </c>
      <c r="G79" s="231">
        <v>1187000</v>
      </c>
      <c r="H79" s="231">
        <v>1187000</v>
      </c>
      <c r="I79" s="231">
        <v>1187000</v>
      </c>
      <c r="J79" s="231">
        <v>4275000</v>
      </c>
      <c r="K79" s="231">
        <v>4275000</v>
      </c>
      <c r="L79" s="231">
        <v>3935510</v>
      </c>
      <c r="M79" s="231">
        <v>3885000</v>
      </c>
      <c r="N79" s="231">
        <v>3877000</v>
      </c>
      <c r="O79" s="233">
        <f t="shared" si="11"/>
        <v>28556510</v>
      </c>
      <c r="P79" s="207"/>
      <c r="Q79" s="207"/>
    </row>
    <row r="80" spans="1:17" ht="12.75" x14ac:dyDescent="0.25">
      <c r="A80" s="143" t="s">
        <v>163</v>
      </c>
      <c r="B80" s="134" t="s">
        <v>164</v>
      </c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31"/>
      <c r="O80" s="233">
        <f t="shared" si="11"/>
        <v>0</v>
      </c>
      <c r="P80" s="207"/>
      <c r="Q80" s="207"/>
    </row>
    <row r="81" spans="1:17" ht="12.75" x14ac:dyDescent="0.25">
      <c r="A81" s="143" t="s">
        <v>165</v>
      </c>
      <c r="B81" s="134" t="s">
        <v>166</v>
      </c>
      <c r="C81" s="231"/>
      <c r="D81" s="231"/>
      <c r="E81" s="231"/>
      <c r="F81" s="231"/>
      <c r="G81" s="231"/>
      <c r="H81" s="231"/>
      <c r="I81" s="231"/>
      <c r="J81" s="231"/>
      <c r="K81" s="231"/>
      <c r="L81" s="231"/>
      <c r="M81" s="231"/>
      <c r="N81" s="231"/>
      <c r="O81" s="233">
        <f t="shared" si="11"/>
        <v>0</v>
      </c>
      <c r="P81" s="207"/>
      <c r="Q81" s="207"/>
    </row>
    <row r="82" spans="1:17" ht="12.75" x14ac:dyDescent="0.25">
      <c r="A82" s="143" t="s">
        <v>167</v>
      </c>
      <c r="B82" s="134" t="s">
        <v>168</v>
      </c>
      <c r="C82" s="231">
        <v>321000</v>
      </c>
      <c r="D82" s="231">
        <v>321000</v>
      </c>
      <c r="E82" s="231">
        <v>321000</v>
      </c>
      <c r="F82" s="231">
        <v>321000</v>
      </c>
      <c r="G82" s="231">
        <v>2006000</v>
      </c>
      <c r="H82" s="231">
        <v>5543000</v>
      </c>
      <c r="I82" s="231">
        <v>5543000</v>
      </c>
      <c r="J82" s="231">
        <v>6376000</v>
      </c>
      <c r="K82" s="231">
        <v>6371800</v>
      </c>
      <c r="L82" s="231">
        <v>6284000</v>
      </c>
      <c r="M82" s="231">
        <v>6270000</v>
      </c>
      <c r="N82" s="231">
        <v>6268000</v>
      </c>
      <c r="O82" s="233">
        <f t="shared" si="11"/>
        <v>45945800</v>
      </c>
      <c r="P82" s="207"/>
      <c r="Q82" s="207"/>
    </row>
    <row r="83" spans="1:17" s="142" customFormat="1" x14ac:dyDescent="0.2">
      <c r="A83" s="158" t="s">
        <v>386</v>
      </c>
      <c r="B83" s="139" t="s">
        <v>169</v>
      </c>
      <c r="C83" s="232">
        <f>SUM(C76:C82)</f>
        <v>1508000</v>
      </c>
      <c r="D83" s="232">
        <f t="shared" ref="D83:N83" si="13">SUM(D76:D82)</f>
        <v>1508000</v>
      </c>
      <c r="E83" s="232">
        <f t="shared" si="13"/>
        <v>1508000</v>
      </c>
      <c r="F83" s="232">
        <f t="shared" si="13"/>
        <v>1508000</v>
      </c>
      <c r="G83" s="232">
        <f t="shared" si="13"/>
        <v>9434420</v>
      </c>
      <c r="H83" s="232">
        <f t="shared" si="13"/>
        <v>26069000</v>
      </c>
      <c r="I83" s="232">
        <f t="shared" si="13"/>
        <v>26069000</v>
      </c>
      <c r="J83" s="232">
        <f t="shared" si="13"/>
        <v>29990000</v>
      </c>
      <c r="K83" s="232">
        <f t="shared" si="13"/>
        <v>29985800</v>
      </c>
      <c r="L83" s="232">
        <f t="shared" si="13"/>
        <v>29558510</v>
      </c>
      <c r="M83" s="232">
        <f t="shared" si="13"/>
        <v>29494000</v>
      </c>
      <c r="N83" s="232">
        <f t="shared" si="13"/>
        <v>29482400</v>
      </c>
      <c r="O83" s="233">
        <f t="shared" si="11"/>
        <v>216115130</v>
      </c>
      <c r="P83" s="123"/>
      <c r="Q83" s="123"/>
    </row>
    <row r="84" spans="1:17" ht="12.75" x14ac:dyDescent="0.25">
      <c r="A84" s="147" t="s">
        <v>170</v>
      </c>
      <c r="B84" s="134" t="s">
        <v>171</v>
      </c>
      <c r="C84" s="231"/>
      <c r="D84" s="231"/>
      <c r="E84" s="231">
        <v>18333000</v>
      </c>
      <c r="F84" s="231">
        <v>23628000</v>
      </c>
      <c r="G84" s="231">
        <v>23628000</v>
      </c>
      <c r="H84" s="231">
        <v>5295000</v>
      </c>
      <c r="I84" s="231">
        <v>5296000</v>
      </c>
      <c r="J84" s="231"/>
      <c r="K84" s="231"/>
      <c r="L84" s="231"/>
      <c r="M84" s="231"/>
      <c r="N84" s="231"/>
      <c r="O84" s="233">
        <f t="shared" si="11"/>
        <v>76180000</v>
      </c>
      <c r="P84" s="207"/>
      <c r="Q84" s="207"/>
    </row>
    <row r="85" spans="1:17" ht="12.75" x14ac:dyDescent="0.25">
      <c r="A85" s="147" t="s">
        <v>172</v>
      </c>
      <c r="B85" s="134" t="s">
        <v>173</v>
      </c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  <c r="O85" s="233">
        <f t="shared" si="11"/>
        <v>0</v>
      </c>
      <c r="P85" s="207"/>
      <c r="Q85" s="207"/>
    </row>
    <row r="86" spans="1:17" ht="12.75" x14ac:dyDescent="0.25">
      <c r="A86" s="147" t="s">
        <v>174</v>
      </c>
      <c r="B86" s="134" t="s">
        <v>175</v>
      </c>
      <c r="C86" s="231"/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  <c r="O86" s="233">
        <f t="shared" si="11"/>
        <v>0</v>
      </c>
      <c r="P86" s="207"/>
      <c r="Q86" s="207"/>
    </row>
    <row r="87" spans="1:17" ht="12.75" x14ac:dyDescent="0.25">
      <c r="A87" s="147" t="s">
        <v>176</v>
      </c>
      <c r="B87" s="134" t="s">
        <v>177</v>
      </c>
      <c r="C87" s="231"/>
      <c r="D87" s="231"/>
      <c r="E87" s="231"/>
      <c r="F87" s="231">
        <v>1430000</v>
      </c>
      <c r="G87" s="231">
        <v>1430000</v>
      </c>
      <c r="H87" s="231">
        <v>1430000</v>
      </c>
      <c r="I87" s="231">
        <v>1430000</v>
      </c>
      <c r="J87" s="231"/>
      <c r="K87" s="231"/>
      <c r="L87" s="231"/>
      <c r="M87" s="231"/>
      <c r="N87" s="231"/>
      <c r="O87" s="233">
        <f t="shared" si="11"/>
        <v>5720000</v>
      </c>
      <c r="P87" s="207"/>
      <c r="Q87" s="207"/>
    </row>
    <row r="88" spans="1:17" s="142" customFormat="1" x14ac:dyDescent="0.2">
      <c r="A88" s="149" t="s">
        <v>387</v>
      </c>
      <c r="B88" s="139" t="s">
        <v>178</v>
      </c>
      <c r="C88" s="232">
        <f>SUM(C84:C87)</f>
        <v>0</v>
      </c>
      <c r="D88" s="232">
        <f t="shared" ref="D88:N88" si="14">SUM(D84:D87)</f>
        <v>0</v>
      </c>
      <c r="E88" s="232">
        <f t="shared" si="14"/>
        <v>18333000</v>
      </c>
      <c r="F88" s="232">
        <f>SUM(F84:F87)</f>
        <v>25058000</v>
      </c>
      <c r="G88" s="232">
        <f t="shared" si="14"/>
        <v>25058000</v>
      </c>
      <c r="H88" s="232">
        <f t="shared" si="14"/>
        <v>6725000</v>
      </c>
      <c r="I88" s="232">
        <f t="shared" si="14"/>
        <v>6726000</v>
      </c>
      <c r="J88" s="232">
        <f t="shared" si="14"/>
        <v>0</v>
      </c>
      <c r="K88" s="232">
        <f t="shared" si="14"/>
        <v>0</v>
      </c>
      <c r="L88" s="232">
        <f t="shared" si="14"/>
        <v>0</v>
      </c>
      <c r="M88" s="232">
        <f t="shared" si="14"/>
        <v>0</v>
      </c>
      <c r="N88" s="232">
        <f t="shared" si="14"/>
        <v>0</v>
      </c>
      <c r="O88" s="233">
        <f t="shared" si="11"/>
        <v>81900000</v>
      </c>
      <c r="P88" s="123"/>
      <c r="Q88" s="123"/>
    </row>
    <row r="89" spans="1:17" ht="25.5" x14ac:dyDescent="0.25">
      <c r="A89" s="147" t="s">
        <v>179</v>
      </c>
      <c r="B89" s="134" t="s">
        <v>180</v>
      </c>
      <c r="C89" s="231"/>
      <c r="D89" s="231"/>
      <c r="E89" s="231"/>
      <c r="F89" s="231"/>
      <c r="G89" s="231"/>
      <c r="H89" s="231"/>
      <c r="I89" s="231"/>
      <c r="J89" s="231"/>
      <c r="K89" s="231"/>
      <c r="L89" s="231"/>
      <c r="M89" s="231"/>
      <c r="N89" s="231"/>
      <c r="O89" s="233">
        <f t="shared" si="11"/>
        <v>0</v>
      </c>
      <c r="P89" s="207"/>
      <c r="Q89" s="207"/>
    </row>
    <row r="90" spans="1:17" ht="25.5" x14ac:dyDescent="0.25">
      <c r="A90" s="147" t="s">
        <v>414</v>
      </c>
      <c r="B90" s="134" t="s">
        <v>181</v>
      </c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3">
        <f t="shared" si="11"/>
        <v>0</v>
      </c>
      <c r="P90" s="207"/>
      <c r="Q90" s="207"/>
    </row>
    <row r="91" spans="1:17" ht="25.5" x14ac:dyDescent="0.25">
      <c r="A91" s="147" t="s">
        <v>415</v>
      </c>
      <c r="B91" s="134" t="s">
        <v>182</v>
      </c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3">
        <f t="shared" si="11"/>
        <v>0</v>
      </c>
      <c r="P91" s="207"/>
      <c r="Q91" s="207"/>
    </row>
    <row r="92" spans="1:17" ht="12.75" x14ac:dyDescent="0.25">
      <c r="A92" s="147" t="s">
        <v>416</v>
      </c>
      <c r="B92" s="134" t="s">
        <v>183</v>
      </c>
      <c r="C92" s="231"/>
      <c r="D92" s="231"/>
      <c r="E92" s="231"/>
      <c r="F92" s="231"/>
      <c r="G92" s="231"/>
      <c r="H92" s="231"/>
      <c r="I92" s="231"/>
      <c r="J92" s="231"/>
      <c r="K92" s="231"/>
      <c r="L92" s="231"/>
      <c r="M92" s="231"/>
      <c r="N92" s="231"/>
      <c r="O92" s="233">
        <f t="shared" si="11"/>
        <v>0</v>
      </c>
      <c r="P92" s="207"/>
      <c r="Q92" s="207"/>
    </row>
    <row r="93" spans="1:17" ht="25.5" x14ac:dyDescent="0.25">
      <c r="A93" s="147" t="s">
        <v>417</v>
      </c>
      <c r="B93" s="134" t="s">
        <v>184</v>
      </c>
      <c r="C93" s="231"/>
      <c r="D93" s="231"/>
      <c r="E93" s="231"/>
      <c r="F93" s="231"/>
      <c r="G93" s="231"/>
      <c r="H93" s="231"/>
      <c r="I93" s="231"/>
      <c r="J93" s="231"/>
      <c r="K93" s="231"/>
      <c r="L93" s="231"/>
      <c r="M93" s="231"/>
      <c r="N93" s="231"/>
      <c r="O93" s="233">
        <f t="shared" si="11"/>
        <v>0</v>
      </c>
      <c r="P93" s="207"/>
      <c r="Q93" s="207"/>
    </row>
    <row r="94" spans="1:17" ht="25.5" x14ac:dyDescent="0.25">
      <c r="A94" s="147" t="s">
        <v>418</v>
      </c>
      <c r="B94" s="134" t="s">
        <v>185</v>
      </c>
      <c r="C94" s="231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3">
        <f t="shared" si="11"/>
        <v>0</v>
      </c>
      <c r="P94" s="207"/>
      <c r="Q94" s="207"/>
    </row>
    <row r="95" spans="1:17" ht="12.75" x14ac:dyDescent="0.25">
      <c r="A95" s="147" t="s">
        <v>186</v>
      </c>
      <c r="B95" s="134" t="s">
        <v>187</v>
      </c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3">
        <f t="shared" si="11"/>
        <v>0</v>
      </c>
      <c r="P95" s="207"/>
      <c r="Q95" s="207"/>
    </row>
    <row r="96" spans="1:17" ht="12.75" x14ac:dyDescent="0.25">
      <c r="A96" s="147" t="s">
        <v>419</v>
      </c>
      <c r="B96" s="134" t="s">
        <v>188</v>
      </c>
      <c r="C96" s="231"/>
      <c r="D96" s="231"/>
      <c r="E96" s="231"/>
      <c r="F96" s="231"/>
      <c r="G96" s="231"/>
      <c r="H96" s="231"/>
      <c r="I96" s="231"/>
      <c r="J96" s="231"/>
      <c r="K96" s="231"/>
      <c r="L96" s="231"/>
      <c r="M96" s="231"/>
      <c r="N96" s="231"/>
      <c r="O96" s="233">
        <f t="shared" si="11"/>
        <v>0</v>
      </c>
      <c r="P96" s="207"/>
      <c r="Q96" s="207"/>
    </row>
    <row r="97" spans="1:17" s="142" customFormat="1" x14ac:dyDescent="0.2">
      <c r="A97" s="149" t="s">
        <v>388</v>
      </c>
      <c r="B97" s="139" t="s">
        <v>189</v>
      </c>
      <c r="C97" s="232">
        <f>SUM(C89:C96)</f>
        <v>0</v>
      </c>
      <c r="D97" s="232">
        <f t="shared" ref="D97:N97" si="15">SUM(D89:D96)</f>
        <v>0</v>
      </c>
      <c r="E97" s="232">
        <f t="shared" si="15"/>
        <v>0</v>
      </c>
      <c r="F97" s="232">
        <f t="shared" si="15"/>
        <v>0</v>
      </c>
      <c r="G97" s="232">
        <f t="shared" si="15"/>
        <v>0</v>
      </c>
      <c r="H97" s="232">
        <f t="shared" si="15"/>
        <v>0</v>
      </c>
      <c r="I97" s="232">
        <f t="shared" si="15"/>
        <v>0</v>
      </c>
      <c r="J97" s="232">
        <f t="shared" si="15"/>
        <v>0</v>
      </c>
      <c r="K97" s="232">
        <f t="shared" si="15"/>
        <v>0</v>
      </c>
      <c r="L97" s="232">
        <f t="shared" si="15"/>
        <v>0</v>
      </c>
      <c r="M97" s="232">
        <f t="shared" si="15"/>
        <v>0</v>
      </c>
      <c r="N97" s="232">
        <f t="shared" si="15"/>
        <v>0</v>
      </c>
      <c r="O97" s="233">
        <f t="shared" si="11"/>
        <v>0</v>
      </c>
      <c r="P97" s="123"/>
      <c r="Q97" s="123"/>
    </row>
    <row r="98" spans="1:17" s="142" customFormat="1" x14ac:dyDescent="0.2">
      <c r="A98" s="152" t="s">
        <v>530</v>
      </c>
      <c r="B98" s="153"/>
      <c r="C98" s="259"/>
      <c r="D98" s="259"/>
      <c r="E98" s="259"/>
      <c r="F98" s="259"/>
      <c r="G98" s="259"/>
      <c r="H98" s="259"/>
      <c r="I98" s="259"/>
      <c r="J98" s="259"/>
      <c r="K98" s="259"/>
      <c r="L98" s="259"/>
      <c r="M98" s="259"/>
      <c r="N98" s="259"/>
      <c r="O98" s="260">
        <f t="shared" si="11"/>
        <v>0</v>
      </c>
      <c r="P98" s="123"/>
      <c r="Q98" s="123"/>
    </row>
    <row r="99" spans="1:17" s="142" customFormat="1" x14ac:dyDescent="0.2">
      <c r="A99" s="162" t="s">
        <v>427</v>
      </c>
      <c r="B99" s="163" t="s">
        <v>190</v>
      </c>
      <c r="C99" s="261">
        <f>C97+C88+C83+C74+C60+C51+C26+C25</f>
        <v>6513490</v>
      </c>
      <c r="D99" s="261">
        <f t="shared" ref="D99:N99" si="16">D97+D88+D83+D74+D60+D51+D26+D25</f>
        <v>7034540</v>
      </c>
      <c r="E99" s="261">
        <f t="shared" si="16"/>
        <v>25394050</v>
      </c>
      <c r="F99" s="261">
        <f t="shared" si="16"/>
        <v>32760470</v>
      </c>
      <c r="G99" s="261">
        <f t="shared" si="16"/>
        <v>41338390</v>
      </c>
      <c r="H99" s="261">
        <f t="shared" si="16"/>
        <v>38583339</v>
      </c>
      <c r="I99" s="261">
        <f t="shared" si="16"/>
        <v>53650202</v>
      </c>
      <c r="J99" s="261">
        <f t="shared" si="16"/>
        <v>41248642</v>
      </c>
      <c r="K99" s="261">
        <f t="shared" si="16"/>
        <v>36142010</v>
      </c>
      <c r="L99" s="261">
        <f t="shared" si="16"/>
        <v>34927348</v>
      </c>
      <c r="M99" s="261">
        <f t="shared" si="16"/>
        <v>37327667</v>
      </c>
      <c r="N99" s="261">
        <f t="shared" si="16"/>
        <v>34726532</v>
      </c>
      <c r="O99" s="262">
        <f t="shared" si="11"/>
        <v>389646680</v>
      </c>
      <c r="P99" s="123"/>
      <c r="Q99" s="123"/>
    </row>
    <row r="100" spans="1:17" ht="12.75" x14ac:dyDescent="0.25">
      <c r="A100" s="147" t="s">
        <v>420</v>
      </c>
      <c r="B100" s="137" t="s">
        <v>191</v>
      </c>
      <c r="C100" s="231"/>
      <c r="D100" s="231"/>
      <c r="E100" s="231"/>
      <c r="F100" s="231"/>
      <c r="G100" s="231"/>
      <c r="H100" s="231"/>
      <c r="I100" s="231"/>
      <c r="J100" s="231"/>
      <c r="K100" s="231"/>
      <c r="L100" s="231"/>
      <c r="M100" s="231"/>
      <c r="N100" s="231"/>
      <c r="O100" s="233">
        <f t="shared" si="11"/>
        <v>0</v>
      </c>
      <c r="P100" s="207"/>
      <c r="Q100" s="207"/>
    </row>
    <row r="101" spans="1:17" ht="12.75" x14ac:dyDescent="0.25">
      <c r="A101" s="147" t="s">
        <v>192</v>
      </c>
      <c r="B101" s="137" t="s">
        <v>193</v>
      </c>
      <c r="C101" s="231"/>
      <c r="D101" s="231"/>
      <c r="E101" s="231"/>
      <c r="F101" s="231"/>
      <c r="G101" s="231"/>
      <c r="H101" s="231"/>
      <c r="I101" s="231"/>
      <c r="J101" s="231"/>
      <c r="K101" s="231"/>
      <c r="L101" s="231"/>
      <c r="M101" s="231"/>
      <c r="N101" s="231"/>
      <c r="O101" s="233">
        <f t="shared" si="11"/>
        <v>0</v>
      </c>
      <c r="P101" s="207"/>
      <c r="Q101" s="207"/>
    </row>
    <row r="102" spans="1:17" ht="12.75" x14ac:dyDescent="0.25">
      <c r="A102" s="147" t="s">
        <v>421</v>
      </c>
      <c r="B102" s="137" t="s">
        <v>194</v>
      </c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3">
        <f t="shared" si="11"/>
        <v>0</v>
      </c>
      <c r="P102" s="207"/>
      <c r="Q102" s="207"/>
    </row>
    <row r="103" spans="1:17" s="142" customFormat="1" x14ac:dyDescent="0.2">
      <c r="A103" s="149" t="s">
        <v>389</v>
      </c>
      <c r="B103" s="144" t="s">
        <v>195</v>
      </c>
      <c r="C103" s="232">
        <f>SUM(C100:C102)</f>
        <v>0</v>
      </c>
      <c r="D103" s="232">
        <f t="shared" ref="D103:N103" si="17">SUM(D100:D102)</f>
        <v>0</v>
      </c>
      <c r="E103" s="232">
        <f t="shared" si="17"/>
        <v>0</v>
      </c>
      <c r="F103" s="232">
        <f t="shared" si="17"/>
        <v>0</v>
      </c>
      <c r="G103" s="232">
        <f t="shared" si="17"/>
        <v>0</v>
      </c>
      <c r="H103" s="232">
        <f t="shared" si="17"/>
        <v>0</v>
      </c>
      <c r="I103" s="232">
        <f t="shared" si="17"/>
        <v>0</v>
      </c>
      <c r="J103" s="232">
        <f t="shared" si="17"/>
        <v>0</v>
      </c>
      <c r="K103" s="232">
        <f t="shared" si="17"/>
        <v>0</v>
      </c>
      <c r="L103" s="232">
        <f t="shared" si="17"/>
        <v>0</v>
      </c>
      <c r="M103" s="232">
        <f t="shared" si="17"/>
        <v>0</v>
      </c>
      <c r="N103" s="232">
        <f t="shared" si="17"/>
        <v>0</v>
      </c>
      <c r="O103" s="233">
        <f t="shared" si="11"/>
        <v>0</v>
      </c>
      <c r="P103" s="123"/>
      <c r="Q103" s="123"/>
    </row>
    <row r="104" spans="1:17" ht="12.75" x14ac:dyDescent="0.25">
      <c r="A104" s="172" t="s">
        <v>422</v>
      </c>
      <c r="B104" s="137" t="s">
        <v>196</v>
      </c>
      <c r="C104" s="231"/>
      <c r="D104" s="231"/>
      <c r="E104" s="231"/>
      <c r="F104" s="231"/>
      <c r="G104" s="231"/>
      <c r="H104" s="231"/>
      <c r="I104" s="231"/>
      <c r="J104" s="231"/>
      <c r="K104" s="231"/>
      <c r="L104" s="231"/>
      <c r="M104" s="231"/>
      <c r="N104" s="231"/>
      <c r="O104" s="233">
        <f t="shared" si="11"/>
        <v>0</v>
      </c>
      <c r="P104" s="207"/>
      <c r="Q104" s="207"/>
    </row>
    <row r="105" spans="1:17" ht="12.75" x14ac:dyDescent="0.25">
      <c r="A105" s="172" t="s">
        <v>392</v>
      </c>
      <c r="B105" s="137" t="s">
        <v>197</v>
      </c>
      <c r="C105" s="231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3">
        <f t="shared" si="11"/>
        <v>0</v>
      </c>
      <c r="P105" s="207"/>
      <c r="Q105" s="207"/>
    </row>
    <row r="106" spans="1:17" ht="12.75" x14ac:dyDescent="0.25">
      <c r="A106" s="147" t="s">
        <v>198</v>
      </c>
      <c r="B106" s="137" t="s">
        <v>199</v>
      </c>
      <c r="C106" s="231"/>
      <c r="D106" s="231"/>
      <c r="E106" s="231"/>
      <c r="F106" s="231"/>
      <c r="G106" s="231"/>
      <c r="H106" s="231"/>
      <c r="I106" s="231"/>
      <c r="J106" s="231"/>
      <c r="K106" s="231"/>
      <c r="L106" s="231"/>
      <c r="M106" s="231"/>
      <c r="N106" s="231"/>
      <c r="O106" s="233">
        <f t="shared" si="11"/>
        <v>0</v>
      </c>
      <c r="P106" s="207"/>
      <c r="Q106" s="207"/>
    </row>
    <row r="107" spans="1:17" ht="12.75" x14ac:dyDescent="0.25">
      <c r="A107" s="147" t="s">
        <v>423</v>
      </c>
      <c r="B107" s="137" t="s">
        <v>200</v>
      </c>
      <c r="C107" s="231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3">
        <f t="shared" si="11"/>
        <v>0</v>
      </c>
      <c r="P107" s="207"/>
      <c r="Q107" s="207"/>
    </row>
    <row r="108" spans="1:17" s="142" customFormat="1" x14ac:dyDescent="0.2">
      <c r="A108" s="176" t="s">
        <v>390</v>
      </c>
      <c r="B108" s="144" t="s">
        <v>201</v>
      </c>
      <c r="C108" s="231">
        <f t="shared" ref="C108:N108" si="18">SUM(C104:C107)</f>
        <v>0</v>
      </c>
      <c r="D108" s="231">
        <f t="shared" si="18"/>
        <v>0</v>
      </c>
      <c r="E108" s="231">
        <f t="shared" si="18"/>
        <v>0</v>
      </c>
      <c r="F108" s="231">
        <f t="shared" si="18"/>
        <v>0</v>
      </c>
      <c r="G108" s="231">
        <f t="shared" si="18"/>
        <v>0</v>
      </c>
      <c r="H108" s="231">
        <f t="shared" si="18"/>
        <v>0</v>
      </c>
      <c r="I108" s="231">
        <f t="shared" si="18"/>
        <v>0</v>
      </c>
      <c r="J108" s="231">
        <f t="shared" si="18"/>
        <v>0</v>
      </c>
      <c r="K108" s="231">
        <f t="shared" si="18"/>
        <v>0</v>
      </c>
      <c r="L108" s="231">
        <f t="shared" si="18"/>
        <v>0</v>
      </c>
      <c r="M108" s="231">
        <f t="shared" si="18"/>
        <v>0</v>
      </c>
      <c r="N108" s="231">
        <f t="shared" si="18"/>
        <v>0</v>
      </c>
      <c r="O108" s="233">
        <f t="shared" si="11"/>
        <v>0</v>
      </c>
      <c r="P108" s="123"/>
      <c r="Q108" s="123"/>
    </row>
    <row r="109" spans="1:17" ht="12.75" x14ac:dyDescent="0.25">
      <c r="A109" s="172" t="s">
        <v>202</v>
      </c>
      <c r="B109" s="137" t="s">
        <v>203</v>
      </c>
      <c r="C109" s="231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3">
        <f t="shared" si="11"/>
        <v>0</v>
      </c>
      <c r="P109" s="207"/>
      <c r="Q109" s="207"/>
    </row>
    <row r="110" spans="1:17" ht="12.75" x14ac:dyDescent="0.25">
      <c r="A110" s="172" t="s">
        <v>204</v>
      </c>
      <c r="B110" s="137" t="s">
        <v>205</v>
      </c>
      <c r="C110" s="231">
        <v>7140441</v>
      </c>
      <c r="D110" s="23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3">
        <f t="shared" si="11"/>
        <v>7140441</v>
      </c>
      <c r="P110" s="207"/>
      <c r="Q110" s="207"/>
    </row>
    <row r="111" spans="1:17" s="142" customFormat="1" x14ac:dyDescent="0.2">
      <c r="A111" s="176" t="s">
        <v>206</v>
      </c>
      <c r="B111" s="144" t="s">
        <v>207</v>
      </c>
      <c r="C111" s="232">
        <v>11608051</v>
      </c>
      <c r="D111" s="232">
        <v>11608051</v>
      </c>
      <c r="E111" s="232">
        <v>11608051</v>
      </c>
      <c r="F111" s="232">
        <v>11608051</v>
      </c>
      <c r="G111" s="232">
        <v>11608051</v>
      </c>
      <c r="H111" s="232">
        <v>11608051</v>
      </c>
      <c r="I111" s="232">
        <v>11608051</v>
      </c>
      <c r="J111" s="232">
        <v>11608051</v>
      </c>
      <c r="K111" s="232">
        <v>11608051</v>
      </c>
      <c r="L111" s="232">
        <v>11608051</v>
      </c>
      <c r="M111" s="232">
        <v>11608051</v>
      </c>
      <c r="N111" s="232">
        <v>11608050</v>
      </c>
      <c r="O111" s="233">
        <f t="shared" si="11"/>
        <v>139296611</v>
      </c>
      <c r="P111" s="123"/>
      <c r="Q111" s="123"/>
    </row>
    <row r="112" spans="1:17" ht="12.75" x14ac:dyDescent="0.25">
      <c r="A112" s="172" t="s">
        <v>208</v>
      </c>
      <c r="B112" s="137" t="s">
        <v>209</v>
      </c>
      <c r="C112" s="231"/>
      <c r="D112" s="231"/>
      <c r="E112" s="231"/>
      <c r="F112" s="231"/>
      <c r="G112" s="231"/>
      <c r="H112" s="231"/>
      <c r="I112" s="231"/>
      <c r="J112" s="231"/>
      <c r="K112" s="231"/>
      <c r="L112" s="231"/>
      <c r="M112" s="231"/>
      <c r="N112" s="231"/>
      <c r="O112" s="233">
        <f t="shared" si="11"/>
        <v>0</v>
      </c>
      <c r="P112" s="207"/>
      <c r="Q112" s="207"/>
    </row>
    <row r="113" spans="1:17" ht="12.75" x14ac:dyDescent="0.25">
      <c r="A113" s="172" t="s">
        <v>210</v>
      </c>
      <c r="B113" s="137" t="s">
        <v>211</v>
      </c>
      <c r="C113" s="231"/>
      <c r="D113" s="231"/>
      <c r="E113" s="231"/>
      <c r="F113" s="231"/>
      <c r="G113" s="231"/>
      <c r="H113" s="231"/>
      <c r="I113" s="231"/>
      <c r="J113" s="231"/>
      <c r="K113" s="231"/>
      <c r="L113" s="231"/>
      <c r="M113" s="231"/>
      <c r="N113" s="231"/>
      <c r="O113" s="233">
        <f t="shared" si="11"/>
        <v>0</v>
      </c>
      <c r="P113" s="207"/>
      <c r="Q113" s="207"/>
    </row>
    <row r="114" spans="1:17" ht="12.75" x14ac:dyDescent="0.25">
      <c r="A114" s="172" t="s">
        <v>212</v>
      </c>
      <c r="B114" s="137" t="s">
        <v>213</v>
      </c>
      <c r="C114" s="231"/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3">
        <f t="shared" si="11"/>
        <v>0</v>
      </c>
      <c r="P114" s="207"/>
      <c r="Q114" s="207"/>
    </row>
    <row r="115" spans="1:17" s="142" customFormat="1" x14ac:dyDescent="0.2">
      <c r="A115" s="176" t="s">
        <v>391</v>
      </c>
      <c r="B115" s="144" t="s">
        <v>214</v>
      </c>
      <c r="C115" s="232">
        <f>SUM(C112:C114)</f>
        <v>0</v>
      </c>
      <c r="D115" s="232">
        <f t="shared" ref="D115:N115" si="19">SUM(D112:D114)</f>
        <v>0</v>
      </c>
      <c r="E115" s="232">
        <f t="shared" si="19"/>
        <v>0</v>
      </c>
      <c r="F115" s="232">
        <f t="shared" si="19"/>
        <v>0</v>
      </c>
      <c r="G115" s="232">
        <f t="shared" si="19"/>
        <v>0</v>
      </c>
      <c r="H115" s="232">
        <f t="shared" si="19"/>
        <v>0</v>
      </c>
      <c r="I115" s="232">
        <f t="shared" si="19"/>
        <v>0</v>
      </c>
      <c r="J115" s="232">
        <f t="shared" si="19"/>
        <v>0</v>
      </c>
      <c r="K115" s="232">
        <f t="shared" si="19"/>
        <v>0</v>
      </c>
      <c r="L115" s="232">
        <f t="shared" si="19"/>
        <v>0</v>
      </c>
      <c r="M115" s="232">
        <f t="shared" si="19"/>
        <v>0</v>
      </c>
      <c r="N115" s="232">
        <f t="shared" si="19"/>
        <v>0</v>
      </c>
      <c r="O115" s="233">
        <f t="shared" si="11"/>
        <v>0</v>
      </c>
      <c r="P115" s="123"/>
      <c r="Q115" s="123"/>
    </row>
    <row r="116" spans="1:17" ht="12.75" x14ac:dyDescent="0.25">
      <c r="A116" s="172" t="s">
        <v>215</v>
      </c>
      <c r="B116" s="137" t="s">
        <v>216</v>
      </c>
      <c r="C116" s="231"/>
      <c r="D116" s="231"/>
      <c r="E116" s="231"/>
      <c r="F116" s="231"/>
      <c r="G116" s="231"/>
      <c r="H116" s="231"/>
      <c r="I116" s="231"/>
      <c r="J116" s="231"/>
      <c r="K116" s="231"/>
      <c r="L116" s="231"/>
      <c r="M116" s="231"/>
      <c r="N116" s="231"/>
      <c r="O116" s="233">
        <f t="shared" si="11"/>
        <v>0</v>
      </c>
      <c r="P116" s="207"/>
      <c r="Q116" s="207"/>
    </row>
    <row r="117" spans="1:17" ht="12.75" x14ac:dyDescent="0.25">
      <c r="A117" s="147" t="s">
        <v>217</v>
      </c>
      <c r="B117" s="137" t="s">
        <v>218</v>
      </c>
      <c r="C117" s="231"/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  <c r="O117" s="233">
        <f t="shared" si="11"/>
        <v>0</v>
      </c>
      <c r="P117" s="207"/>
      <c r="Q117" s="207"/>
    </row>
    <row r="118" spans="1:17" ht="12.75" x14ac:dyDescent="0.25">
      <c r="A118" s="172" t="s">
        <v>424</v>
      </c>
      <c r="B118" s="137" t="s">
        <v>219</v>
      </c>
      <c r="C118" s="231"/>
      <c r="D118" s="231"/>
      <c r="E118" s="231"/>
      <c r="F118" s="231"/>
      <c r="G118" s="231"/>
      <c r="H118" s="231"/>
      <c r="I118" s="231"/>
      <c r="J118" s="231"/>
      <c r="K118" s="231"/>
      <c r="L118" s="231"/>
      <c r="M118" s="231"/>
      <c r="N118" s="231"/>
      <c r="O118" s="233">
        <f t="shared" si="11"/>
        <v>0</v>
      </c>
      <c r="P118" s="207"/>
      <c r="Q118" s="207"/>
    </row>
    <row r="119" spans="1:17" ht="12.75" x14ac:dyDescent="0.25">
      <c r="A119" s="172" t="s">
        <v>393</v>
      </c>
      <c r="B119" s="137" t="s">
        <v>220</v>
      </c>
      <c r="C119" s="231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O119" s="233">
        <f t="shared" si="11"/>
        <v>0</v>
      </c>
      <c r="P119" s="207"/>
      <c r="Q119" s="207"/>
    </row>
    <row r="120" spans="1:17" s="142" customFormat="1" x14ac:dyDescent="0.2">
      <c r="A120" s="176" t="s">
        <v>394</v>
      </c>
      <c r="B120" s="144" t="s">
        <v>221</v>
      </c>
      <c r="C120" s="232">
        <f>SUM(C116:C119)</f>
        <v>0</v>
      </c>
      <c r="D120" s="232">
        <f t="shared" ref="D120:N120" si="20">SUM(D116:D119)</f>
        <v>0</v>
      </c>
      <c r="E120" s="232">
        <f t="shared" si="20"/>
        <v>0</v>
      </c>
      <c r="F120" s="232">
        <f t="shared" si="20"/>
        <v>0</v>
      </c>
      <c r="G120" s="232">
        <f t="shared" si="20"/>
        <v>0</v>
      </c>
      <c r="H120" s="232">
        <f t="shared" si="20"/>
        <v>0</v>
      </c>
      <c r="I120" s="232">
        <f t="shared" si="20"/>
        <v>0</v>
      </c>
      <c r="J120" s="232">
        <f t="shared" si="20"/>
        <v>0</v>
      </c>
      <c r="K120" s="232">
        <f t="shared" si="20"/>
        <v>0</v>
      </c>
      <c r="L120" s="232">
        <f t="shared" si="20"/>
        <v>0</v>
      </c>
      <c r="M120" s="232">
        <f t="shared" si="20"/>
        <v>0</v>
      </c>
      <c r="N120" s="232">
        <f t="shared" si="20"/>
        <v>0</v>
      </c>
      <c r="O120" s="233">
        <f t="shared" si="11"/>
        <v>0</v>
      </c>
      <c r="P120" s="123"/>
      <c r="Q120" s="123"/>
    </row>
    <row r="121" spans="1:17" ht="12.75" x14ac:dyDescent="0.25">
      <c r="A121" s="147" t="s">
        <v>222</v>
      </c>
      <c r="B121" s="137" t="s">
        <v>223</v>
      </c>
      <c r="C121" s="231"/>
      <c r="D121" s="231"/>
      <c r="E121" s="231"/>
      <c r="F121" s="231"/>
      <c r="G121" s="231"/>
      <c r="H121" s="231"/>
      <c r="I121" s="231"/>
      <c r="J121" s="231"/>
      <c r="K121" s="231"/>
      <c r="L121" s="231"/>
      <c r="M121" s="231"/>
      <c r="N121" s="231"/>
      <c r="O121" s="233">
        <f t="shared" si="11"/>
        <v>0</v>
      </c>
      <c r="P121" s="207"/>
      <c r="Q121" s="207"/>
    </row>
    <row r="122" spans="1:17" s="142" customFormat="1" x14ac:dyDescent="0.2">
      <c r="A122" s="179" t="s">
        <v>428</v>
      </c>
      <c r="B122" s="180" t="s">
        <v>224</v>
      </c>
      <c r="C122" s="261">
        <v>18748492</v>
      </c>
      <c r="D122" s="261">
        <f t="shared" ref="D122:N122" si="21">D121+D120+D115+D111+D108+D103</f>
        <v>11608051</v>
      </c>
      <c r="E122" s="261">
        <f t="shared" si="21"/>
        <v>11608051</v>
      </c>
      <c r="F122" s="261">
        <f t="shared" si="21"/>
        <v>11608051</v>
      </c>
      <c r="G122" s="261">
        <f t="shared" si="21"/>
        <v>11608051</v>
      </c>
      <c r="H122" s="261">
        <f t="shared" si="21"/>
        <v>11608051</v>
      </c>
      <c r="I122" s="261">
        <f t="shared" si="21"/>
        <v>11608051</v>
      </c>
      <c r="J122" s="261">
        <f t="shared" si="21"/>
        <v>11608051</v>
      </c>
      <c r="K122" s="261">
        <f t="shared" si="21"/>
        <v>11608051</v>
      </c>
      <c r="L122" s="261">
        <f t="shared" si="21"/>
        <v>11608051</v>
      </c>
      <c r="M122" s="261">
        <f t="shared" si="21"/>
        <v>11608051</v>
      </c>
      <c r="N122" s="261">
        <f t="shared" si="21"/>
        <v>11608050</v>
      </c>
      <c r="O122" s="261">
        <f>SUM(C122:N122)</f>
        <v>146437052</v>
      </c>
      <c r="P122" s="123"/>
      <c r="Q122" s="123"/>
    </row>
    <row r="123" spans="1:17" s="142" customFormat="1" x14ac:dyDescent="0.2">
      <c r="A123" s="112" t="s">
        <v>465</v>
      </c>
      <c r="B123" s="112"/>
      <c r="C123" s="263">
        <f t="shared" ref="C123:N123" si="22">C99+C122</f>
        <v>25261982</v>
      </c>
      <c r="D123" s="263">
        <f t="shared" si="22"/>
        <v>18642591</v>
      </c>
      <c r="E123" s="263">
        <f t="shared" si="22"/>
        <v>37002101</v>
      </c>
      <c r="F123" s="263">
        <f t="shared" si="22"/>
        <v>44368521</v>
      </c>
      <c r="G123" s="263">
        <f t="shared" si="22"/>
        <v>52946441</v>
      </c>
      <c r="H123" s="263">
        <f t="shared" si="22"/>
        <v>50191390</v>
      </c>
      <c r="I123" s="263">
        <f t="shared" si="22"/>
        <v>65258253</v>
      </c>
      <c r="J123" s="263">
        <f t="shared" si="22"/>
        <v>52856693</v>
      </c>
      <c r="K123" s="263">
        <f t="shared" si="22"/>
        <v>47750061</v>
      </c>
      <c r="L123" s="263">
        <f t="shared" si="22"/>
        <v>46535399</v>
      </c>
      <c r="M123" s="263">
        <f t="shared" si="22"/>
        <v>48935718</v>
      </c>
      <c r="N123" s="263">
        <f t="shared" si="22"/>
        <v>46334582</v>
      </c>
      <c r="O123" s="266">
        <f>SUM(C123:N123)</f>
        <v>536083732</v>
      </c>
      <c r="P123" s="123"/>
      <c r="Q123" s="123"/>
    </row>
    <row r="124" spans="1:17" s="142" customFormat="1" ht="24" x14ac:dyDescent="0.2">
      <c r="A124" s="124" t="s">
        <v>53</v>
      </c>
      <c r="B124" s="125" t="s">
        <v>458</v>
      </c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3">
        <f t="shared" si="11"/>
        <v>0</v>
      </c>
      <c r="P124" s="123"/>
      <c r="Q124" s="123"/>
    </row>
    <row r="125" spans="1:17" ht="12.75" x14ac:dyDescent="0.25">
      <c r="A125" s="136" t="s">
        <v>225</v>
      </c>
      <c r="B125" s="143" t="s">
        <v>226</v>
      </c>
      <c r="C125" s="231">
        <v>7183716</v>
      </c>
      <c r="D125" s="231">
        <v>7183716</v>
      </c>
      <c r="E125" s="231">
        <v>7183716</v>
      </c>
      <c r="F125" s="231">
        <v>7183716</v>
      </c>
      <c r="G125" s="231">
        <v>7183716</v>
      </c>
      <c r="H125" s="231">
        <v>7183716</v>
      </c>
      <c r="I125" s="231">
        <v>7183716</v>
      </c>
      <c r="J125" s="231">
        <v>7183716</v>
      </c>
      <c r="K125" s="231">
        <v>7183716</v>
      </c>
      <c r="L125" s="231">
        <v>7183716</v>
      </c>
      <c r="M125" s="231">
        <v>7183716</v>
      </c>
      <c r="N125" s="231">
        <v>7183720</v>
      </c>
      <c r="O125" s="233">
        <f t="shared" si="11"/>
        <v>86204596</v>
      </c>
      <c r="P125" s="207"/>
      <c r="Q125" s="207"/>
    </row>
    <row r="126" spans="1:17" ht="12.75" x14ac:dyDescent="0.25">
      <c r="A126" s="137" t="s">
        <v>227</v>
      </c>
      <c r="B126" s="143" t="s">
        <v>228</v>
      </c>
      <c r="C126" s="231">
        <v>5146083</v>
      </c>
      <c r="D126" s="231">
        <v>5146083</v>
      </c>
      <c r="E126" s="231">
        <v>5146083</v>
      </c>
      <c r="F126" s="231">
        <v>5146083</v>
      </c>
      <c r="G126" s="231">
        <v>5146083</v>
      </c>
      <c r="H126" s="231">
        <v>5146083</v>
      </c>
      <c r="I126" s="231">
        <v>5146083</v>
      </c>
      <c r="J126" s="231">
        <v>5146083</v>
      </c>
      <c r="K126" s="231">
        <v>5146083</v>
      </c>
      <c r="L126" s="231">
        <v>5146083</v>
      </c>
      <c r="M126" s="231">
        <v>5146083</v>
      </c>
      <c r="N126" s="231">
        <v>5146087</v>
      </c>
      <c r="O126" s="233">
        <f t="shared" si="11"/>
        <v>61753000</v>
      </c>
      <c r="P126" s="207"/>
      <c r="Q126" s="207"/>
    </row>
    <row r="127" spans="1:17" ht="12.75" x14ac:dyDescent="0.25">
      <c r="A127" s="137" t="s">
        <v>695</v>
      </c>
      <c r="B127" s="143" t="s">
        <v>230</v>
      </c>
      <c r="C127" s="231">
        <v>580129</v>
      </c>
      <c r="D127" s="231">
        <v>580129</v>
      </c>
      <c r="E127" s="231">
        <v>580129</v>
      </c>
      <c r="F127" s="231">
        <v>580129</v>
      </c>
      <c r="G127" s="231">
        <v>580129</v>
      </c>
      <c r="H127" s="231">
        <v>580129</v>
      </c>
      <c r="I127" s="231">
        <v>580129</v>
      </c>
      <c r="J127" s="231">
        <v>580129</v>
      </c>
      <c r="K127" s="231">
        <v>580129</v>
      </c>
      <c r="L127" s="231">
        <v>580129</v>
      </c>
      <c r="M127" s="231">
        <v>580124</v>
      </c>
      <c r="N127" s="231">
        <v>580129</v>
      </c>
      <c r="O127" s="233">
        <f t="shared" si="11"/>
        <v>6961543</v>
      </c>
      <c r="P127" s="207"/>
      <c r="Q127" s="207"/>
    </row>
    <row r="128" spans="1:17" ht="12.75" x14ac:dyDescent="0.25">
      <c r="A128" s="137" t="s">
        <v>750</v>
      </c>
      <c r="B128" s="143" t="s">
        <v>698</v>
      </c>
      <c r="C128" s="231">
        <v>221200</v>
      </c>
      <c r="D128" s="231">
        <v>221200</v>
      </c>
      <c r="E128" s="231">
        <v>221200</v>
      </c>
      <c r="F128" s="231">
        <v>221200</v>
      </c>
      <c r="G128" s="231">
        <v>221200</v>
      </c>
      <c r="H128" s="231">
        <v>221200</v>
      </c>
      <c r="I128" s="231">
        <v>221200</v>
      </c>
      <c r="J128" s="231">
        <v>221200</v>
      </c>
      <c r="K128" s="231">
        <v>221200</v>
      </c>
      <c r="L128" s="231">
        <v>221200</v>
      </c>
      <c r="M128" s="231">
        <v>221200</v>
      </c>
      <c r="N128" s="231">
        <v>221200</v>
      </c>
      <c r="O128" s="233">
        <f t="shared" si="11"/>
        <v>2654400</v>
      </c>
      <c r="P128" s="207"/>
      <c r="Q128" s="207"/>
    </row>
    <row r="129" spans="1:17" ht="12.75" x14ac:dyDescent="0.25">
      <c r="A129" s="137" t="s">
        <v>751</v>
      </c>
      <c r="B129" s="143" t="s">
        <v>699</v>
      </c>
      <c r="C129" s="231">
        <v>1257625</v>
      </c>
      <c r="D129" s="231">
        <v>1257625</v>
      </c>
      <c r="E129" s="231">
        <v>1257625</v>
      </c>
      <c r="F129" s="231">
        <v>1257625</v>
      </c>
      <c r="G129" s="231">
        <v>1257625</v>
      </c>
      <c r="H129" s="231">
        <v>1257625</v>
      </c>
      <c r="I129" s="231">
        <v>1257625</v>
      </c>
      <c r="J129" s="231">
        <v>1257625</v>
      </c>
      <c r="K129" s="231">
        <v>1257630</v>
      </c>
      <c r="L129" s="231">
        <v>1257627</v>
      </c>
      <c r="M129" s="231">
        <v>1257625</v>
      </c>
      <c r="N129" s="231">
        <v>1257625</v>
      </c>
      <c r="O129" s="233">
        <f t="shared" si="11"/>
        <v>15091507</v>
      </c>
      <c r="P129" s="207"/>
      <c r="Q129" s="207"/>
    </row>
    <row r="130" spans="1:17" ht="12.75" x14ac:dyDescent="0.25">
      <c r="A130" s="137" t="s">
        <v>231</v>
      </c>
      <c r="B130" s="143" t="s">
        <v>232</v>
      </c>
      <c r="C130" s="231">
        <v>487165</v>
      </c>
      <c r="D130" s="231">
        <v>487165</v>
      </c>
      <c r="E130" s="231">
        <v>487165</v>
      </c>
      <c r="F130" s="231">
        <v>487165</v>
      </c>
      <c r="G130" s="231">
        <v>487165</v>
      </c>
      <c r="H130" s="231">
        <v>487165</v>
      </c>
      <c r="I130" s="231">
        <v>487165</v>
      </c>
      <c r="J130" s="231">
        <v>487165</v>
      </c>
      <c r="K130" s="231">
        <v>487165</v>
      </c>
      <c r="L130" s="231">
        <v>487165</v>
      </c>
      <c r="M130" s="231">
        <v>487165</v>
      </c>
      <c r="N130" s="231">
        <v>487165</v>
      </c>
      <c r="O130" s="233">
        <f t="shared" si="11"/>
        <v>5845980</v>
      </c>
      <c r="P130" s="207"/>
      <c r="Q130" s="207"/>
    </row>
    <row r="131" spans="1:17" ht="12.75" x14ac:dyDescent="0.25">
      <c r="A131" s="137" t="s">
        <v>233</v>
      </c>
      <c r="B131" s="143" t="s">
        <v>234</v>
      </c>
      <c r="C131" s="231"/>
      <c r="D131" s="231"/>
      <c r="E131" s="231"/>
      <c r="F131" s="231"/>
      <c r="G131" s="231"/>
      <c r="H131" s="231"/>
      <c r="I131" s="231"/>
      <c r="J131" s="231"/>
      <c r="K131" s="231"/>
      <c r="L131" s="231"/>
      <c r="M131" s="231"/>
      <c r="N131" s="231"/>
      <c r="O131" s="233">
        <f t="shared" si="11"/>
        <v>0</v>
      </c>
      <c r="P131" s="207"/>
      <c r="Q131" s="207"/>
    </row>
    <row r="132" spans="1:17" ht="12.75" x14ac:dyDescent="0.25">
      <c r="A132" s="137" t="s">
        <v>235</v>
      </c>
      <c r="B132" s="143" t="s">
        <v>236</v>
      </c>
      <c r="C132" s="231"/>
      <c r="D132" s="231"/>
      <c r="E132" s="231"/>
      <c r="F132" s="231"/>
      <c r="G132" s="231"/>
      <c r="H132" s="231"/>
      <c r="I132" s="231"/>
      <c r="J132" s="231"/>
      <c r="K132" s="231"/>
      <c r="L132" s="231"/>
      <c r="M132" s="231"/>
      <c r="N132" s="231"/>
      <c r="O132" s="233">
        <f t="shared" si="11"/>
        <v>0</v>
      </c>
      <c r="P132" s="207"/>
      <c r="Q132" s="207"/>
    </row>
    <row r="133" spans="1:17" s="142" customFormat="1" x14ac:dyDescent="0.2">
      <c r="A133" s="144" t="s">
        <v>468</v>
      </c>
      <c r="B133" s="158" t="s">
        <v>237</v>
      </c>
      <c r="C133" s="232">
        <f>SUM(C125:C132)</f>
        <v>14875918</v>
      </c>
      <c r="D133" s="232">
        <f t="shared" ref="D133:N133" si="23">SUM(D125:D132)</f>
        <v>14875918</v>
      </c>
      <c r="E133" s="232">
        <f t="shared" si="23"/>
        <v>14875918</v>
      </c>
      <c r="F133" s="232">
        <f t="shared" si="23"/>
        <v>14875918</v>
      </c>
      <c r="G133" s="232">
        <f t="shared" si="23"/>
        <v>14875918</v>
      </c>
      <c r="H133" s="232">
        <f t="shared" si="23"/>
        <v>14875918</v>
      </c>
      <c r="I133" s="232">
        <f t="shared" si="23"/>
        <v>14875918</v>
      </c>
      <c r="J133" s="232">
        <f t="shared" si="23"/>
        <v>14875918</v>
      </c>
      <c r="K133" s="232">
        <f t="shared" si="23"/>
        <v>14875923</v>
      </c>
      <c r="L133" s="232">
        <f t="shared" si="23"/>
        <v>14875920</v>
      </c>
      <c r="M133" s="232">
        <f t="shared" si="23"/>
        <v>14875913</v>
      </c>
      <c r="N133" s="232">
        <f t="shared" si="23"/>
        <v>14875926</v>
      </c>
      <c r="O133" s="233">
        <f t="shared" si="11"/>
        <v>178511026</v>
      </c>
      <c r="P133" s="123"/>
      <c r="Q133" s="123"/>
    </row>
    <row r="134" spans="1:17" ht="12.75" x14ac:dyDescent="0.25">
      <c r="A134" s="137" t="s">
        <v>238</v>
      </c>
      <c r="B134" s="143" t="s">
        <v>239</v>
      </c>
      <c r="C134" s="231"/>
      <c r="D134" s="231"/>
      <c r="E134" s="231"/>
      <c r="F134" s="231"/>
      <c r="G134" s="231"/>
      <c r="H134" s="231"/>
      <c r="I134" s="231"/>
      <c r="J134" s="231"/>
      <c r="K134" s="231"/>
      <c r="L134" s="231"/>
      <c r="M134" s="231"/>
      <c r="N134" s="231"/>
      <c r="O134" s="233">
        <f t="shared" si="11"/>
        <v>0</v>
      </c>
      <c r="P134" s="207"/>
      <c r="Q134" s="207"/>
    </row>
    <row r="135" spans="1:17" ht="25.5" x14ac:dyDescent="0.25">
      <c r="A135" s="137" t="s">
        <v>240</v>
      </c>
      <c r="B135" s="143" t="s">
        <v>241</v>
      </c>
      <c r="C135" s="231"/>
      <c r="D135" s="231"/>
      <c r="E135" s="231"/>
      <c r="F135" s="231"/>
      <c r="G135" s="231"/>
      <c r="H135" s="231"/>
      <c r="I135" s="231"/>
      <c r="J135" s="231"/>
      <c r="K135" s="231"/>
      <c r="L135" s="231"/>
      <c r="M135" s="231"/>
      <c r="N135" s="231"/>
      <c r="O135" s="233">
        <f t="shared" si="11"/>
        <v>0</v>
      </c>
      <c r="P135" s="207"/>
      <c r="Q135" s="207"/>
    </row>
    <row r="136" spans="1:17" ht="25.5" x14ac:dyDescent="0.25">
      <c r="A136" s="137" t="s">
        <v>429</v>
      </c>
      <c r="B136" s="143" t="s">
        <v>242</v>
      </c>
      <c r="C136" s="231"/>
      <c r="D136" s="231"/>
      <c r="E136" s="231"/>
      <c r="F136" s="231"/>
      <c r="G136" s="231"/>
      <c r="H136" s="231"/>
      <c r="I136" s="231"/>
      <c r="J136" s="231"/>
      <c r="K136" s="231"/>
      <c r="L136" s="231"/>
      <c r="M136" s="231"/>
      <c r="N136" s="231"/>
      <c r="O136" s="233">
        <f t="shared" si="11"/>
        <v>0</v>
      </c>
      <c r="P136" s="207"/>
      <c r="Q136" s="207"/>
    </row>
    <row r="137" spans="1:17" ht="25.5" x14ac:dyDescent="0.25">
      <c r="A137" s="137" t="s">
        <v>430</v>
      </c>
      <c r="B137" s="143" t="s">
        <v>243</v>
      </c>
      <c r="C137" s="231"/>
      <c r="D137" s="231"/>
      <c r="E137" s="231"/>
      <c r="F137" s="231"/>
      <c r="G137" s="231"/>
      <c r="H137" s="231"/>
      <c r="I137" s="231"/>
      <c r="J137" s="231"/>
      <c r="K137" s="231"/>
      <c r="L137" s="231"/>
      <c r="M137" s="231"/>
      <c r="N137" s="231"/>
      <c r="O137" s="233">
        <f t="shared" si="11"/>
        <v>0</v>
      </c>
      <c r="P137" s="207"/>
      <c r="Q137" s="207"/>
    </row>
    <row r="138" spans="1:17" ht="12.75" x14ac:dyDescent="0.25">
      <c r="A138" s="137" t="s">
        <v>431</v>
      </c>
      <c r="B138" s="143" t="s">
        <v>244</v>
      </c>
      <c r="C138" s="231">
        <v>695908</v>
      </c>
      <c r="D138" s="231">
        <v>695908</v>
      </c>
      <c r="E138" s="231">
        <v>695908</v>
      </c>
      <c r="F138" s="231">
        <v>695908</v>
      </c>
      <c r="G138" s="231">
        <v>695908</v>
      </c>
      <c r="H138" s="231">
        <v>695908</v>
      </c>
      <c r="I138" s="231">
        <v>695908</v>
      </c>
      <c r="J138" s="231">
        <v>695908</v>
      </c>
      <c r="K138" s="231">
        <v>695908</v>
      </c>
      <c r="L138" s="231">
        <v>695908</v>
      </c>
      <c r="M138" s="231">
        <v>695908</v>
      </c>
      <c r="N138" s="231">
        <v>695912</v>
      </c>
      <c r="O138" s="233">
        <f>SUM(C138:N138)</f>
        <v>8350900</v>
      </c>
      <c r="P138" s="207"/>
      <c r="Q138" s="207"/>
    </row>
    <row r="139" spans="1:17" s="142" customFormat="1" x14ac:dyDescent="0.2">
      <c r="A139" s="144" t="s">
        <v>469</v>
      </c>
      <c r="B139" s="158" t="s">
        <v>245</v>
      </c>
      <c r="C139" s="232">
        <f>SUM(C133:C138)</f>
        <v>15571826</v>
      </c>
      <c r="D139" s="232">
        <f>SUM(D133:D138)</f>
        <v>15571826</v>
      </c>
      <c r="E139" s="232">
        <f>SUM(E133:E138)</f>
        <v>15571826</v>
      </c>
      <c r="F139" s="232">
        <f t="shared" ref="F139:N139" si="24">SUM(F133:F138)</f>
        <v>15571826</v>
      </c>
      <c r="G139" s="232">
        <f t="shared" si="24"/>
        <v>15571826</v>
      </c>
      <c r="H139" s="232">
        <f t="shared" si="24"/>
        <v>15571826</v>
      </c>
      <c r="I139" s="232">
        <f t="shared" si="24"/>
        <v>15571826</v>
      </c>
      <c r="J139" s="232">
        <f t="shared" si="24"/>
        <v>15571826</v>
      </c>
      <c r="K139" s="232">
        <f t="shared" si="24"/>
        <v>15571831</v>
      </c>
      <c r="L139" s="232">
        <f t="shared" si="24"/>
        <v>15571828</v>
      </c>
      <c r="M139" s="232">
        <f t="shared" si="24"/>
        <v>15571821</v>
      </c>
      <c r="N139" s="232">
        <f t="shared" si="24"/>
        <v>15571838</v>
      </c>
      <c r="O139" s="233">
        <f t="shared" ref="O139:O201" si="25">SUM(C139:N139)</f>
        <v>186861926</v>
      </c>
      <c r="P139" s="123"/>
      <c r="Q139" s="123"/>
    </row>
    <row r="140" spans="1:17" ht="12.75" x14ac:dyDescent="0.25">
      <c r="A140" s="137" t="s">
        <v>435</v>
      </c>
      <c r="B140" s="143" t="s">
        <v>254</v>
      </c>
      <c r="C140" s="231"/>
      <c r="D140" s="231"/>
      <c r="E140" s="231"/>
      <c r="F140" s="231"/>
      <c r="G140" s="231"/>
      <c r="H140" s="231"/>
      <c r="I140" s="231"/>
      <c r="J140" s="231"/>
      <c r="K140" s="231"/>
      <c r="L140" s="231"/>
      <c r="M140" s="231"/>
      <c r="N140" s="231"/>
      <c r="O140" s="233">
        <f t="shared" si="25"/>
        <v>0</v>
      </c>
      <c r="P140" s="207"/>
      <c r="Q140" s="207"/>
    </row>
    <row r="141" spans="1:17" ht="12.75" x14ac:dyDescent="0.25">
      <c r="A141" s="137" t="s">
        <v>436</v>
      </c>
      <c r="B141" s="143" t="s">
        <v>255</v>
      </c>
      <c r="C141" s="231"/>
      <c r="D141" s="231"/>
      <c r="E141" s="231"/>
      <c r="F141" s="231"/>
      <c r="G141" s="231"/>
      <c r="H141" s="231"/>
      <c r="I141" s="231"/>
      <c r="J141" s="231"/>
      <c r="K141" s="231"/>
      <c r="L141" s="231"/>
      <c r="M141" s="231"/>
      <c r="N141" s="231"/>
      <c r="O141" s="233">
        <f t="shared" si="25"/>
        <v>0</v>
      </c>
      <c r="P141" s="207"/>
      <c r="Q141" s="207"/>
    </row>
    <row r="142" spans="1:17" s="142" customFormat="1" x14ac:dyDescent="0.2">
      <c r="A142" s="144" t="s">
        <v>471</v>
      </c>
      <c r="B142" s="158" t="s">
        <v>256</v>
      </c>
      <c r="C142" s="232">
        <f>SUM(C140:C141)</f>
        <v>0</v>
      </c>
      <c r="D142" s="232">
        <f t="shared" ref="D142:N142" si="26">SUM(D140:D141)</f>
        <v>0</v>
      </c>
      <c r="E142" s="232">
        <f t="shared" si="26"/>
        <v>0</v>
      </c>
      <c r="F142" s="232">
        <f t="shared" si="26"/>
        <v>0</v>
      </c>
      <c r="G142" s="232">
        <f t="shared" si="26"/>
        <v>0</v>
      </c>
      <c r="H142" s="232">
        <f t="shared" si="26"/>
        <v>0</v>
      </c>
      <c r="I142" s="232">
        <f t="shared" si="26"/>
        <v>0</v>
      </c>
      <c r="J142" s="232">
        <f t="shared" si="26"/>
        <v>0</v>
      </c>
      <c r="K142" s="232">
        <f t="shared" si="26"/>
        <v>0</v>
      </c>
      <c r="L142" s="232">
        <f t="shared" si="26"/>
        <v>0</v>
      </c>
      <c r="M142" s="232">
        <f t="shared" si="26"/>
        <v>0</v>
      </c>
      <c r="N142" s="232">
        <f t="shared" si="26"/>
        <v>0</v>
      </c>
      <c r="O142" s="233">
        <f t="shared" si="25"/>
        <v>0</v>
      </c>
      <c r="P142" s="123"/>
      <c r="Q142" s="123"/>
    </row>
    <row r="143" spans="1:17" ht="12.75" x14ac:dyDescent="0.25">
      <c r="A143" s="137" t="s">
        <v>437</v>
      </c>
      <c r="B143" s="143" t="s">
        <v>257</v>
      </c>
      <c r="C143" s="231"/>
      <c r="D143" s="231"/>
      <c r="E143" s="231"/>
      <c r="F143" s="231"/>
      <c r="G143" s="231"/>
      <c r="H143" s="231"/>
      <c r="I143" s="231"/>
      <c r="J143" s="231"/>
      <c r="K143" s="231"/>
      <c r="L143" s="231"/>
      <c r="M143" s="231"/>
      <c r="N143" s="231"/>
      <c r="O143" s="233">
        <f t="shared" si="25"/>
        <v>0</v>
      </c>
      <c r="P143" s="207"/>
      <c r="Q143" s="207"/>
    </row>
    <row r="144" spans="1:17" ht="12.75" x14ac:dyDescent="0.25">
      <c r="A144" s="137" t="s">
        <v>438</v>
      </c>
      <c r="B144" s="143" t="s">
        <v>258</v>
      </c>
      <c r="C144" s="231"/>
      <c r="D144" s="231"/>
      <c r="E144" s="231"/>
      <c r="F144" s="231"/>
      <c r="G144" s="231"/>
      <c r="H144" s="231"/>
      <c r="I144" s="231"/>
      <c r="J144" s="231"/>
      <c r="K144" s="231"/>
      <c r="L144" s="231"/>
      <c r="M144" s="231"/>
      <c r="N144" s="231"/>
      <c r="O144" s="233">
        <f t="shared" si="25"/>
        <v>0</v>
      </c>
      <c r="P144" s="207"/>
      <c r="Q144" s="207"/>
    </row>
    <row r="145" spans="1:17" ht="12.75" x14ac:dyDescent="0.25">
      <c r="A145" s="137" t="s">
        <v>439</v>
      </c>
      <c r="B145" s="143" t="s">
        <v>259</v>
      </c>
      <c r="C145" s="231"/>
      <c r="D145" s="231"/>
      <c r="E145" s="231">
        <v>4600000</v>
      </c>
      <c r="F145" s="231">
        <v>200000</v>
      </c>
      <c r="G145" s="231">
        <v>100000</v>
      </c>
      <c r="H145" s="231">
        <v>100000</v>
      </c>
      <c r="I145" s="231">
        <v>50000</v>
      </c>
      <c r="J145" s="231">
        <v>100000</v>
      </c>
      <c r="K145" s="231">
        <v>4600000</v>
      </c>
      <c r="L145" s="231">
        <v>100000</v>
      </c>
      <c r="M145" s="231">
        <v>100000</v>
      </c>
      <c r="N145" s="231">
        <v>50000</v>
      </c>
      <c r="O145" s="233">
        <f t="shared" si="25"/>
        <v>10000000</v>
      </c>
      <c r="P145" s="207"/>
      <c r="Q145" s="207"/>
    </row>
    <row r="146" spans="1:17" ht="12.75" x14ac:dyDescent="0.25">
      <c r="A146" s="137" t="s">
        <v>440</v>
      </c>
      <c r="B146" s="143" t="s">
        <v>260</v>
      </c>
      <c r="C146" s="231"/>
      <c r="D146" s="231"/>
      <c r="E146" s="231">
        <v>6500000</v>
      </c>
      <c r="F146" s="231">
        <v>1500000</v>
      </c>
      <c r="G146" s="231">
        <v>1000000</v>
      </c>
      <c r="H146" s="231">
        <v>1000000</v>
      </c>
      <c r="I146" s="231">
        <v>500000</v>
      </c>
      <c r="J146" s="231">
        <v>500000</v>
      </c>
      <c r="K146" s="231">
        <v>7500000</v>
      </c>
      <c r="L146" s="231">
        <v>1000000</v>
      </c>
      <c r="M146" s="231">
        <v>500000</v>
      </c>
      <c r="N146" s="231"/>
      <c r="O146" s="233">
        <f t="shared" si="25"/>
        <v>20000000</v>
      </c>
      <c r="P146" s="207"/>
      <c r="Q146" s="207"/>
    </row>
    <row r="147" spans="1:17" ht="12.75" x14ac:dyDescent="0.25">
      <c r="A147" s="137" t="s">
        <v>441</v>
      </c>
      <c r="B147" s="143" t="s">
        <v>263</v>
      </c>
      <c r="C147" s="231"/>
      <c r="D147" s="231"/>
      <c r="E147" s="231"/>
      <c r="F147" s="231"/>
      <c r="G147" s="231"/>
      <c r="H147" s="231"/>
      <c r="I147" s="231"/>
      <c r="J147" s="231"/>
      <c r="K147" s="231"/>
      <c r="L147" s="231"/>
      <c r="M147" s="231"/>
      <c r="N147" s="231"/>
      <c r="O147" s="233">
        <f t="shared" si="25"/>
        <v>0</v>
      </c>
      <c r="P147" s="207"/>
      <c r="Q147" s="207"/>
    </row>
    <row r="148" spans="1:17" ht="12.75" x14ac:dyDescent="0.25">
      <c r="A148" s="137" t="s">
        <v>264</v>
      </c>
      <c r="B148" s="143" t="s">
        <v>265</v>
      </c>
      <c r="C148" s="231"/>
      <c r="D148" s="231"/>
      <c r="E148" s="231"/>
      <c r="F148" s="231"/>
      <c r="G148" s="231"/>
      <c r="H148" s="231"/>
      <c r="I148" s="231"/>
      <c r="J148" s="231"/>
      <c r="K148" s="231"/>
      <c r="L148" s="231"/>
      <c r="M148" s="231"/>
      <c r="N148" s="231"/>
      <c r="O148" s="233">
        <f t="shared" si="25"/>
        <v>0</v>
      </c>
      <c r="P148" s="207"/>
      <c r="Q148" s="207"/>
    </row>
    <row r="149" spans="1:17" ht="12.75" x14ac:dyDescent="0.25">
      <c r="A149" s="137" t="s">
        <v>442</v>
      </c>
      <c r="B149" s="143" t="s">
        <v>266</v>
      </c>
      <c r="C149" s="231"/>
      <c r="D149" s="231"/>
      <c r="E149" s="231"/>
      <c r="F149" s="231"/>
      <c r="G149" s="231"/>
      <c r="H149" s="231"/>
      <c r="I149" s="231"/>
      <c r="J149" s="231"/>
      <c r="K149" s="231"/>
      <c r="L149" s="231"/>
      <c r="M149" s="231"/>
      <c r="N149" s="231"/>
      <c r="O149" s="233">
        <f t="shared" si="25"/>
        <v>0</v>
      </c>
      <c r="P149" s="207"/>
      <c r="Q149" s="207"/>
    </row>
    <row r="150" spans="1:17" ht="12.75" x14ac:dyDescent="0.25">
      <c r="A150" s="137" t="s">
        <v>443</v>
      </c>
      <c r="B150" s="143" t="s">
        <v>271</v>
      </c>
      <c r="C150" s="231"/>
      <c r="D150" s="231"/>
      <c r="E150" s="231"/>
      <c r="F150" s="231"/>
      <c r="G150" s="231"/>
      <c r="H150" s="231"/>
      <c r="I150" s="231"/>
      <c r="J150" s="231"/>
      <c r="K150" s="231"/>
      <c r="L150" s="231"/>
      <c r="M150" s="231"/>
      <c r="N150" s="231"/>
      <c r="O150" s="233">
        <f t="shared" si="25"/>
        <v>0</v>
      </c>
      <c r="P150" s="207"/>
      <c r="Q150" s="207"/>
    </row>
    <row r="151" spans="1:17" s="142" customFormat="1" x14ac:dyDescent="0.2">
      <c r="A151" s="144" t="s">
        <v>472</v>
      </c>
      <c r="B151" s="158" t="s">
        <v>274</v>
      </c>
      <c r="C151" s="231">
        <f t="shared" ref="C151:N151" si="27">SUM(C143:C150)</f>
        <v>0</v>
      </c>
      <c r="D151" s="231">
        <f t="shared" si="27"/>
        <v>0</v>
      </c>
      <c r="E151" s="231">
        <f t="shared" si="27"/>
        <v>11100000</v>
      </c>
      <c r="F151" s="231">
        <f t="shared" si="27"/>
        <v>1700000</v>
      </c>
      <c r="G151" s="231">
        <f t="shared" si="27"/>
        <v>1100000</v>
      </c>
      <c r="H151" s="231">
        <f t="shared" si="27"/>
        <v>1100000</v>
      </c>
      <c r="I151" s="231">
        <f t="shared" si="27"/>
        <v>550000</v>
      </c>
      <c r="J151" s="231">
        <f t="shared" si="27"/>
        <v>600000</v>
      </c>
      <c r="K151" s="231">
        <f t="shared" si="27"/>
        <v>12100000</v>
      </c>
      <c r="L151" s="231">
        <f t="shared" si="27"/>
        <v>1100000</v>
      </c>
      <c r="M151" s="231">
        <f t="shared" si="27"/>
        <v>600000</v>
      </c>
      <c r="N151" s="231">
        <f t="shared" si="27"/>
        <v>50000</v>
      </c>
      <c r="O151" s="233">
        <f t="shared" si="25"/>
        <v>30000000</v>
      </c>
      <c r="P151" s="123"/>
      <c r="Q151" s="123"/>
    </row>
    <row r="152" spans="1:17" ht="12.75" x14ac:dyDescent="0.25">
      <c r="A152" s="137" t="s">
        <v>444</v>
      </c>
      <c r="B152" s="143" t="s">
        <v>275</v>
      </c>
      <c r="C152" s="231">
        <f>SUM(C146:C151)</f>
        <v>0</v>
      </c>
      <c r="D152" s="231"/>
      <c r="E152" s="231"/>
      <c r="F152" s="231"/>
      <c r="G152" s="231"/>
      <c r="H152" s="231"/>
      <c r="I152" s="231"/>
      <c r="J152" s="231"/>
      <c r="K152" s="231"/>
      <c r="L152" s="231"/>
      <c r="M152" s="231"/>
      <c r="N152" s="231"/>
      <c r="O152" s="233">
        <f t="shared" si="25"/>
        <v>0</v>
      </c>
      <c r="P152" s="207"/>
      <c r="Q152" s="207"/>
    </row>
    <row r="153" spans="1:17" s="142" customFormat="1" x14ac:dyDescent="0.2">
      <c r="A153" s="144" t="s">
        <v>473</v>
      </c>
      <c r="B153" s="158" t="s">
        <v>276</v>
      </c>
      <c r="C153" s="232">
        <f>C152+C151+C145+C144+C143+C142</f>
        <v>0</v>
      </c>
      <c r="D153" s="232">
        <f t="shared" ref="D153" si="28">D152+D151+D145+D144+D143+D142</f>
        <v>0</v>
      </c>
      <c r="E153" s="232">
        <v>11100000</v>
      </c>
      <c r="F153" s="232">
        <v>1700000</v>
      </c>
      <c r="G153" s="232">
        <v>1100000</v>
      </c>
      <c r="H153" s="232">
        <v>1100000</v>
      </c>
      <c r="I153" s="232">
        <v>550000</v>
      </c>
      <c r="J153" s="232">
        <v>600000</v>
      </c>
      <c r="K153" s="232">
        <v>12100000</v>
      </c>
      <c r="L153" s="232">
        <v>1100000</v>
      </c>
      <c r="M153" s="232">
        <v>600000</v>
      </c>
      <c r="N153" s="232">
        <v>50000</v>
      </c>
      <c r="O153" s="233">
        <f t="shared" si="25"/>
        <v>30000000</v>
      </c>
      <c r="P153" s="123"/>
      <c r="Q153" s="123"/>
    </row>
    <row r="154" spans="1:17" ht="12.75" x14ac:dyDescent="0.25">
      <c r="A154" s="147" t="s">
        <v>277</v>
      </c>
      <c r="B154" s="143" t="s">
        <v>278</v>
      </c>
      <c r="C154" s="231"/>
      <c r="D154" s="231"/>
      <c r="E154" s="231"/>
      <c r="F154" s="231"/>
      <c r="G154" s="231"/>
      <c r="H154" s="231"/>
      <c r="I154" s="231"/>
      <c r="J154" s="231"/>
      <c r="K154" s="231"/>
      <c r="L154" s="231"/>
      <c r="M154" s="231"/>
      <c r="N154" s="231"/>
      <c r="O154" s="233">
        <f t="shared" si="25"/>
        <v>0</v>
      </c>
      <c r="P154" s="207"/>
      <c r="Q154" s="207"/>
    </row>
    <row r="155" spans="1:17" ht="12.75" x14ac:dyDescent="0.25">
      <c r="A155" s="147" t="s">
        <v>445</v>
      </c>
      <c r="B155" s="143" t="s">
        <v>279</v>
      </c>
      <c r="C155" s="231"/>
      <c r="D155" s="231"/>
      <c r="E155" s="231"/>
      <c r="F155" s="231"/>
      <c r="G155" s="231"/>
      <c r="H155" s="231"/>
      <c r="I155" s="231"/>
      <c r="J155" s="231"/>
      <c r="K155" s="231"/>
      <c r="L155" s="231"/>
      <c r="M155" s="231"/>
      <c r="N155" s="231"/>
      <c r="O155" s="233">
        <v>0</v>
      </c>
      <c r="P155" s="207"/>
      <c r="Q155" s="207"/>
    </row>
    <row r="156" spans="1:17" ht="12.75" x14ac:dyDescent="0.25">
      <c r="A156" s="147" t="s">
        <v>446</v>
      </c>
      <c r="B156" s="143" t="s">
        <v>280</v>
      </c>
      <c r="C156" s="231">
        <v>91600</v>
      </c>
      <c r="D156" s="231">
        <v>91600</v>
      </c>
      <c r="E156" s="231">
        <v>91600</v>
      </c>
      <c r="F156" s="231">
        <v>91600</v>
      </c>
      <c r="G156" s="231">
        <v>91840</v>
      </c>
      <c r="H156" s="231">
        <v>91650</v>
      </c>
      <c r="I156" s="231">
        <v>91690</v>
      </c>
      <c r="J156" s="231">
        <v>91690</v>
      </c>
      <c r="K156" s="231">
        <v>91690</v>
      </c>
      <c r="L156" s="231">
        <v>91680</v>
      </c>
      <c r="M156" s="231">
        <v>91660</v>
      </c>
      <c r="N156" s="231">
        <v>91700</v>
      </c>
      <c r="O156" s="233">
        <f t="shared" si="25"/>
        <v>1100000</v>
      </c>
      <c r="P156" s="207"/>
      <c r="Q156" s="207"/>
    </row>
    <row r="157" spans="1:17" ht="12.75" x14ac:dyDescent="0.25">
      <c r="A157" s="147" t="s">
        <v>447</v>
      </c>
      <c r="B157" s="143" t="s">
        <v>281</v>
      </c>
      <c r="C157" s="231">
        <v>1187070</v>
      </c>
      <c r="D157" s="231">
        <v>1187070</v>
      </c>
      <c r="E157" s="231">
        <v>1187070</v>
      </c>
      <c r="F157" s="231">
        <v>1187070</v>
      </c>
      <c r="G157" s="231">
        <v>1187070</v>
      </c>
      <c r="H157" s="231">
        <v>1187070</v>
      </c>
      <c r="I157" s="231">
        <v>1187070</v>
      </c>
      <c r="J157" s="231">
        <v>1187070</v>
      </c>
      <c r="K157" s="231">
        <v>1187070</v>
      </c>
      <c r="L157" s="231">
        <v>1187070</v>
      </c>
      <c r="M157" s="231">
        <v>1187070</v>
      </c>
      <c r="N157" s="231">
        <v>1187070</v>
      </c>
      <c r="O157" s="233">
        <f t="shared" si="25"/>
        <v>14244840</v>
      </c>
      <c r="P157" s="207"/>
      <c r="Q157" s="207"/>
    </row>
    <row r="158" spans="1:17" ht="12.75" x14ac:dyDescent="0.25">
      <c r="A158" s="147" t="s">
        <v>282</v>
      </c>
      <c r="B158" s="143" t="s">
        <v>283</v>
      </c>
      <c r="C158" s="231"/>
      <c r="D158" s="231"/>
      <c r="E158" s="231"/>
      <c r="F158" s="231"/>
      <c r="G158" s="231"/>
      <c r="H158" s="231"/>
      <c r="I158" s="231"/>
      <c r="J158" s="231"/>
      <c r="K158" s="231"/>
      <c r="L158" s="231"/>
      <c r="M158" s="231"/>
      <c r="N158" s="231"/>
      <c r="O158" s="233">
        <v>0</v>
      </c>
      <c r="P158" s="207"/>
      <c r="Q158" s="207"/>
    </row>
    <row r="159" spans="1:17" ht="12.75" x14ac:dyDescent="0.25">
      <c r="A159" s="147" t="s">
        <v>284</v>
      </c>
      <c r="B159" s="143" t="s">
        <v>285</v>
      </c>
      <c r="C159" s="231">
        <v>320510</v>
      </c>
      <c r="D159" s="231">
        <v>320510</v>
      </c>
      <c r="E159" s="231">
        <v>320510</v>
      </c>
      <c r="F159" s="231">
        <v>320510</v>
      </c>
      <c r="G159" s="231">
        <v>320510</v>
      </c>
      <c r="H159" s="231">
        <v>320510</v>
      </c>
      <c r="I159" s="231">
        <v>320510</v>
      </c>
      <c r="J159" s="231">
        <v>320510</v>
      </c>
      <c r="K159" s="231">
        <v>320510</v>
      </c>
      <c r="L159" s="231">
        <v>320510</v>
      </c>
      <c r="M159" s="231">
        <v>320510</v>
      </c>
      <c r="N159" s="231">
        <v>320510</v>
      </c>
      <c r="O159" s="233">
        <f t="shared" si="25"/>
        <v>3846120</v>
      </c>
      <c r="P159" s="207"/>
      <c r="Q159" s="207"/>
    </row>
    <row r="160" spans="1:17" ht="12.75" x14ac:dyDescent="0.25">
      <c r="A160" s="147" t="s">
        <v>286</v>
      </c>
      <c r="B160" s="143" t="s">
        <v>287</v>
      </c>
      <c r="C160" s="231"/>
      <c r="D160" s="231"/>
      <c r="E160" s="231"/>
      <c r="F160" s="231"/>
      <c r="G160" s="231"/>
      <c r="H160" s="231"/>
      <c r="I160" s="231">
        <v>13500000</v>
      </c>
      <c r="J160" s="231"/>
      <c r="K160" s="231"/>
      <c r="L160" s="231"/>
      <c r="M160" s="231"/>
      <c r="N160" s="231"/>
      <c r="O160" s="233">
        <f t="shared" si="25"/>
        <v>13500000</v>
      </c>
      <c r="P160" s="207"/>
      <c r="Q160" s="207"/>
    </row>
    <row r="161" spans="1:17" ht="12.75" x14ac:dyDescent="0.25">
      <c r="A161" s="147" t="s">
        <v>448</v>
      </c>
      <c r="B161" s="143" t="s">
        <v>288</v>
      </c>
      <c r="C161" s="231"/>
      <c r="D161" s="231"/>
      <c r="E161" s="231"/>
      <c r="F161" s="231"/>
      <c r="G161" s="231"/>
      <c r="H161" s="231"/>
      <c r="I161" s="231"/>
      <c r="J161" s="231"/>
      <c r="K161" s="231"/>
      <c r="L161" s="231"/>
      <c r="M161" s="231"/>
      <c r="N161" s="231"/>
      <c r="O161" s="233">
        <v>0</v>
      </c>
      <c r="P161" s="207"/>
      <c r="Q161" s="207"/>
    </row>
    <row r="162" spans="1:17" ht="12.75" x14ac:dyDescent="0.25">
      <c r="A162" s="147" t="s">
        <v>449</v>
      </c>
      <c r="B162" s="143" t="s">
        <v>289</v>
      </c>
      <c r="C162" s="231"/>
      <c r="D162" s="231"/>
      <c r="E162" s="231"/>
      <c r="F162" s="231"/>
      <c r="G162" s="231"/>
      <c r="H162" s="231"/>
      <c r="I162" s="231"/>
      <c r="J162" s="231"/>
      <c r="K162" s="231"/>
      <c r="L162" s="231"/>
      <c r="M162" s="231"/>
      <c r="N162" s="231"/>
      <c r="O162" s="233">
        <f t="shared" si="25"/>
        <v>0</v>
      </c>
      <c r="P162" s="207"/>
      <c r="Q162" s="207"/>
    </row>
    <row r="163" spans="1:17" ht="12.75" x14ac:dyDescent="0.25">
      <c r="A163" s="147" t="s">
        <v>450</v>
      </c>
      <c r="B163" s="143" t="s">
        <v>290</v>
      </c>
      <c r="C163" s="231"/>
      <c r="D163" s="231"/>
      <c r="E163" s="231"/>
      <c r="F163" s="231"/>
      <c r="G163" s="231">
        <v>50000</v>
      </c>
      <c r="H163" s="231">
        <v>50000</v>
      </c>
      <c r="I163" s="231">
        <v>50000</v>
      </c>
      <c r="J163" s="231">
        <v>50000</v>
      </c>
      <c r="K163" s="231">
        <v>50000</v>
      </c>
      <c r="L163" s="231"/>
      <c r="M163" s="231"/>
      <c r="N163" s="231"/>
      <c r="O163" s="233">
        <f t="shared" si="25"/>
        <v>250000</v>
      </c>
      <c r="P163" s="207"/>
      <c r="Q163" s="207"/>
    </row>
    <row r="164" spans="1:17" s="142" customFormat="1" x14ac:dyDescent="0.2">
      <c r="A164" s="149" t="s">
        <v>474</v>
      </c>
      <c r="B164" s="158" t="s">
        <v>291</v>
      </c>
      <c r="C164" s="232">
        <f>SUM(C154:C163)</f>
        <v>1599180</v>
      </c>
      <c r="D164" s="232">
        <f t="shared" ref="D164:N164" si="29">SUM(D154:D163)</f>
        <v>1599180</v>
      </c>
      <c r="E164" s="232">
        <f t="shared" si="29"/>
        <v>1599180</v>
      </c>
      <c r="F164" s="232">
        <f t="shared" si="29"/>
        <v>1599180</v>
      </c>
      <c r="G164" s="232">
        <f t="shared" si="29"/>
        <v>1649420</v>
      </c>
      <c r="H164" s="232">
        <f t="shared" si="29"/>
        <v>1649230</v>
      </c>
      <c r="I164" s="232">
        <f t="shared" si="29"/>
        <v>15149270</v>
      </c>
      <c r="J164" s="232">
        <f t="shared" si="29"/>
        <v>1649270</v>
      </c>
      <c r="K164" s="232">
        <f t="shared" si="29"/>
        <v>1649270</v>
      </c>
      <c r="L164" s="232">
        <f t="shared" si="29"/>
        <v>1599260</v>
      </c>
      <c r="M164" s="232">
        <f t="shared" si="29"/>
        <v>1599240</v>
      </c>
      <c r="N164" s="232">
        <f t="shared" si="29"/>
        <v>1599280</v>
      </c>
      <c r="O164" s="233">
        <f>SUM(C164:N164)</f>
        <v>32940960</v>
      </c>
      <c r="P164" s="123"/>
      <c r="Q164" s="123"/>
    </row>
    <row r="165" spans="1:17" ht="25.5" x14ac:dyDescent="0.25">
      <c r="A165" s="147" t="s">
        <v>300</v>
      </c>
      <c r="B165" s="143" t="s">
        <v>301</v>
      </c>
      <c r="C165" s="231"/>
      <c r="D165" s="231"/>
      <c r="E165" s="231"/>
      <c r="F165" s="231"/>
      <c r="G165" s="231"/>
      <c r="H165" s="231"/>
      <c r="I165" s="231"/>
      <c r="J165" s="231"/>
      <c r="K165" s="231"/>
      <c r="L165" s="231"/>
      <c r="M165" s="231"/>
      <c r="N165" s="231"/>
      <c r="O165" s="233">
        <f t="shared" si="25"/>
        <v>0</v>
      </c>
      <c r="P165" s="207"/>
      <c r="Q165" s="207"/>
    </row>
    <row r="166" spans="1:17" ht="25.5" x14ac:dyDescent="0.25">
      <c r="A166" s="137" t="s">
        <v>454</v>
      </c>
      <c r="B166" s="143" t="s">
        <v>302</v>
      </c>
      <c r="C166" s="231"/>
      <c r="D166" s="231"/>
      <c r="E166" s="231"/>
      <c r="F166" s="231"/>
      <c r="G166" s="231"/>
      <c r="H166" s="231"/>
      <c r="I166" s="231"/>
      <c r="J166" s="231"/>
      <c r="K166" s="231"/>
      <c r="L166" s="231"/>
      <c r="M166" s="231"/>
      <c r="N166" s="231"/>
      <c r="O166" s="233">
        <f t="shared" si="25"/>
        <v>0</v>
      </c>
      <c r="P166" s="207"/>
      <c r="Q166" s="207"/>
    </row>
    <row r="167" spans="1:17" ht="12.75" x14ac:dyDescent="0.25">
      <c r="A167" s="147" t="s">
        <v>455</v>
      </c>
      <c r="B167" s="143" t="s">
        <v>303</v>
      </c>
      <c r="C167" s="231"/>
      <c r="D167" s="231"/>
      <c r="E167" s="231"/>
      <c r="F167" s="231"/>
      <c r="G167" s="231"/>
      <c r="H167" s="231"/>
      <c r="I167" s="231"/>
      <c r="J167" s="231"/>
      <c r="K167" s="231"/>
      <c r="L167" s="231"/>
      <c r="M167" s="231"/>
      <c r="N167" s="231"/>
      <c r="O167" s="233">
        <f t="shared" si="25"/>
        <v>0</v>
      </c>
      <c r="P167" s="207"/>
      <c r="Q167" s="207"/>
    </row>
    <row r="168" spans="1:17" s="142" customFormat="1" x14ac:dyDescent="0.2">
      <c r="A168" s="144" t="s">
        <v>476</v>
      </c>
      <c r="B168" s="158" t="s">
        <v>304</v>
      </c>
      <c r="C168" s="232">
        <f>SUM(C165:C167)</f>
        <v>0</v>
      </c>
      <c r="D168" s="232">
        <f t="shared" ref="D168:N168" si="30">SUM(D165:D167)</f>
        <v>0</v>
      </c>
      <c r="E168" s="232">
        <f t="shared" si="30"/>
        <v>0</v>
      </c>
      <c r="F168" s="232">
        <f t="shared" si="30"/>
        <v>0</v>
      </c>
      <c r="G168" s="232">
        <f t="shared" si="30"/>
        <v>0</v>
      </c>
      <c r="H168" s="232">
        <f t="shared" si="30"/>
        <v>0</v>
      </c>
      <c r="I168" s="232">
        <f t="shared" si="30"/>
        <v>0</v>
      </c>
      <c r="J168" s="232">
        <f t="shared" si="30"/>
        <v>0</v>
      </c>
      <c r="K168" s="232">
        <f t="shared" si="30"/>
        <v>0</v>
      </c>
      <c r="L168" s="232">
        <f t="shared" si="30"/>
        <v>0</v>
      </c>
      <c r="M168" s="232">
        <f t="shared" si="30"/>
        <v>0</v>
      </c>
      <c r="N168" s="232">
        <f t="shared" si="30"/>
        <v>0</v>
      </c>
      <c r="O168" s="233">
        <f t="shared" si="25"/>
        <v>0</v>
      </c>
      <c r="P168" s="123"/>
      <c r="Q168" s="123"/>
    </row>
    <row r="169" spans="1:17" s="142" customFormat="1" x14ac:dyDescent="0.2">
      <c r="A169" s="152" t="s">
        <v>531</v>
      </c>
      <c r="B169" s="192"/>
      <c r="C169" s="259"/>
      <c r="D169" s="259"/>
      <c r="E169" s="259"/>
      <c r="F169" s="259"/>
      <c r="G169" s="259"/>
      <c r="H169" s="259"/>
      <c r="I169" s="259"/>
      <c r="J169" s="259"/>
      <c r="K169" s="259"/>
      <c r="L169" s="259"/>
      <c r="M169" s="259"/>
      <c r="N169" s="259"/>
      <c r="O169" s="260">
        <f t="shared" si="25"/>
        <v>0</v>
      </c>
      <c r="P169" s="123"/>
      <c r="Q169" s="123"/>
    </row>
    <row r="170" spans="1:17" ht="12.75" x14ac:dyDescent="0.25">
      <c r="A170" s="137" t="s">
        <v>246</v>
      </c>
      <c r="B170" s="143" t="s">
        <v>247</v>
      </c>
      <c r="C170" s="231"/>
      <c r="D170" s="231"/>
      <c r="E170" s="231"/>
      <c r="F170" s="231"/>
      <c r="G170" s="231"/>
      <c r="H170" s="231"/>
      <c r="I170" s="231"/>
      <c r="J170" s="231"/>
      <c r="K170" s="231"/>
      <c r="L170" s="231"/>
      <c r="M170" s="231"/>
      <c r="N170" s="231"/>
      <c r="O170" s="233">
        <f t="shared" si="25"/>
        <v>0</v>
      </c>
      <c r="P170" s="207"/>
      <c r="Q170" s="207"/>
    </row>
    <row r="171" spans="1:17" ht="25.5" x14ac:dyDescent="0.25">
      <c r="A171" s="137" t="s">
        <v>248</v>
      </c>
      <c r="B171" s="143" t="s">
        <v>249</v>
      </c>
      <c r="C171" s="231"/>
      <c r="D171" s="231"/>
      <c r="E171" s="231"/>
      <c r="F171" s="231"/>
      <c r="G171" s="231"/>
      <c r="H171" s="231"/>
      <c r="I171" s="231"/>
      <c r="J171" s="231"/>
      <c r="K171" s="231"/>
      <c r="L171" s="231"/>
      <c r="M171" s="231"/>
      <c r="N171" s="231"/>
      <c r="O171" s="233">
        <f t="shared" si="25"/>
        <v>0</v>
      </c>
      <c r="P171" s="207"/>
      <c r="Q171" s="207"/>
    </row>
    <row r="172" spans="1:17" ht="25.5" x14ac:dyDescent="0.25">
      <c r="A172" s="137" t="s">
        <v>432</v>
      </c>
      <c r="B172" s="143" t="s">
        <v>250</v>
      </c>
      <c r="C172" s="231"/>
      <c r="D172" s="231"/>
      <c r="E172" s="231"/>
      <c r="F172" s="231"/>
      <c r="G172" s="231"/>
      <c r="H172" s="231"/>
      <c r="I172" s="231"/>
      <c r="J172" s="231"/>
      <c r="K172" s="231"/>
      <c r="L172" s="231"/>
      <c r="M172" s="231"/>
      <c r="N172" s="231"/>
      <c r="O172" s="233">
        <f t="shared" si="25"/>
        <v>0</v>
      </c>
      <c r="P172" s="207"/>
      <c r="Q172" s="207"/>
    </row>
    <row r="173" spans="1:17" ht="25.5" x14ac:dyDescent="0.25">
      <c r="A173" s="137" t="s">
        <v>433</v>
      </c>
      <c r="B173" s="143" t="s">
        <v>251</v>
      </c>
      <c r="C173" s="231"/>
      <c r="D173" s="231"/>
      <c r="E173" s="231"/>
      <c r="F173" s="231"/>
      <c r="G173" s="231"/>
      <c r="H173" s="231"/>
      <c r="I173" s="231"/>
      <c r="J173" s="231"/>
      <c r="K173" s="231"/>
      <c r="L173" s="231"/>
      <c r="M173" s="231"/>
      <c r="N173" s="231"/>
      <c r="O173" s="233">
        <f t="shared" si="25"/>
        <v>0</v>
      </c>
      <c r="P173" s="207"/>
      <c r="Q173" s="207"/>
    </row>
    <row r="174" spans="1:17" ht="12.75" x14ac:dyDescent="0.25">
      <c r="A174" s="137" t="s">
        <v>434</v>
      </c>
      <c r="B174" s="143" t="s">
        <v>252</v>
      </c>
      <c r="C174" s="231"/>
      <c r="D174" s="231"/>
      <c r="E174" s="231"/>
      <c r="F174" s="231">
        <v>11490000</v>
      </c>
      <c r="G174" s="231"/>
      <c r="H174" s="231">
        <v>186033500</v>
      </c>
      <c r="I174" s="231"/>
      <c r="J174" s="231"/>
      <c r="K174" s="231"/>
      <c r="L174" s="231"/>
      <c r="M174" s="231"/>
      <c r="N174" s="231"/>
      <c r="O174" s="233">
        <f t="shared" si="25"/>
        <v>197523500</v>
      </c>
      <c r="P174" s="207"/>
      <c r="Q174" s="207"/>
    </row>
    <row r="175" spans="1:17" s="142" customFormat="1" x14ac:dyDescent="0.2">
      <c r="A175" s="144" t="s">
        <v>470</v>
      </c>
      <c r="B175" s="158" t="s">
        <v>253</v>
      </c>
      <c r="C175" s="232">
        <f>SUM(C170:C174)</f>
        <v>0</v>
      </c>
      <c r="D175" s="232">
        <f t="shared" ref="D175:N175" si="31">SUM(D170:D174)</f>
        <v>0</v>
      </c>
      <c r="E175" s="232">
        <f t="shared" si="31"/>
        <v>0</v>
      </c>
      <c r="F175" s="232">
        <f t="shared" si="31"/>
        <v>11490000</v>
      </c>
      <c r="G175" s="232">
        <f t="shared" si="31"/>
        <v>0</v>
      </c>
      <c r="H175" s="232">
        <f t="shared" si="31"/>
        <v>186033500</v>
      </c>
      <c r="I175" s="232">
        <f t="shared" si="31"/>
        <v>0</v>
      </c>
      <c r="J175" s="232">
        <f t="shared" si="31"/>
        <v>0</v>
      </c>
      <c r="K175" s="232">
        <f t="shared" si="31"/>
        <v>0</v>
      </c>
      <c r="L175" s="232">
        <f t="shared" si="31"/>
        <v>0</v>
      </c>
      <c r="M175" s="232">
        <f t="shared" si="31"/>
        <v>0</v>
      </c>
      <c r="N175" s="232">
        <f t="shared" si="31"/>
        <v>0</v>
      </c>
      <c r="O175" s="233">
        <f t="shared" si="25"/>
        <v>197523500</v>
      </c>
      <c r="P175" s="123"/>
      <c r="Q175" s="123"/>
    </row>
    <row r="176" spans="1:17" ht="12.75" x14ac:dyDescent="0.25">
      <c r="A176" s="147" t="s">
        <v>451</v>
      </c>
      <c r="B176" s="143" t="s">
        <v>292</v>
      </c>
      <c r="C176" s="231"/>
      <c r="D176" s="231"/>
      <c r="E176" s="231"/>
      <c r="F176" s="231"/>
      <c r="G176" s="231"/>
      <c r="H176" s="231"/>
      <c r="I176" s="231"/>
      <c r="J176" s="231"/>
      <c r="K176" s="231"/>
      <c r="L176" s="231"/>
      <c r="M176" s="231"/>
      <c r="N176" s="231"/>
      <c r="O176" s="233">
        <f t="shared" si="25"/>
        <v>0</v>
      </c>
      <c r="P176" s="207"/>
      <c r="Q176" s="207"/>
    </row>
    <row r="177" spans="1:17" ht="12.75" x14ac:dyDescent="0.25">
      <c r="A177" s="147" t="s">
        <v>452</v>
      </c>
      <c r="B177" s="143" t="s">
        <v>293</v>
      </c>
      <c r="C177" s="231"/>
      <c r="D177" s="231"/>
      <c r="E177" s="231"/>
      <c r="F177" s="231"/>
      <c r="G177" s="231"/>
      <c r="H177" s="231"/>
      <c r="I177" s="231">
        <v>17000000</v>
      </c>
      <c r="J177" s="231"/>
      <c r="K177" s="231"/>
      <c r="L177" s="231"/>
      <c r="M177" s="231"/>
      <c r="N177" s="231"/>
      <c r="O177" s="233">
        <f t="shared" si="25"/>
        <v>17000000</v>
      </c>
      <c r="P177" s="207"/>
      <c r="Q177" s="207"/>
    </row>
    <row r="178" spans="1:17" ht="12.75" x14ac:dyDescent="0.25">
      <c r="A178" s="147" t="s">
        <v>674</v>
      </c>
      <c r="B178" s="143" t="s">
        <v>675</v>
      </c>
      <c r="C178" s="231"/>
      <c r="D178" s="231"/>
      <c r="E178" s="231"/>
      <c r="F178" s="231"/>
      <c r="G178" s="231"/>
      <c r="H178" s="231"/>
      <c r="I178" s="231">
        <v>4590000</v>
      </c>
      <c r="J178" s="231"/>
      <c r="K178" s="231"/>
      <c r="L178" s="231"/>
      <c r="M178" s="231"/>
      <c r="N178" s="231"/>
      <c r="O178" s="233">
        <f t="shared" si="25"/>
        <v>4590000</v>
      </c>
      <c r="P178" s="207"/>
      <c r="Q178" s="207"/>
    </row>
    <row r="179" spans="1:17" ht="12.75" x14ac:dyDescent="0.25">
      <c r="A179" s="147" t="s">
        <v>453</v>
      </c>
      <c r="B179" s="143" t="s">
        <v>296</v>
      </c>
      <c r="C179" s="231"/>
      <c r="D179" s="231"/>
      <c r="E179" s="231"/>
      <c r="F179" s="231"/>
      <c r="G179" s="231"/>
      <c r="H179" s="231"/>
      <c r="I179" s="231"/>
      <c r="J179" s="231"/>
      <c r="K179" s="231"/>
      <c r="L179" s="231"/>
      <c r="M179" s="231"/>
      <c r="N179" s="231"/>
      <c r="O179" s="233">
        <f t="shared" si="25"/>
        <v>0</v>
      </c>
      <c r="P179" s="207"/>
      <c r="Q179" s="207"/>
    </row>
    <row r="180" spans="1:17" ht="12.75" x14ac:dyDescent="0.25">
      <c r="A180" s="147" t="s">
        <v>297</v>
      </c>
      <c r="B180" s="143" t="s">
        <v>298</v>
      </c>
      <c r="C180" s="231"/>
      <c r="D180" s="231"/>
      <c r="E180" s="231"/>
      <c r="F180" s="231"/>
      <c r="G180" s="231"/>
      <c r="H180" s="231"/>
      <c r="I180" s="231"/>
      <c r="J180" s="231"/>
      <c r="K180" s="231"/>
      <c r="L180" s="231"/>
      <c r="M180" s="231"/>
      <c r="N180" s="231"/>
      <c r="O180" s="233">
        <f t="shared" si="25"/>
        <v>0</v>
      </c>
      <c r="P180" s="207"/>
      <c r="Q180" s="207"/>
    </row>
    <row r="181" spans="1:17" s="142" customFormat="1" x14ac:dyDescent="0.2">
      <c r="A181" s="144" t="s">
        <v>475</v>
      </c>
      <c r="B181" s="158" t="s">
        <v>299</v>
      </c>
      <c r="C181" s="232">
        <f>SUM(C176:C180)</f>
        <v>0</v>
      </c>
      <c r="D181" s="232">
        <f t="shared" ref="D181:N181" si="32">SUM(D176:D180)</f>
        <v>0</v>
      </c>
      <c r="E181" s="232">
        <f t="shared" si="32"/>
        <v>0</v>
      </c>
      <c r="F181" s="232">
        <f t="shared" si="32"/>
        <v>0</v>
      </c>
      <c r="G181" s="232">
        <f t="shared" si="32"/>
        <v>0</v>
      </c>
      <c r="H181" s="232">
        <f t="shared" si="32"/>
        <v>0</v>
      </c>
      <c r="I181" s="232">
        <f t="shared" si="32"/>
        <v>21590000</v>
      </c>
      <c r="J181" s="232">
        <f t="shared" si="32"/>
        <v>0</v>
      </c>
      <c r="K181" s="232">
        <f t="shared" si="32"/>
        <v>0</v>
      </c>
      <c r="L181" s="232">
        <f t="shared" si="32"/>
        <v>0</v>
      </c>
      <c r="M181" s="232">
        <f t="shared" si="32"/>
        <v>0</v>
      </c>
      <c r="N181" s="232">
        <f t="shared" si="32"/>
        <v>0</v>
      </c>
      <c r="O181" s="233">
        <f t="shared" si="25"/>
        <v>21590000</v>
      </c>
      <c r="P181" s="123"/>
      <c r="Q181" s="123"/>
    </row>
    <row r="182" spans="1:17" ht="25.5" x14ac:dyDescent="0.25">
      <c r="A182" s="147" t="s">
        <v>305</v>
      </c>
      <c r="B182" s="143" t="s">
        <v>306</v>
      </c>
      <c r="C182" s="231"/>
      <c r="D182" s="231"/>
      <c r="E182" s="231"/>
      <c r="F182" s="231"/>
      <c r="G182" s="231"/>
      <c r="H182" s="231"/>
      <c r="I182" s="231"/>
      <c r="J182" s="231"/>
      <c r="K182" s="231"/>
      <c r="L182" s="231"/>
      <c r="M182" s="231"/>
      <c r="N182" s="231"/>
      <c r="O182" s="233">
        <f t="shared" si="25"/>
        <v>0</v>
      </c>
      <c r="P182" s="207"/>
      <c r="Q182" s="207"/>
    </row>
    <row r="183" spans="1:17" ht="25.5" x14ac:dyDescent="0.25">
      <c r="A183" s="137" t="s">
        <v>456</v>
      </c>
      <c r="B183" s="143" t="s">
        <v>307</v>
      </c>
      <c r="C183" s="231"/>
      <c r="D183" s="231"/>
      <c r="E183" s="231"/>
      <c r="F183" s="231"/>
      <c r="G183" s="231"/>
      <c r="H183" s="231"/>
      <c r="I183" s="231"/>
      <c r="J183" s="231"/>
      <c r="K183" s="231"/>
      <c r="L183" s="231"/>
      <c r="M183" s="231"/>
      <c r="N183" s="231"/>
      <c r="O183" s="233">
        <f t="shared" si="25"/>
        <v>0</v>
      </c>
      <c r="P183" s="207"/>
      <c r="Q183" s="207"/>
    </row>
    <row r="184" spans="1:17" ht="12.75" x14ac:dyDescent="0.25">
      <c r="A184" s="147" t="s">
        <v>457</v>
      </c>
      <c r="B184" s="143" t="s">
        <v>308</v>
      </c>
      <c r="C184" s="231"/>
      <c r="D184" s="231"/>
      <c r="E184" s="231">
        <v>10000000</v>
      </c>
      <c r="F184" s="231">
        <v>20000000</v>
      </c>
      <c r="G184" s="231">
        <v>200000</v>
      </c>
      <c r="H184" s="231">
        <v>840000</v>
      </c>
      <c r="I184" s="231">
        <v>800000</v>
      </c>
      <c r="J184" s="231">
        <v>750000</v>
      </c>
      <c r="K184" s="231">
        <v>600000</v>
      </c>
      <c r="L184" s="231">
        <v>1000000</v>
      </c>
      <c r="M184" s="231">
        <v>460000</v>
      </c>
      <c r="N184" s="231">
        <v>350000</v>
      </c>
      <c r="O184" s="233">
        <f t="shared" si="25"/>
        <v>35000000</v>
      </c>
      <c r="P184" s="207"/>
      <c r="Q184" s="207"/>
    </row>
    <row r="185" spans="1:17" s="142" customFormat="1" x14ac:dyDescent="0.2">
      <c r="A185" s="144" t="s">
        <v>478</v>
      </c>
      <c r="B185" s="158" t="s">
        <v>309</v>
      </c>
      <c r="C185" s="232">
        <f>SUM(C182:C184)</f>
        <v>0</v>
      </c>
      <c r="D185" s="232">
        <f t="shared" ref="D185:N185" si="33">SUM(D182:D184)</f>
        <v>0</v>
      </c>
      <c r="E185" s="232">
        <f t="shared" si="33"/>
        <v>10000000</v>
      </c>
      <c r="F185" s="232">
        <f t="shared" si="33"/>
        <v>20000000</v>
      </c>
      <c r="G185" s="232">
        <f t="shared" si="33"/>
        <v>200000</v>
      </c>
      <c r="H185" s="232">
        <f t="shared" si="33"/>
        <v>840000</v>
      </c>
      <c r="I185" s="232">
        <f t="shared" si="33"/>
        <v>800000</v>
      </c>
      <c r="J185" s="232">
        <f t="shared" si="33"/>
        <v>750000</v>
      </c>
      <c r="K185" s="232">
        <f t="shared" si="33"/>
        <v>600000</v>
      </c>
      <c r="L185" s="232">
        <f t="shared" si="33"/>
        <v>1000000</v>
      </c>
      <c r="M185" s="232">
        <f t="shared" si="33"/>
        <v>460000</v>
      </c>
      <c r="N185" s="232">
        <f t="shared" si="33"/>
        <v>350000</v>
      </c>
      <c r="O185" s="233">
        <f t="shared" si="25"/>
        <v>35000000</v>
      </c>
      <c r="P185" s="123"/>
      <c r="Q185" s="123"/>
    </row>
    <row r="186" spans="1:17" s="142" customFormat="1" x14ac:dyDescent="0.2">
      <c r="A186" s="152" t="s">
        <v>530</v>
      </c>
      <c r="B186" s="192"/>
      <c r="C186" s="259"/>
      <c r="D186" s="259"/>
      <c r="E186" s="259"/>
      <c r="F186" s="259"/>
      <c r="G186" s="259"/>
      <c r="H186" s="259"/>
      <c r="I186" s="259"/>
      <c r="J186" s="259"/>
      <c r="K186" s="259"/>
      <c r="L186" s="259"/>
      <c r="M186" s="259"/>
      <c r="N186" s="259"/>
      <c r="O186" s="260">
        <f t="shared" si="25"/>
        <v>0</v>
      </c>
      <c r="P186" s="123"/>
      <c r="Q186" s="123"/>
    </row>
    <row r="187" spans="1:17" s="142" customFormat="1" x14ac:dyDescent="0.2">
      <c r="A187" s="194" t="s">
        <v>477</v>
      </c>
      <c r="B187" s="162" t="s">
        <v>310</v>
      </c>
      <c r="C187" s="261">
        <f>C185+C181+C175+C168+C164+C153+C139</f>
        <v>17171006</v>
      </c>
      <c r="D187" s="261">
        <f t="shared" ref="D187:N187" si="34">D185+D181+D175+D168+D164+D153+D139</f>
        <v>17171006</v>
      </c>
      <c r="E187" s="261">
        <f t="shared" si="34"/>
        <v>38271006</v>
      </c>
      <c r="F187" s="261">
        <f t="shared" si="34"/>
        <v>50361006</v>
      </c>
      <c r="G187" s="261">
        <f t="shared" si="34"/>
        <v>18521246</v>
      </c>
      <c r="H187" s="261">
        <f t="shared" si="34"/>
        <v>205194556</v>
      </c>
      <c r="I187" s="261">
        <f t="shared" si="34"/>
        <v>53661096</v>
      </c>
      <c r="J187" s="261">
        <f t="shared" si="34"/>
        <v>18571096</v>
      </c>
      <c r="K187" s="261">
        <f t="shared" si="34"/>
        <v>29921101</v>
      </c>
      <c r="L187" s="261">
        <f t="shared" si="34"/>
        <v>19271088</v>
      </c>
      <c r="M187" s="261">
        <f t="shared" si="34"/>
        <v>18231061</v>
      </c>
      <c r="N187" s="261">
        <f t="shared" si="34"/>
        <v>17571118</v>
      </c>
      <c r="O187" s="262">
        <f t="shared" si="25"/>
        <v>503916386</v>
      </c>
      <c r="P187" s="123"/>
      <c r="Q187" s="123"/>
    </row>
    <row r="188" spans="1:17" s="142" customFormat="1" x14ac:dyDescent="0.2">
      <c r="A188" s="196" t="s">
        <v>539</v>
      </c>
      <c r="B188" s="197"/>
      <c r="C188" s="264"/>
      <c r="D188" s="264"/>
      <c r="E188" s="264"/>
      <c r="F188" s="264"/>
      <c r="G188" s="264"/>
      <c r="H188" s="264"/>
      <c r="I188" s="264"/>
      <c r="J188" s="264"/>
      <c r="K188" s="264"/>
      <c r="L188" s="264"/>
      <c r="M188" s="264"/>
      <c r="N188" s="264"/>
      <c r="O188" s="265">
        <f t="shared" si="25"/>
        <v>0</v>
      </c>
      <c r="P188" s="123"/>
      <c r="Q188" s="123"/>
    </row>
    <row r="189" spans="1:17" s="142" customFormat="1" x14ac:dyDescent="0.2">
      <c r="A189" s="196" t="s">
        <v>540</v>
      </c>
      <c r="B189" s="197"/>
      <c r="C189" s="264"/>
      <c r="D189" s="264"/>
      <c r="E189" s="264"/>
      <c r="F189" s="264"/>
      <c r="G189" s="264"/>
      <c r="H189" s="264"/>
      <c r="I189" s="264"/>
      <c r="J189" s="264"/>
      <c r="K189" s="264"/>
      <c r="L189" s="264"/>
      <c r="M189" s="264"/>
      <c r="N189" s="264"/>
      <c r="O189" s="265">
        <f t="shared" si="25"/>
        <v>0</v>
      </c>
      <c r="P189" s="123"/>
      <c r="Q189" s="123"/>
    </row>
    <row r="190" spans="1:17" ht="12.75" x14ac:dyDescent="0.25">
      <c r="A190" s="172" t="s">
        <v>459</v>
      </c>
      <c r="B190" s="137" t="s">
        <v>311</v>
      </c>
      <c r="C190" s="231"/>
      <c r="D190" s="231"/>
      <c r="E190" s="231"/>
      <c r="F190" s="231"/>
      <c r="G190" s="231"/>
      <c r="H190" s="231"/>
      <c r="I190" s="231"/>
      <c r="J190" s="231"/>
      <c r="K190" s="231"/>
      <c r="L190" s="231"/>
      <c r="M190" s="231"/>
      <c r="N190" s="231"/>
      <c r="O190" s="233">
        <f t="shared" si="25"/>
        <v>0</v>
      </c>
      <c r="P190" s="207"/>
      <c r="Q190" s="207"/>
    </row>
    <row r="191" spans="1:17" ht="12.75" x14ac:dyDescent="0.25">
      <c r="A191" s="147" t="s">
        <v>312</v>
      </c>
      <c r="B191" s="137" t="s">
        <v>313</v>
      </c>
      <c r="C191" s="231"/>
      <c r="D191" s="231"/>
      <c r="E191" s="231"/>
      <c r="F191" s="231"/>
      <c r="G191" s="231"/>
      <c r="H191" s="231"/>
      <c r="I191" s="231"/>
      <c r="J191" s="231"/>
      <c r="K191" s="231"/>
      <c r="L191" s="231"/>
      <c r="M191" s="231"/>
      <c r="N191" s="231"/>
      <c r="O191" s="233">
        <f t="shared" si="25"/>
        <v>0</v>
      </c>
      <c r="P191" s="207"/>
      <c r="Q191" s="207"/>
    </row>
    <row r="192" spans="1:17" ht="12.75" x14ac:dyDescent="0.25">
      <c r="A192" s="172" t="s">
        <v>460</v>
      </c>
      <c r="B192" s="137" t="s">
        <v>314</v>
      </c>
      <c r="C192" s="231"/>
      <c r="D192" s="231"/>
      <c r="E192" s="231"/>
      <c r="F192" s="231"/>
      <c r="G192" s="231"/>
      <c r="H192" s="231"/>
      <c r="I192" s="231"/>
      <c r="J192" s="231"/>
      <c r="K192" s="231"/>
      <c r="L192" s="231"/>
      <c r="M192" s="231"/>
      <c r="N192" s="231"/>
      <c r="O192" s="233">
        <f t="shared" si="25"/>
        <v>0</v>
      </c>
      <c r="P192" s="207"/>
      <c r="Q192" s="207"/>
    </row>
    <row r="193" spans="1:17" s="142" customFormat="1" x14ac:dyDescent="0.2">
      <c r="A193" s="149" t="s">
        <v>479</v>
      </c>
      <c r="B193" s="144" t="s">
        <v>315</v>
      </c>
      <c r="C193" s="232">
        <f>SUM(C190:C192)</f>
        <v>0</v>
      </c>
      <c r="D193" s="232">
        <f t="shared" ref="D193:N193" si="35">SUM(D190:D192)</f>
        <v>0</v>
      </c>
      <c r="E193" s="232">
        <f t="shared" si="35"/>
        <v>0</v>
      </c>
      <c r="F193" s="232">
        <f t="shared" si="35"/>
        <v>0</v>
      </c>
      <c r="G193" s="232">
        <f t="shared" si="35"/>
        <v>0</v>
      </c>
      <c r="H193" s="232">
        <f t="shared" si="35"/>
        <v>0</v>
      </c>
      <c r="I193" s="232">
        <f t="shared" si="35"/>
        <v>0</v>
      </c>
      <c r="J193" s="232">
        <f t="shared" si="35"/>
        <v>0</v>
      </c>
      <c r="K193" s="232">
        <f t="shared" si="35"/>
        <v>0</v>
      </c>
      <c r="L193" s="232">
        <f t="shared" si="35"/>
        <v>0</v>
      </c>
      <c r="M193" s="232">
        <f t="shared" si="35"/>
        <v>0</v>
      </c>
      <c r="N193" s="232">
        <f t="shared" si="35"/>
        <v>0</v>
      </c>
      <c r="O193" s="233">
        <f t="shared" si="25"/>
        <v>0</v>
      </c>
      <c r="P193" s="123"/>
      <c r="Q193" s="123"/>
    </row>
    <row r="194" spans="1:17" ht="12.75" x14ac:dyDescent="0.25">
      <c r="A194" s="147" t="s">
        <v>461</v>
      </c>
      <c r="B194" s="137" t="s">
        <v>316</v>
      </c>
      <c r="C194" s="231"/>
      <c r="D194" s="231"/>
      <c r="E194" s="231"/>
      <c r="F194" s="231"/>
      <c r="G194" s="231"/>
      <c r="H194" s="231"/>
      <c r="I194" s="231"/>
      <c r="J194" s="231"/>
      <c r="K194" s="231"/>
      <c r="L194" s="231"/>
      <c r="M194" s="231"/>
      <c r="N194" s="231"/>
      <c r="O194" s="233">
        <f t="shared" si="25"/>
        <v>0</v>
      </c>
      <c r="P194" s="207"/>
      <c r="Q194" s="207"/>
    </row>
    <row r="195" spans="1:17" ht="12.75" x14ac:dyDescent="0.25">
      <c r="A195" s="172" t="s">
        <v>317</v>
      </c>
      <c r="B195" s="137" t="s">
        <v>318</v>
      </c>
      <c r="C195" s="231"/>
      <c r="D195" s="231"/>
      <c r="E195" s="231"/>
      <c r="F195" s="231"/>
      <c r="G195" s="231"/>
      <c r="H195" s="231"/>
      <c r="I195" s="231"/>
      <c r="J195" s="231"/>
      <c r="K195" s="231"/>
      <c r="L195" s="231"/>
      <c r="M195" s="231"/>
      <c r="N195" s="231"/>
      <c r="O195" s="233">
        <f t="shared" si="25"/>
        <v>0</v>
      </c>
      <c r="P195" s="207"/>
      <c r="Q195" s="207"/>
    </row>
    <row r="196" spans="1:17" ht="12.75" x14ac:dyDescent="0.25">
      <c r="A196" s="147" t="s">
        <v>462</v>
      </c>
      <c r="B196" s="137" t="s">
        <v>319</v>
      </c>
      <c r="C196" s="231"/>
      <c r="D196" s="231"/>
      <c r="E196" s="231"/>
      <c r="F196" s="231"/>
      <c r="G196" s="231"/>
      <c r="H196" s="231"/>
      <c r="I196" s="231"/>
      <c r="J196" s="231"/>
      <c r="K196" s="231"/>
      <c r="L196" s="231"/>
      <c r="M196" s="231"/>
      <c r="N196" s="231"/>
      <c r="O196" s="233">
        <f t="shared" si="25"/>
        <v>0</v>
      </c>
      <c r="P196" s="207"/>
      <c r="Q196" s="207"/>
    </row>
    <row r="197" spans="1:17" ht="12.75" x14ac:dyDescent="0.25">
      <c r="A197" s="172" t="s">
        <v>320</v>
      </c>
      <c r="B197" s="137" t="s">
        <v>321</v>
      </c>
      <c r="C197" s="231"/>
      <c r="D197" s="231"/>
      <c r="E197" s="231"/>
      <c r="F197" s="231"/>
      <c r="G197" s="231"/>
      <c r="H197" s="231"/>
      <c r="I197" s="231"/>
      <c r="J197" s="231"/>
      <c r="K197" s="231"/>
      <c r="L197" s="231"/>
      <c r="M197" s="231"/>
      <c r="N197" s="231"/>
      <c r="O197" s="233">
        <f t="shared" si="25"/>
        <v>0</v>
      </c>
      <c r="P197" s="207"/>
      <c r="Q197" s="207"/>
    </row>
    <row r="198" spans="1:17" s="142" customFormat="1" x14ac:dyDescent="0.2">
      <c r="A198" s="176" t="s">
        <v>480</v>
      </c>
      <c r="B198" s="144" t="s">
        <v>322</v>
      </c>
      <c r="C198" s="231">
        <f>SUM(C194:C197)</f>
        <v>0</v>
      </c>
      <c r="D198" s="231">
        <f t="shared" ref="D198:N198" si="36">SUM(D194:D197)</f>
        <v>0</v>
      </c>
      <c r="E198" s="231">
        <f t="shared" si="36"/>
        <v>0</v>
      </c>
      <c r="F198" s="231">
        <f t="shared" si="36"/>
        <v>0</v>
      </c>
      <c r="G198" s="231">
        <f t="shared" si="36"/>
        <v>0</v>
      </c>
      <c r="H198" s="231">
        <f t="shared" si="36"/>
        <v>0</v>
      </c>
      <c r="I198" s="231">
        <f t="shared" si="36"/>
        <v>0</v>
      </c>
      <c r="J198" s="231">
        <f t="shared" si="36"/>
        <v>0</v>
      </c>
      <c r="K198" s="231">
        <f t="shared" si="36"/>
        <v>0</v>
      </c>
      <c r="L198" s="231">
        <f t="shared" si="36"/>
        <v>0</v>
      </c>
      <c r="M198" s="231">
        <f t="shared" si="36"/>
        <v>0</v>
      </c>
      <c r="N198" s="231">
        <f t="shared" si="36"/>
        <v>0</v>
      </c>
      <c r="O198" s="233">
        <f t="shared" si="25"/>
        <v>0</v>
      </c>
      <c r="P198" s="123"/>
      <c r="Q198" s="123"/>
    </row>
    <row r="199" spans="1:17" ht="12.75" x14ac:dyDescent="0.25">
      <c r="A199" s="137" t="s">
        <v>537</v>
      </c>
      <c r="B199" s="137" t="s">
        <v>323</v>
      </c>
      <c r="C199" s="231"/>
      <c r="D199" s="231"/>
      <c r="E199" s="231"/>
      <c r="F199" s="231"/>
      <c r="G199" s="231">
        <v>32167346</v>
      </c>
      <c r="H199" s="231"/>
      <c r="I199" s="231"/>
      <c r="J199" s="231"/>
      <c r="K199" s="231"/>
      <c r="L199" s="231"/>
      <c r="M199" s="231"/>
      <c r="N199" s="231"/>
      <c r="O199" s="233">
        <f t="shared" si="25"/>
        <v>32167346</v>
      </c>
      <c r="P199" s="207"/>
      <c r="Q199" s="207"/>
    </row>
    <row r="200" spans="1:17" ht="12.75" x14ac:dyDescent="0.25">
      <c r="A200" s="137" t="s">
        <v>538</v>
      </c>
      <c r="B200" s="137" t="s">
        <v>323</v>
      </c>
      <c r="C200" s="231"/>
      <c r="D200" s="231"/>
      <c r="E200" s="231"/>
      <c r="F200" s="231"/>
      <c r="G200" s="231"/>
      <c r="H200" s="231"/>
      <c r="I200" s="231"/>
      <c r="J200" s="231"/>
      <c r="K200" s="231"/>
      <c r="L200" s="231"/>
      <c r="M200" s="231"/>
      <c r="N200" s="231"/>
      <c r="O200" s="233">
        <f t="shared" si="25"/>
        <v>0</v>
      </c>
      <c r="P200" s="207"/>
      <c r="Q200" s="207"/>
    </row>
    <row r="201" spans="1:17" ht="12.75" x14ac:dyDescent="0.25">
      <c r="A201" s="137" t="s">
        <v>535</v>
      </c>
      <c r="B201" s="137" t="s">
        <v>324</v>
      </c>
      <c r="C201" s="231"/>
      <c r="D201" s="231"/>
      <c r="E201" s="231"/>
      <c r="F201" s="231"/>
      <c r="G201" s="231"/>
      <c r="H201" s="231"/>
      <c r="I201" s="231"/>
      <c r="J201" s="231"/>
      <c r="K201" s="231"/>
      <c r="L201" s="231"/>
      <c r="M201" s="231"/>
      <c r="N201" s="231"/>
      <c r="O201" s="233">
        <f t="shared" si="25"/>
        <v>0</v>
      </c>
      <c r="P201" s="207"/>
      <c r="Q201" s="207"/>
    </row>
    <row r="202" spans="1:17" ht="12.75" x14ac:dyDescent="0.25">
      <c r="A202" s="137" t="s">
        <v>536</v>
      </c>
      <c r="B202" s="137" t="s">
        <v>324</v>
      </c>
      <c r="C202" s="231"/>
      <c r="D202" s="231"/>
      <c r="E202" s="231"/>
      <c r="F202" s="231"/>
      <c r="G202" s="231"/>
      <c r="H202" s="231"/>
      <c r="I202" s="231"/>
      <c r="J202" s="231"/>
      <c r="K202" s="231"/>
      <c r="L202" s="231"/>
      <c r="M202" s="231"/>
      <c r="N202" s="231"/>
      <c r="O202" s="233">
        <f t="shared" ref="O202:O217" si="37">SUM(C202:N202)</f>
        <v>0</v>
      </c>
      <c r="P202" s="207"/>
      <c r="Q202" s="207"/>
    </row>
    <row r="203" spans="1:17" s="142" customFormat="1" x14ac:dyDescent="0.2">
      <c r="A203" s="144" t="s">
        <v>481</v>
      </c>
      <c r="B203" s="144" t="s">
        <v>325</v>
      </c>
      <c r="C203" s="231">
        <f>SUM(C199:C202)</f>
        <v>0</v>
      </c>
      <c r="D203" s="231">
        <f t="shared" ref="D203:N203" si="38">SUM(D199:D202)</f>
        <v>0</v>
      </c>
      <c r="E203" s="231">
        <f t="shared" si="38"/>
        <v>0</v>
      </c>
      <c r="F203" s="231">
        <f t="shared" si="38"/>
        <v>0</v>
      </c>
      <c r="G203" s="231">
        <f t="shared" si="38"/>
        <v>32167346</v>
      </c>
      <c r="H203" s="231">
        <f t="shared" si="38"/>
        <v>0</v>
      </c>
      <c r="I203" s="231">
        <f t="shared" si="38"/>
        <v>0</v>
      </c>
      <c r="J203" s="231">
        <f t="shared" si="38"/>
        <v>0</v>
      </c>
      <c r="K203" s="231">
        <f t="shared" si="38"/>
        <v>0</v>
      </c>
      <c r="L203" s="231">
        <f t="shared" si="38"/>
        <v>0</v>
      </c>
      <c r="M203" s="231">
        <f t="shared" si="38"/>
        <v>0</v>
      </c>
      <c r="N203" s="231">
        <f t="shared" si="38"/>
        <v>0</v>
      </c>
      <c r="O203" s="233">
        <f t="shared" si="37"/>
        <v>32167346</v>
      </c>
      <c r="P203" s="123"/>
      <c r="Q203" s="123"/>
    </row>
    <row r="204" spans="1:17" ht="12.75" x14ac:dyDescent="0.25">
      <c r="A204" s="172" t="s">
        <v>326</v>
      </c>
      <c r="B204" s="137" t="s">
        <v>327</v>
      </c>
      <c r="C204" s="231"/>
      <c r="D204" s="231"/>
      <c r="E204" s="231"/>
      <c r="F204" s="231"/>
      <c r="G204" s="231"/>
      <c r="H204" s="231"/>
      <c r="I204" s="231"/>
      <c r="J204" s="231"/>
      <c r="K204" s="231"/>
      <c r="L204" s="231"/>
      <c r="M204" s="231"/>
      <c r="N204" s="231"/>
      <c r="O204" s="233">
        <f t="shared" si="37"/>
        <v>0</v>
      </c>
      <c r="P204" s="207"/>
      <c r="Q204" s="207"/>
    </row>
    <row r="205" spans="1:17" ht="12.75" x14ac:dyDescent="0.25">
      <c r="A205" s="172" t="s">
        <v>328</v>
      </c>
      <c r="B205" s="137" t="s">
        <v>329</v>
      </c>
      <c r="C205" s="231"/>
      <c r="D205" s="231"/>
      <c r="E205" s="231"/>
      <c r="F205" s="231"/>
      <c r="G205" s="231"/>
      <c r="H205" s="231"/>
      <c r="I205" s="231"/>
      <c r="J205" s="231"/>
      <c r="K205" s="231"/>
      <c r="L205" s="231"/>
      <c r="M205" s="231"/>
      <c r="N205" s="231"/>
      <c r="O205" s="233">
        <f t="shared" si="37"/>
        <v>0</v>
      </c>
      <c r="P205" s="207"/>
      <c r="Q205" s="207"/>
    </row>
    <row r="206" spans="1:17" ht="12.75" x14ac:dyDescent="0.25">
      <c r="A206" s="172" t="s">
        <v>330</v>
      </c>
      <c r="B206" s="137" t="s">
        <v>331</v>
      </c>
      <c r="C206" s="231"/>
      <c r="D206" s="231"/>
      <c r="E206" s="231"/>
      <c r="F206" s="231"/>
      <c r="G206" s="231"/>
      <c r="H206" s="231"/>
      <c r="I206" s="231"/>
      <c r="J206" s="231"/>
      <c r="K206" s="231"/>
      <c r="L206" s="231"/>
      <c r="M206" s="231"/>
      <c r="N206" s="231"/>
      <c r="O206" s="233">
        <f t="shared" si="37"/>
        <v>0</v>
      </c>
      <c r="P206" s="207"/>
      <c r="Q206" s="207"/>
    </row>
    <row r="207" spans="1:17" ht="12.75" x14ac:dyDescent="0.25">
      <c r="A207" s="172" t="s">
        <v>332</v>
      </c>
      <c r="B207" s="137" t="s">
        <v>333</v>
      </c>
      <c r="C207" s="231"/>
      <c r="D207" s="231"/>
      <c r="E207" s="231"/>
      <c r="F207" s="231"/>
      <c r="G207" s="231"/>
      <c r="H207" s="231"/>
      <c r="I207" s="231"/>
      <c r="J207" s="231"/>
      <c r="K207" s="231"/>
      <c r="L207" s="231"/>
      <c r="M207" s="231"/>
      <c r="N207" s="231"/>
      <c r="O207" s="233">
        <f t="shared" si="37"/>
        <v>0</v>
      </c>
      <c r="P207" s="207"/>
      <c r="Q207" s="207"/>
    </row>
    <row r="208" spans="1:17" ht="12.75" x14ac:dyDescent="0.25">
      <c r="A208" s="147" t="s">
        <v>463</v>
      </c>
      <c r="B208" s="137" t="s">
        <v>334</v>
      </c>
      <c r="C208" s="231"/>
      <c r="D208" s="231"/>
      <c r="E208" s="231"/>
      <c r="F208" s="231"/>
      <c r="G208" s="231"/>
      <c r="H208" s="231"/>
      <c r="I208" s="231"/>
      <c r="J208" s="231"/>
      <c r="K208" s="231"/>
      <c r="L208" s="231"/>
      <c r="M208" s="231"/>
      <c r="N208" s="231"/>
      <c r="O208" s="233">
        <f t="shared" si="37"/>
        <v>0</v>
      </c>
      <c r="P208" s="207"/>
      <c r="Q208" s="207"/>
    </row>
    <row r="209" spans="1:17" s="142" customFormat="1" x14ac:dyDescent="0.2">
      <c r="A209" s="149" t="s">
        <v>482</v>
      </c>
      <c r="B209" s="144" t="s">
        <v>335</v>
      </c>
      <c r="C209" s="232">
        <f>C208+C207+C206+C205+C204+C203+C198+C193</f>
        <v>0</v>
      </c>
      <c r="D209" s="232">
        <f t="shared" ref="D209:N209" si="39">D208+D207+D206+D205+D204+D203+D198+D193</f>
        <v>0</v>
      </c>
      <c r="E209" s="232">
        <f t="shared" si="39"/>
        <v>0</v>
      </c>
      <c r="F209" s="232">
        <f t="shared" si="39"/>
        <v>0</v>
      </c>
      <c r="G209" s="232">
        <f t="shared" si="39"/>
        <v>32167346</v>
      </c>
      <c r="H209" s="232">
        <f t="shared" si="39"/>
        <v>0</v>
      </c>
      <c r="I209" s="232">
        <f t="shared" si="39"/>
        <v>0</v>
      </c>
      <c r="J209" s="232">
        <f t="shared" si="39"/>
        <v>0</v>
      </c>
      <c r="K209" s="232">
        <f t="shared" si="39"/>
        <v>0</v>
      </c>
      <c r="L209" s="232">
        <f t="shared" si="39"/>
        <v>0</v>
      </c>
      <c r="M209" s="232">
        <f t="shared" si="39"/>
        <v>0</v>
      </c>
      <c r="N209" s="232">
        <f t="shared" si="39"/>
        <v>0</v>
      </c>
      <c r="O209" s="233">
        <f t="shared" si="37"/>
        <v>32167346</v>
      </c>
      <c r="P209" s="123"/>
      <c r="Q209" s="123"/>
    </row>
    <row r="210" spans="1:17" ht="12.75" x14ac:dyDescent="0.25">
      <c r="A210" s="147" t="s">
        <v>336</v>
      </c>
      <c r="B210" s="137" t="s">
        <v>337</v>
      </c>
      <c r="C210" s="231"/>
      <c r="D210" s="231"/>
      <c r="E210" s="231"/>
      <c r="F210" s="231"/>
      <c r="G210" s="231"/>
      <c r="H210" s="231"/>
      <c r="I210" s="231"/>
      <c r="J210" s="231"/>
      <c r="K210" s="231"/>
      <c r="L210" s="231"/>
      <c r="M210" s="231"/>
      <c r="N210" s="231"/>
      <c r="O210" s="233">
        <f t="shared" si="37"/>
        <v>0</v>
      </c>
      <c r="P210" s="207"/>
      <c r="Q210" s="207"/>
    </row>
    <row r="211" spans="1:17" ht="12.75" x14ac:dyDescent="0.25">
      <c r="A211" s="147" t="s">
        <v>338</v>
      </c>
      <c r="B211" s="137" t="s">
        <v>339</v>
      </c>
      <c r="C211" s="231"/>
      <c r="D211" s="231"/>
      <c r="E211" s="231"/>
      <c r="F211" s="231"/>
      <c r="G211" s="231"/>
      <c r="H211" s="231"/>
      <c r="I211" s="231"/>
      <c r="J211" s="231"/>
      <c r="K211" s="231"/>
      <c r="L211" s="231"/>
      <c r="M211" s="231"/>
      <c r="N211" s="231"/>
      <c r="O211" s="233">
        <f t="shared" si="37"/>
        <v>0</v>
      </c>
      <c r="P211" s="207"/>
      <c r="Q211" s="207"/>
    </row>
    <row r="212" spans="1:17" ht="12.75" x14ac:dyDescent="0.25">
      <c r="A212" s="172" t="s">
        <v>340</v>
      </c>
      <c r="B212" s="137" t="s">
        <v>341</v>
      </c>
      <c r="C212" s="231"/>
      <c r="D212" s="231"/>
      <c r="E212" s="231"/>
      <c r="F212" s="231"/>
      <c r="G212" s="231"/>
      <c r="H212" s="231"/>
      <c r="I212" s="231"/>
      <c r="J212" s="231"/>
      <c r="K212" s="231"/>
      <c r="L212" s="231"/>
      <c r="M212" s="231"/>
      <c r="N212" s="231"/>
      <c r="O212" s="233">
        <f t="shared" si="37"/>
        <v>0</v>
      </c>
      <c r="P212" s="207"/>
      <c r="Q212" s="207"/>
    </row>
    <row r="213" spans="1:17" ht="12.75" x14ac:dyDescent="0.25">
      <c r="A213" s="172" t="s">
        <v>464</v>
      </c>
      <c r="B213" s="137" t="s">
        <v>342</v>
      </c>
      <c r="C213" s="231"/>
      <c r="D213" s="231"/>
      <c r="E213" s="231"/>
      <c r="F213" s="231"/>
      <c r="G213" s="231"/>
      <c r="H213" s="231"/>
      <c r="I213" s="231"/>
      <c r="J213" s="231"/>
      <c r="K213" s="231"/>
      <c r="L213" s="231"/>
      <c r="M213" s="231"/>
      <c r="N213" s="231"/>
      <c r="O213" s="233">
        <f t="shared" si="37"/>
        <v>0</v>
      </c>
      <c r="P213" s="207"/>
      <c r="Q213" s="207"/>
    </row>
    <row r="214" spans="1:17" s="142" customFormat="1" x14ac:dyDescent="0.2">
      <c r="A214" s="176" t="s">
        <v>483</v>
      </c>
      <c r="B214" s="144" t="s">
        <v>343</v>
      </c>
      <c r="C214" s="232">
        <f>SUM(C210:C213)</f>
        <v>0</v>
      </c>
      <c r="D214" s="232">
        <f t="shared" ref="D214:N214" si="40">SUM(D210:D213)</f>
        <v>0</v>
      </c>
      <c r="E214" s="232">
        <f t="shared" si="40"/>
        <v>0</v>
      </c>
      <c r="F214" s="232">
        <f t="shared" si="40"/>
        <v>0</v>
      </c>
      <c r="G214" s="232">
        <f t="shared" si="40"/>
        <v>0</v>
      </c>
      <c r="H214" s="232">
        <f t="shared" si="40"/>
        <v>0</v>
      </c>
      <c r="I214" s="232">
        <f t="shared" si="40"/>
        <v>0</v>
      </c>
      <c r="J214" s="232">
        <f t="shared" si="40"/>
        <v>0</v>
      </c>
      <c r="K214" s="232">
        <f t="shared" si="40"/>
        <v>0</v>
      </c>
      <c r="L214" s="232">
        <f t="shared" si="40"/>
        <v>0</v>
      </c>
      <c r="M214" s="232">
        <f t="shared" si="40"/>
        <v>0</v>
      </c>
      <c r="N214" s="232">
        <f t="shared" si="40"/>
        <v>0</v>
      </c>
      <c r="O214" s="233">
        <f t="shared" si="37"/>
        <v>0</v>
      </c>
      <c r="P214" s="123"/>
      <c r="Q214" s="123"/>
    </row>
    <row r="215" spans="1:17" s="142" customFormat="1" x14ac:dyDescent="0.2">
      <c r="A215" s="149" t="s">
        <v>344</v>
      </c>
      <c r="B215" s="144" t="s">
        <v>345</v>
      </c>
      <c r="C215" s="232"/>
      <c r="D215" s="232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3">
        <f t="shared" si="37"/>
        <v>0</v>
      </c>
      <c r="P215" s="123"/>
      <c r="Q215" s="123"/>
    </row>
    <row r="216" spans="1:17" s="142" customFormat="1" x14ac:dyDescent="0.2">
      <c r="A216" s="179" t="s">
        <v>484</v>
      </c>
      <c r="B216" s="180" t="s">
        <v>346</v>
      </c>
      <c r="C216" s="261">
        <f>C215+C214+C209+C187</f>
        <v>17171006</v>
      </c>
      <c r="D216" s="261">
        <f t="shared" ref="D216:O216" si="41">D215+D214+D209+D187</f>
        <v>17171006</v>
      </c>
      <c r="E216" s="261">
        <f t="shared" si="41"/>
        <v>38271006</v>
      </c>
      <c r="F216" s="261">
        <f t="shared" si="41"/>
        <v>50361006</v>
      </c>
      <c r="G216" s="261">
        <f t="shared" si="41"/>
        <v>50688592</v>
      </c>
      <c r="H216" s="261">
        <f t="shared" si="41"/>
        <v>205194556</v>
      </c>
      <c r="I216" s="261">
        <f t="shared" si="41"/>
        <v>53661096</v>
      </c>
      <c r="J216" s="261">
        <f t="shared" si="41"/>
        <v>18571096</v>
      </c>
      <c r="K216" s="261">
        <f t="shared" si="41"/>
        <v>29921101</v>
      </c>
      <c r="L216" s="261">
        <f t="shared" si="41"/>
        <v>19271088</v>
      </c>
      <c r="M216" s="261">
        <f t="shared" si="41"/>
        <v>18231061</v>
      </c>
      <c r="N216" s="261">
        <f t="shared" si="41"/>
        <v>17571118</v>
      </c>
      <c r="O216" s="261">
        <f t="shared" si="41"/>
        <v>536083732</v>
      </c>
      <c r="P216" s="123"/>
      <c r="Q216" s="123"/>
    </row>
    <row r="217" spans="1:17" s="142" customFormat="1" x14ac:dyDescent="0.2">
      <c r="A217" s="112" t="s">
        <v>466</v>
      </c>
      <c r="B217" s="112"/>
      <c r="C217" s="263">
        <f t="shared" ref="C217" ca="1" si="42">O217/12</f>
        <v>0</v>
      </c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263"/>
      <c r="O217" s="266">
        <f t="shared" ca="1" si="37"/>
        <v>0</v>
      </c>
      <c r="P217" s="123"/>
      <c r="Q217" s="123"/>
    </row>
    <row r="218" spans="1:17" ht="12.75" x14ac:dyDescent="0.25">
      <c r="B218" s="207"/>
      <c r="C218" s="267"/>
      <c r="D218" s="267"/>
      <c r="E218" s="267"/>
      <c r="F218" s="267"/>
      <c r="G218" s="267"/>
      <c r="H218" s="267"/>
      <c r="I218" s="267"/>
      <c r="J218" s="267"/>
      <c r="K218" s="267"/>
      <c r="L218" s="267"/>
      <c r="M218" s="267"/>
      <c r="N218" s="267"/>
      <c r="O218" s="273"/>
      <c r="P218" s="207"/>
      <c r="Q218" s="207"/>
    </row>
    <row r="219" spans="1:17" ht="12.75" x14ac:dyDescent="0.25">
      <c r="B219" s="207"/>
      <c r="C219" s="274"/>
      <c r="D219" s="274"/>
      <c r="E219" s="274"/>
      <c r="F219" s="274"/>
      <c r="G219" s="274"/>
      <c r="H219" s="274"/>
      <c r="I219" s="274"/>
      <c r="J219" s="274"/>
      <c r="K219" s="274"/>
      <c r="L219" s="274"/>
      <c r="M219" s="274"/>
      <c r="N219" s="274"/>
      <c r="O219" s="275"/>
      <c r="P219" s="207"/>
      <c r="Q219" s="207"/>
    </row>
    <row r="220" spans="1:17" ht="12.75" x14ac:dyDescent="0.25">
      <c r="B220" s="207"/>
      <c r="C220" s="274"/>
      <c r="D220" s="274"/>
      <c r="E220" s="274"/>
      <c r="F220" s="274"/>
      <c r="G220" s="274"/>
      <c r="H220" s="274"/>
      <c r="I220" s="274"/>
      <c r="J220" s="274"/>
      <c r="K220" s="274"/>
      <c r="L220" s="274"/>
      <c r="M220" s="274"/>
      <c r="N220" s="274"/>
      <c r="O220" s="275"/>
      <c r="P220" s="207"/>
      <c r="Q220" s="207"/>
    </row>
    <row r="221" spans="1:17" ht="12.75" x14ac:dyDescent="0.25">
      <c r="B221" s="207"/>
      <c r="C221" s="274"/>
      <c r="D221" s="274"/>
      <c r="E221" s="274"/>
      <c r="F221" s="274"/>
      <c r="G221" s="274"/>
      <c r="H221" s="274"/>
      <c r="I221" s="274"/>
      <c r="J221" s="274"/>
      <c r="K221" s="274"/>
      <c r="L221" s="274"/>
      <c r="M221" s="274"/>
      <c r="N221" s="274"/>
      <c r="O221" s="275"/>
      <c r="P221" s="207"/>
      <c r="Q221" s="207"/>
    </row>
    <row r="222" spans="1:17" ht="12.75" x14ac:dyDescent="0.25">
      <c r="B222" s="207"/>
      <c r="C222" s="274"/>
      <c r="D222" s="274"/>
      <c r="E222" s="274"/>
      <c r="F222" s="274"/>
      <c r="G222" s="274"/>
      <c r="H222" s="274"/>
      <c r="I222" s="274"/>
      <c r="J222" s="274"/>
      <c r="K222" s="274"/>
      <c r="L222" s="274"/>
      <c r="M222" s="274"/>
      <c r="N222" s="274"/>
      <c r="O222" s="275"/>
      <c r="P222" s="207"/>
      <c r="Q222" s="207"/>
    </row>
    <row r="223" spans="1:17" ht="12.75" x14ac:dyDescent="0.25">
      <c r="B223" s="207"/>
      <c r="C223" s="274"/>
      <c r="D223" s="274"/>
      <c r="E223" s="274"/>
      <c r="F223" s="274"/>
      <c r="G223" s="274"/>
      <c r="H223" s="274"/>
      <c r="I223" s="274"/>
      <c r="J223" s="274"/>
      <c r="K223" s="274"/>
      <c r="L223" s="274"/>
      <c r="M223" s="274"/>
      <c r="N223" s="274"/>
      <c r="O223" s="275"/>
      <c r="P223" s="207"/>
      <c r="Q223" s="207"/>
    </row>
    <row r="224" spans="1:17" ht="12.75" x14ac:dyDescent="0.25">
      <c r="B224" s="207"/>
      <c r="C224" s="274"/>
      <c r="D224" s="274"/>
      <c r="E224" s="274"/>
      <c r="F224" s="274"/>
      <c r="G224" s="274"/>
      <c r="H224" s="274"/>
      <c r="I224" s="274"/>
      <c r="J224" s="274"/>
      <c r="K224" s="274"/>
      <c r="L224" s="274"/>
      <c r="M224" s="274"/>
      <c r="N224" s="274"/>
      <c r="O224" s="275"/>
      <c r="P224" s="207"/>
      <c r="Q224" s="207"/>
    </row>
    <row r="225" spans="2:17" ht="12.75" x14ac:dyDescent="0.25">
      <c r="B225" s="207"/>
      <c r="C225" s="274"/>
      <c r="D225" s="274"/>
      <c r="E225" s="274"/>
      <c r="F225" s="274"/>
      <c r="G225" s="274"/>
      <c r="H225" s="274"/>
      <c r="I225" s="274"/>
      <c r="J225" s="274"/>
      <c r="K225" s="274"/>
      <c r="L225" s="274"/>
      <c r="M225" s="274"/>
      <c r="N225" s="274"/>
      <c r="O225" s="275"/>
      <c r="P225" s="207"/>
      <c r="Q225" s="207"/>
    </row>
    <row r="226" spans="2:17" ht="12.75" x14ac:dyDescent="0.25">
      <c r="B226" s="207"/>
      <c r="C226" s="274"/>
      <c r="D226" s="274"/>
      <c r="E226" s="274"/>
      <c r="F226" s="274"/>
      <c r="G226" s="274"/>
      <c r="H226" s="274"/>
      <c r="I226" s="274"/>
      <c r="J226" s="274"/>
      <c r="K226" s="274"/>
      <c r="L226" s="274"/>
      <c r="M226" s="274"/>
      <c r="N226" s="274"/>
      <c r="O226" s="275"/>
      <c r="P226" s="207"/>
      <c r="Q226" s="207"/>
    </row>
    <row r="227" spans="2:17" ht="12.75" x14ac:dyDescent="0.25">
      <c r="B227" s="207"/>
      <c r="C227" s="274"/>
      <c r="D227" s="274"/>
      <c r="E227" s="274"/>
      <c r="F227" s="274"/>
      <c r="G227" s="274"/>
      <c r="H227" s="274"/>
      <c r="I227" s="274"/>
      <c r="J227" s="274"/>
      <c r="K227" s="274"/>
      <c r="L227" s="274"/>
      <c r="M227" s="274"/>
      <c r="N227" s="274"/>
      <c r="O227" s="275"/>
      <c r="P227" s="207"/>
      <c r="Q227" s="207"/>
    </row>
    <row r="228" spans="2:17" ht="12.75" x14ac:dyDescent="0.25">
      <c r="B228" s="207"/>
      <c r="C228" s="274"/>
      <c r="D228" s="274"/>
      <c r="E228" s="274"/>
      <c r="F228" s="274"/>
      <c r="G228" s="274"/>
      <c r="H228" s="274"/>
      <c r="I228" s="274"/>
      <c r="J228" s="274"/>
      <c r="K228" s="274"/>
      <c r="L228" s="274"/>
      <c r="M228" s="274"/>
      <c r="N228" s="274"/>
      <c r="O228" s="275"/>
      <c r="P228" s="207"/>
      <c r="Q228" s="207"/>
    </row>
    <row r="229" spans="2:17" ht="12.75" x14ac:dyDescent="0.25">
      <c r="B229" s="207"/>
      <c r="C229" s="274"/>
      <c r="D229" s="274"/>
      <c r="E229" s="274"/>
      <c r="F229" s="274"/>
      <c r="G229" s="274"/>
      <c r="H229" s="274"/>
      <c r="I229" s="274"/>
      <c r="J229" s="274"/>
      <c r="K229" s="274"/>
      <c r="L229" s="274"/>
      <c r="M229" s="274"/>
      <c r="N229" s="274"/>
      <c r="O229" s="275"/>
      <c r="P229" s="207"/>
      <c r="Q229" s="207"/>
    </row>
    <row r="230" spans="2:17" ht="12.75" x14ac:dyDescent="0.25">
      <c r="B230" s="207"/>
      <c r="C230" s="274"/>
      <c r="D230" s="274"/>
      <c r="E230" s="274"/>
      <c r="F230" s="274"/>
      <c r="G230" s="274"/>
      <c r="H230" s="274"/>
      <c r="I230" s="274"/>
      <c r="J230" s="274"/>
      <c r="K230" s="274"/>
      <c r="L230" s="274"/>
      <c r="M230" s="274"/>
      <c r="N230" s="274"/>
      <c r="O230" s="275"/>
      <c r="P230" s="207"/>
      <c r="Q230" s="207"/>
    </row>
  </sheetData>
  <mergeCells count="2">
    <mergeCell ref="A2:O2"/>
    <mergeCell ref="A3:O3"/>
  </mergeCells>
  <phoneticPr fontId="21" type="noConversion"/>
  <pageMargins left="0.88" right="0.15748031496062992" top="0.17" bottom="0.19685039370078741" header="0.17" footer="0.31496062992125984"/>
  <pageSetup paperSize="8" scale="70" fitToHeight="2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28"/>
  <sheetViews>
    <sheetView topLeftCell="B196" workbookViewId="0">
      <selection activeCell="A5" sqref="A5"/>
    </sheetView>
  </sheetViews>
  <sheetFormatPr defaultColWidth="9.140625" defaultRowHeight="12" x14ac:dyDescent="0.2"/>
  <cols>
    <col min="1" max="1" width="91.140625" style="111" customWidth="1"/>
    <col min="2" max="2" width="9.140625" style="111"/>
    <col min="3" max="3" width="11.42578125" style="111" bestFit="1" customWidth="1"/>
    <col min="4" max="5" width="12.5703125" style="111" customWidth="1"/>
    <col min="6" max="6" width="10" style="111" customWidth="1"/>
    <col min="7" max="7" width="9.7109375" style="111" customWidth="1"/>
    <col min="8" max="9" width="10.42578125" style="111" customWidth="1"/>
    <col min="10" max="10" width="15.28515625" style="111" bestFit="1" customWidth="1"/>
    <col min="11" max="11" width="16.140625" style="111" bestFit="1" customWidth="1"/>
    <col min="12" max="12" width="12.140625" style="111" bestFit="1" customWidth="1"/>
    <col min="13" max="13" width="14.140625" style="111" bestFit="1" customWidth="1"/>
    <col min="14" max="14" width="14" style="111" bestFit="1" customWidth="1"/>
    <col min="15" max="15" width="21.140625" style="111" customWidth="1"/>
    <col min="16" max="16384" width="9.140625" style="111"/>
  </cols>
  <sheetData>
    <row r="1" spans="1:17" x14ac:dyDescent="0.2">
      <c r="A1" s="268"/>
      <c r="B1" s="269"/>
      <c r="C1" s="269"/>
      <c r="D1" s="269"/>
      <c r="E1" s="269"/>
      <c r="F1" s="269"/>
    </row>
    <row r="2" spans="1:17" ht="28.5" customHeight="1" x14ac:dyDescent="0.2">
      <c r="A2" s="279" t="s">
        <v>682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1:17" ht="26.25" customHeight="1" x14ac:dyDescent="0.2">
      <c r="A3" s="282" t="s">
        <v>717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</row>
    <row r="4" spans="1:17" x14ac:dyDescent="0.2">
      <c r="O4" s="111" t="s">
        <v>564</v>
      </c>
    </row>
    <row r="5" spans="1:17" s="142" customFormat="1" x14ac:dyDescent="0.2">
      <c r="A5" s="123" t="s">
        <v>552</v>
      </c>
    </row>
    <row r="6" spans="1:17" s="128" customFormat="1" ht="24" x14ac:dyDescent="0.25">
      <c r="A6" s="124" t="s">
        <v>53</v>
      </c>
      <c r="B6" s="125" t="s">
        <v>54</v>
      </c>
      <c r="C6" s="258" t="s">
        <v>12</v>
      </c>
      <c r="D6" s="258" t="s">
        <v>13</v>
      </c>
      <c r="E6" s="258" t="s">
        <v>14</v>
      </c>
      <c r="F6" s="258" t="s">
        <v>15</v>
      </c>
      <c r="G6" s="258" t="s">
        <v>16</v>
      </c>
      <c r="H6" s="258" t="s">
        <v>17</v>
      </c>
      <c r="I6" s="258" t="s">
        <v>18</v>
      </c>
      <c r="J6" s="258" t="s">
        <v>19</v>
      </c>
      <c r="K6" s="258" t="s">
        <v>20</v>
      </c>
      <c r="L6" s="258" t="s">
        <v>21</v>
      </c>
      <c r="M6" s="258" t="s">
        <v>22</v>
      </c>
      <c r="N6" s="258" t="s">
        <v>23</v>
      </c>
      <c r="O6" s="258" t="s">
        <v>1</v>
      </c>
      <c r="P6" s="272"/>
      <c r="Q6" s="272"/>
    </row>
    <row r="7" spans="1:17" ht="12.75" x14ac:dyDescent="0.25">
      <c r="A7" s="129" t="s">
        <v>55</v>
      </c>
      <c r="B7" s="130" t="s">
        <v>56</v>
      </c>
      <c r="C7" s="231">
        <v>5284024</v>
      </c>
      <c r="D7" s="231">
        <v>5284025</v>
      </c>
      <c r="E7" s="231">
        <v>5284052</v>
      </c>
      <c r="F7" s="231">
        <v>5284026</v>
      </c>
      <c r="G7" s="231">
        <v>5284074</v>
      </c>
      <c r="H7" s="231">
        <v>4818111</v>
      </c>
      <c r="I7" s="231">
        <v>4818111</v>
      </c>
      <c r="J7" s="231">
        <v>4818111</v>
      </c>
      <c r="K7" s="231">
        <v>4818111</v>
      </c>
      <c r="L7" s="231">
        <v>4818111</v>
      </c>
      <c r="M7" s="231">
        <v>4818111</v>
      </c>
      <c r="N7" s="231">
        <v>4818033</v>
      </c>
      <c r="O7" s="233">
        <f>SUM(C7:N7)</f>
        <v>60146900</v>
      </c>
      <c r="P7" s="207"/>
      <c r="Q7" s="207"/>
    </row>
    <row r="8" spans="1:17" ht="12.75" x14ac:dyDescent="0.25">
      <c r="A8" s="129" t="s">
        <v>57</v>
      </c>
      <c r="B8" s="134" t="s">
        <v>58</v>
      </c>
      <c r="C8" s="231"/>
      <c r="D8" s="231"/>
      <c r="E8" s="231"/>
      <c r="F8" s="231"/>
      <c r="G8" s="231"/>
      <c r="H8" s="231">
        <v>360000</v>
      </c>
      <c r="I8" s="231"/>
      <c r="J8" s="231"/>
      <c r="K8" s="231"/>
      <c r="L8" s="231"/>
      <c r="M8" s="231">
        <v>1080000</v>
      </c>
      <c r="N8" s="231"/>
      <c r="O8" s="233">
        <f t="shared" ref="O8:O71" si="0">SUM(C8:N8)</f>
        <v>1440000</v>
      </c>
      <c r="P8" s="207"/>
      <c r="Q8" s="207"/>
    </row>
    <row r="9" spans="1:17" ht="12.75" x14ac:dyDescent="0.25">
      <c r="A9" s="129" t="s">
        <v>59</v>
      </c>
      <c r="B9" s="134" t="s">
        <v>60</v>
      </c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3">
        <f t="shared" si="0"/>
        <v>0</v>
      </c>
      <c r="P9" s="207"/>
      <c r="Q9" s="207"/>
    </row>
    <row r="10" spans="1:17" ht="12.75" x14ac:dyDescent="0.25">
      <c r="A10" s="136" t="s">
        <v>61</v>
      </c>
      <c r="B10" s="134" t="s">
        <v>62</v>
      </c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3">
        <f t="shared" si="0"/>
        <v>0</v>
      </c>
      <c r="P10" s="207"/>
      <c r="Q10" s="207"/>
    </row>
    <row r="11" spans="1:17" ht="12.75" x14ac:dyDescent="0.25">
      <c r="A11" s="136" t="s">
        <v>63</v>
      </c>
      <c r="B11" s="134" t="s">
        <v>64</v>
      </c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3">
        <f t="shared" si="0"/>
        <v>0</v>
      </c>
      <c r="P11" s="207"/>
      <c r="Q11" s="207"/>
    </row>
    <row r="12" spans="1:17" ht="12.75" x14ac:dyDescent="0.25">
      <c r="A12" s="136" t="s">
        <v>65</v>
      </c>
      <c r="B12" s="134" t="s">
        <v>66</v>
      </c>
      <c r="C12" s="231"/>
      <c r="D12" s="231"/>
      <c r="E12" s="231"/>
      <c r="F12" s="231"/>
      <c r="G12" s="231"/>
      <c r="H12" s="231">
        <v>1095000</v>
      </c>
      <c r="I12" s="231"/>
      <c r="J12" s="231"/>
      <c r="K12" s="231"/>
      <c r="L12" s="231"/>
      <c r="M12" s="231"/>
      <c r="N12" s="231"/>
      <c r="O12" s="233">
        <f t="shared" si="0"/>
        <v>1095000</v>
      </c>
      <c r="P12" s="207"/>
      <c r="Q12" s="207"/>
    </row>
    <row r="13" spans="1:17" ht="12.75" x14ac:dyDescent="0.25">
      <c r="A13" s="136" t="s">
        <v>67</v>
      </c>
      <c r="B13" s="134" t="s">
        <v>68</v>
      </c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3">
        <f t="shared" si="0"/>
        <v>0</v>
      </c>
      <c r="P13" s="207"/>
      <c r="Q13" s="207"/>
    </row>
    <row r="14" spans="1:17" ht="12.75" x14ac:dyDescent="0.25">
      <c r="A14" s="136" t="s">
        <v>69</v>
      </c>
      <c r="B14" s="134" t="s">
        <v>70</v>
      </c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3">
        <f t="shared" si="0"/>
        <v>0</v>
      </c>
      <c r="P14" s="207"/>
      <c r="Q14" s="207"/>
    </row>
    <row r="15" spans="1:17" ht="12.75" x14ac:dyDescent="0.25">
      <c r="A15" s="137" t="s">
        <v>71</v>
      </c>
      <c r="B15" s="134" t="s">
        <v>72</v>
      </c>
      <c r="C15" s="231">
        <v>45000</v>
      </c>
      <c r="D15" s="231">
        <v>45000</v>
      </c>
      <c r="E15" s="231">
        <v>45000</v>
      </c>
      <c r="F15" s="231">
        <v>45000</v>
      </c>
      <c r="G15" s="231">
        <v>45000</v>
      </c>
      <c r="H15" s="231">
        <v>45000</v>
      </c>
      <c r="I15" s="231">
        <v>45000</v>
      </c>
      <c r="J15" s="231">
        <v>45000</v>
      </c>
      <c r="K15" s="231">
        <v>45000</v>
      </c>
      <c r="L15" s="231">
        <v>45000</v>
      </c>
      <c r="M15" s="231">
        <v>45000</v>
      </c>
      <c r="N15" s="231">
        <v>45000</v>
      </c>
      <c r="O15" s="233">
        <f t="shared" si="0"/>
        <v>540000</v>
      </c>
      <c r="P15" s="207"/>
      <c r="Q15" s="207"/>
    </row>
    <row r="16" spans="1:17" ht="12.75" x14ac:dyDescent="0.25">
      <c r="A16" s="137" t="s">
        <v>73</v>
      </c>
      <c r="B16" s="134" t="s">
        <v>74</v>
      </c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3">
        <f t="shared" si="0"/>
        <v>0</v>
      </c>
      <c r="P16" s="207"/>
      <c r="Q16" s="207"/>
    </row>
    <row r="17" spans="1:17" ht="12.75" x14ac:dyDescent="0.25">
      <c r="A17" s="137" t="s">
        <v>75</v>
      </c>
      <c r="B17" s="134" t="s">
        <v>76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3">
        <f t="shared" si="0"/>
        <v>0</v>
      </c>
      <c r="P17" s="207"/>
      <c r="Q17" s="207"/>
    </row>
    <row r="18" spans="1:17" ht="12.75" x14ac:dyDescent="0.25">
      <c r="A18" s="137" t="s">
        <v>77</v>
      </c>
      <c r="B18" s="134" t="s">
        <v>78</v>
      </c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3">
        <f t="shared" si="0"/>
        <v>0</v>
      </c>
      <c r="P18" s="207"/>
      <c r="Q18" s="207"/>
    </row>
    <row r="19" spans="1:17" ht="12.75" x14ac:dyDescent="0.25">
      <c r="A19" s="137" t="s">
        <v>395</v>
      </c>
      <c r="B19" s="134" t="s">
        <v>79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3">
        <f t="shared" si="0"/>
        <v>0</v>
      </c>
      <c r="P19" s="207"/>
      <c r="Q19" s="207"/>
    </row>
    <row r="20" spans="1:17" s="142" customFormat="1" x14ac:dyDescent="0.2">
      <c r="A20" s="138" t="s">
        <v>347</v>
      </c>
      <c r="B20" s="139" t="s">
        <v>80</v>
      </c>
      <c r="C20" s="232">
        <f>SUM(C7:C19)</f>
        <v>5329024</v>
      </c>
      <c r="D20" s="232">
        <f t="shared" ref="D20:N20" si="1">SUM(D7:D19)</f>
        <v>5329025</v>
      </c>
      <c r="E20" s="232">
        <f t="shared" si="1"/>
        <v>5329052</v>
      </c>
      <c r="F20" s="232">
        <f t="shared" si="1"/>
        <v>5329026</v>
      </c>
      <c r="G20" s="232">
        <f t="shared" si="1"/>
        <v>5329074</v>
      </c>
      <c r="H20" s="232">
        <f t="shared" si="1"/>
        <v>6318111</v>
      </c>
      <c r="I20" s="232">
        <f t="shared" si="1"/>
        <v>4863111</v>
      </c>
      <c r="J20" s="232">
        <f t="shared" si="1"/>
        <v>4863111</v>
      </c>
      <c r="K20" s="232">
        <f t="shared" si="1"/>
        <v>4863111</v>
      </c>
      <c r="L20" s="232">
        <f t="shared" si="1"/>
        <v>4863111</v>
      </c>
      <c r="M20" s="232">
        <f t="shared" si="1"/>
        <v>5943111</v>
      </c>
      <c r="N20" s="232">
        <f t="shared" si="1"/>
        <v>4863033</v>
      </c>
      <c r="O20" s="233">
        <f t="shared" si="0"/>
        <v>63221900</v>
      </c>
      <c r="P20" s="123"/>
      <c r="Q20" s="123"/>
    </row>
    <row r="21" spans="1:17" ht="12.75" x14ac:dyDescent="0.25">
      <c r="A21" s="137" t="s">
        <v>81</v>
      </c>
      <c r="B21" s="134" t="s">
        <v>82</v>
      </c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3">
        <f t="shared" si="0"/>
        <v>0</v>
      </c>
      <c r="P21" s="207"/>
      <c r="Q21" s="207"/>
    </row>
    <row r="22" spans="1:17" ht="12.75" x14ac:dyDescent="0.25">
      <c r="A22" s="137" t="s">
        <v>83</v>
      </c>
      <c r="B22" s="134" t="s">
        <v>84</v>
      </c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3">
        <f t="shared" si="0"/>
        <v>0</v>
      </c>
      <c r="P22" s="207"/>
      <c r="Q22" s="207"/>
    </row>
    <row r="23" spans="1:17" ht="12.75" x14ac:dyDescent="0.25">
      <c r="A23" s="143" t="s">
        <v>85</v>
      </c>
      <c r="B23" s="134" t="s">
        <v>86</v>
      </c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3">
        <f t="shared" si="0"/>
        <v>0</v>
      </c>
      <c r="P23" s="207"/>
      <c r="Q23" s="207"/>
    </row>
    <row r="24" spans="1:17" s="142" customFormat="1" x14ac:dyDescent="0.2">
      <c r="A24" s="144" t="s">
        <v>348</v>
      </c>
      <c r="B24" s="139" t="s">
        <v>87</v>
      </c>
      <c r="C24" s="232">
        <f>SUM(C21:C23)</f>
        <v>0</v>
      </c>
      <c r="D24" s="232">
        <f t="shared" ref="D24:O24" si="2">SUM(D21:D23)</f>
        <v>0</v>
      </c>
      <c r="E24" s="232">
        <f t="shared" si="2"/>
        <v>0</v>
      </c>
      <c r="F24" s="232">
        <f t="shared" si="2"/>
        <v>0</v>
      </c>
      <c r="G24" s="232">
        <f t="shared" si="2"/>
        <v>0</v>
      </c>
      <c r="H24" s="232">
        <f t="shared" si="2"/>
        <v>0</v>
      </c>
      <c r="I24" s="232">
        <f t="shared" si="2"/>
        <v>0</v>
      </c>
      <c r="J24" s="232">
        <f t="shared" si="2"/>
        <v>0</v>
      </c>
      <c r="K24" s="232">
        <f t="shared" si="2"/>
        <v>0</v>
      </c>
      <c r="L24" s="232">
        <f t="shared" si="2"/>
        <v>0</v>
      </c>
      <c r="M24" s="232">
        <f t="shared" si="2"/>
        <v>0</v>
      </c>
      <c r="N24" s="232">
        <f t="shared" si="2"/>
        <v>0</v>
      </c>
      <c r="O24" s="232">
        <f t="shared" si="2"/>
        <v>0</v>
      </c>
      <c r="P24" s="123"/>
      <c r="Q24" s="123"/>
    </row>
    <row r="25" spans="1:17" s="142" customFormat="1" x14ac:dyDescent="0.2">
      <c r="A25" s="138" t="s">
        <v>425</v>
      </c>
      <c r="B25" s="139" t="s">
        <v>88</v>
      </c>
      <c r="C25" s="232">
        <f>C20+C24</f>
        <v>5329024</v>
      </c>
      <c r="D25" s="232">
        <f t="shared" ref="D25:N25" si="3">D20+D24</f>
        <v>5329025</v>
      </c>
      <c r="E25" s="232">
        <f t="shared" si="3"/>
        <v>5329052</v>
      </c>
      <c r="F25" s="232">
        <f t="shared" si="3"/>
        <v>5329026</v>
      </c>
      <c r="G25" s="232">
        <f t="shared" si="3"/>
        <v>5329074</v>
      </c>
      <c r="H25" s="232">
        <f t="shared" si="3"/>
        <v>6318111</v>
      </c>
      <c r="I25" s="232">
        <f t="shared" si="3"/>
        <v>4863111</v>
      </c>
      <c r="J25" s="232">
        <f t="shared" si="3"/>
        <v>4863111</v>
      </c>
      <c r="K25" s="232">
        <f t="shared" si="3"/>
        <v>4863111</v>
      </c>
      <c r="L25" s="232">
        <f t="shared" si="3"/>
        <v>4863111</v>
      </c>
      <c r="M25" s="232">
        <f t="shared" si="3"/>
        <v>5943111</v>
      </c>
      <c r="N25" s="232">
        <f t="shared" si="3"/>
        <v>4863033</v>
      </c>
      <c r="O25" s="233">
        <f t="shared" si="0"/>
        <v>63221900</v>
      </c>
      <c r="P25" s="123"/>
      <c r="Q25" s="123"/>
    </row>
    <row r="26" spans="1:17" s="142" customFormat="1" x14ac:dyDescent="0.2">
      <c r="A26" s="144" t="s">
        <v>396</v>
      </c>
      <c r="B26" s="139" t="s">
        <v>89</v>
      </c>
      <c r="C26" s="232">
        <v>819200</v>
      </c>
      <c r="D26" s="232">
        <v>819200</v>
      </c>
      <c r="E26" s="232">
        <v>819200</v>
      </c>
      <c r="F26" s="232">
        <v>819200</v>
      </c>
      <c r="G26" s="232">
        <v>819200</v>
      </c>
      <c r="H26" s="232">
        <v>972332</v>
      </c>
      <c r="I26" s="232">
        <v>746700</v>
      </c>
      <c r="J26" s="232">
        <v>746700</v>
      </c>
      <c r="K26" s="232">
        <v>746700</v>
      </c>
      <c r="L26" s="232">
        <v>746700</v>
      </c>
      <c r="M26" s="232">
        <v>914168</v>
      </c>
      <c r="N26" s="232">
        <v>746700</v>
      </c>
      <c r="O26" s="233">
        <f t="shared" si="0"/>
        <v>9716000</v>
      </c>
      <c r="P26" s="123"/>
      <c r="Q26" s="123"/>
    </row>
    <row r="27" spans="1:17" ht="12.75" x14ac:dyDescent="0.25">
      <c r="A27" s="137" t="s">
        <v>90</v>
      </c>
      <c r="B27" s="134" t="s">
        <v>91</v>
      </c>
      <c r="C27" s="231"/>
      <c r="D27" s="231"/>
      <c r="E27" s="231"/>
      <c r="F27" s="231"/>
      <c r="G27" s="231">
        <v>100000</v>
      </c>
      <c r="H27" s="231"/>
      <c r="I27" s="231">
        <v>25000</v>
      </c>
      <c r="J27" s="231"/>
      <c r="K27" s="231"/>
      <c r="L27" s="231"/>
      <c r="M27" s="231"/>
      <c r="N27" s="231"/>
      <c r="O27" s="233">
        <f t="shared" si="0"/>
        <v>125000</v>
      </c>
      <c r="P27" s="207"/>
      <c r="Q27" s="207"/>
    </row>
    <row r="28" spans="1:17" ht="12.75" x14ac:dyDescent="0.25">
      <c r="A28" s="137" t="s">
        <v>92</v>
      </c>
      <c r="B28" s="134" t="s">
        <v>93</v>
      </c>
      <c r="C28" s="231">
        <v>1411600</v>
      </c>
      <c r="D28" s="231">
        <v>1396600</v>
      </c>
      <c r="E28" s="231">
        <v>815000</v>
      </c>
      <c r="F28" s="231">
        <v>800000</v>
      </c>
      <c r="G28" s="231">
        <v>1043800</v>
      </c>
      <c r="H28" s="231">
        <v>700000</v>
      </c>
      <c r="I28" s="231">
        <v>300000</v>
      </c>
      <c r="J28" s="231">
        <v>250000</v>
      </c>
      <c r="K28" s="231">
        <v>1600000</v>
      </c>
      <c r="L28" s="231">
        <v>1700000</v>
      </c>
      <c r="M28" s="231">
        <v>1600000</v>
      </c>
      <c r="N28" s="231">
        <v>900000</v>
      </c>
      <c r="O28" s="233">
        <f t="shared" si="0"/>
        <v>12517000</v>
      </c>
      <c r="P28" s="207"/>
      <c r="Q28" s="207"/>
    </row>
    <row r="29" spans="1:17" ht="12.75" x14ac:dyDescent="0.25">
      <c r="A29" s="137" t="s">
        <v>94</v>
      </c>
      <c r="B29" s="134" t="s">
        <v>95</v>
      </c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3">
        <f t="shared" si="0"/>
        <v>0</v>
      </c>
      <c r="P29" s="207"/>
      <c r="Q29" s="207"/>
    </row>
    <row r="30" spans="1:17" s="142" customFormat="1" x14ac:dyDescent="0.2">
      <c r="A30" s="144" t="s">
        <v>349</v>
      </c>
      <c r="B30" s="139" t="s">
        <v>96</v>
      </c>
      <c r="C30" s="232">
        <f>SUM(C27:C29)</f>
        <v>1411600</v>
      </c>
      <c r="D30" s="232">
        <f t="shared" ref="D30:N30" si="4">SUM(D27:D29)</f>
        <v>1396600</v>
      </c>
      <c r="E30" s="232">
        <f t="shared" si="4"/>
        <v>815000</v>
      </c>
      <c r="F30" s="232">
        <f t="shared" si="4"/>
        <v>800000</v>
      </c>
      <c r="G30" s="232">
        <f t="shared" si="4"/>
        <v>1143800</v>
      </c>
      <c r="H30" s="232">
        <f t="shared" si="4"/>
        <v>700000</v>
      </c>
      <c r="I30" s="232">
        <f t="shared" si="4"/>
        <v>325000</v>
      </c>
      <c r="J30" s="232">
        <f t="shared" si="4"/>
        <v>250000</v>
      </c>
      <c r="K30" s="232">
        <f t="shared" si="4"/>
        <v>1600000</v>
      </c>
      <c r="L30" s="232">
        <f t="shared" si="4"/>
        <v>1700000</v>
      </c>
      <c r="M30" s="232">
        <f t="shared" si="4"/>
        <v>1600000</v>
      </c>
      <c r="N30" s="232">
        <f t="shared" si="4"/>
        <v>900000</v>
      </c>
      <c r="O30" s="233">
        <f>SUM(C30:N30)</f>
        <v>12642000</v>
      </c>
      <c r="P30" s="123"/>
      <c r="Q30" s="123"/>
    </row>
    <row r="31" spans="1:17" ht="12.75" x14ac:dyDescent="0.25">
      <c r="A31" s="137" t="s">
        <v>97</v>
      </c>
      <c r="B31" s="134" t="s">
        <v>98</v>
      </c>
      <c r="C31" s="231">
        <v>15830</v>
      </c>
      <c r="D31" s="231">
        <v>15830</v>
      </c>
      <c r="E31" s="231">
        <v>15830</v>
      </c>
      <c r="F31" s="231">
        <v>15830</v>
      </c>
      <c r="G31" s="231">
        <v>15830</v>
      </c>
      <c r="H31" s="231">
        <v>15830</v>
      </c>
      <c r="I31" s="231">
        <v>15830</v>
      </c>
      <c r="J31" s="231">
        <v>15830</v>
      </c>
      <c r="K31" s="231">
        <v>15830</v>
      </c>
      <c r="L31" s="231">
        <v>15830</v>
      </c>
      <c r="M31" s="231">
        <v>15830</v>
      </c>
      <c r="N31" s="231">
        <v>15870</v>
      </c>
      <c r="O31" s="233">
        <f t="shared" si="0"/>
        <v>190000</v>
      </c>
      <c r="P31" s="207"/>
      <c r="Q31" s="207"/>
    </row>
    <row r="32" spans="1:17" ht="12.75" x14ac:dyDescent="0.25">
      <c r="A32" s="137" t="s">
        <v>99</v>
      </c>
      <c r="B32" s="134" t="s">
        <v>100</v>
      </c>
      <c r="C32" s="231">
        <v>5833</v>
      </c>
      <c r="D32" s="231">
        <v>5833</v>
      </c>
      <c r="E32" s="231">
        <v>5833</v>
      </c>
      <c r="F32" s="231">
        <v>5833</v>
      </c>
      <c r="G32" s="231">
        <v>5833</v>
      </c>
      <c r="H32" s="231">
        <v>5833</v>
      </c>
      <c r="I32" s="231">
        <v>5833</v>
      </c>
      <c r="J32" s="231">
        <v>5833</v>
      </c>
      <c r="K32" s="231">
        <v>5833</v>
      </c>
      <c r="L32" s="231">
        <v>5834</v>
      </c>
      <c r="M32" s="231">
        <v>5835</v>
      </c>
      <c r="N32" s="231">
        <v>5834</v>
      </c>
      <c r="O32" s="233">
        <f t="shared" si="0"/>
        <v>70000</v>
      </c>
      <c r="P32" s="207"/>
      <c r="Q32" s="207"/>
    </row>
    <row r="33" spans="1:17" s="142" customFormat="1" x14ac:dyDescent="0.2">
      <c r="A33" s="144" t="s">
        <v>426</v>
      </c>
      <c r="B33" s="139" t="s">
        <v>101</v>
      </c>
      <c r="C33" s="232">
        <f>SUM(C31:C32)</f>
        <v>21663</v>
      </c>
      <c r="D33" s="232">
        <f t="shared" ref="D33:N33" si="5">SUM(D31:D32)</f>
        <v>21663</v>
      </c>
      <c r="E33" s="232">
        <f t="shared" si="5"/>
        <v>21663</v>
      </c>
      <c r="F33" s="232">
        <f t="shared" si="5"/>
        <v>21663</v>
      </c>
      <c r="G33" s="232">
        <f t="shared" si="5"/>
        <v>21663</v>
      </c>
      <c r="H33" s="232">
        <f t="shared" si="5"/>
        <v>21663</v>
      </c>
      <c r="I33" s="232">
        <f t="shared" si="5"/>
        <v>21663</v>
      </c>
      <c r="J33" s="232">
        <f t="shared" si="5"/>
        <v>21663</v>
      </c>
      <c r="K33" s="232">
        <f t="shared" si="5"/>
        <v>21663</v>
      </c>
      <c r="L33" s="232">
        <f t="shared" si="5"/>
        <v>21664</v>
      </c>
      <c r="M33" s="232">
        <f t="shared" si="5"/>
        <v>21665</v>
      </c>
      <c r="N33" s="232">
        <f t="shared" si="5"/>
        <v>21704</v>
      </c>
      <c r="O33" s="233">
        <f t="shared" si="0"/>
        <v>260000</v>
      </c>
      <c r="P33" s="123"/>
      <c r="Q33" s="123"/>
    </row>
    <row r="34" spans="1:17" ht="12.75" x14ac:dyDescent="0.25">
      <c r="A34" s="137" t="s">
        <v>102</v>
      </c>
      <c r="B34" s="134" t="s">
        <v>103</v>
      </c>
      <c r="C34" s="231">
        <v>250000</v>
      </c>
      <c r="D34" s="231">
        <v>250000</v>
      </c>
      <c r="E34" s="231">
        <v>220000</v>
      </c>
      <c r="F34" s="231">
        <v>180000</v>
      </c>
      <c r="G34" s="231">
        <v>130000</v>
      </c>
      <c r="H34" s="231">
        <v>130000</v>
      </c>
      <c r="I34" s="231">
        <v>100000</v>
      </c>
      <c r="J34" s="231">
        <v>100000</v>
      </c>
      <c r="K34" s="231">
        <v>130000</v>
      </c>
      <c r="L34" s="231">
        <v>170000</v>
      </c>
      <c r="M34" s="231">
        <v>240000</v>
      </c>
      <c r="N34" s="231">
        <v>200000</v>
      </c>
      <c r="O34" s="233">
        <f t="shared" si="0"/>
        <v>2100000</v>
      </c>
      <c r="P34" s="207"/>
      <c r="Q34" s="207"/>
    </row>
    <row r="35" spans="1:17" ht="12.75" x14ac:dyDescent="0.25">
      <c r="A35" s="137" t="s">
        <v>104</v>
      </c>
      <c r="B35" s="134" t="s">
        <v>105</v>
      </c>
      <c r="C35" s="231">
        <v>34000</v>
      </c>
      <c r="D35" s="231">
        <v>34000</v>
      </c>
      <c r="E35" s="231">
        <v>34000</v>
      </c>
      <c r="F35" s="231">
        <v>34000</v>
      </c>
      <c r="G35" s="231">
        <v>34000</v>
      </c>
      <c r="H35" s="231">
        <v>34000</v>
      </c>
      <c r="I35" s="231">
        <v>34000</v>
      </c>
      <c r="J35" s="231">
        <v>34000</v>
      </c>
      <c r="K35" s="231">
        <v>34000</v>
      </c>
      <c r="L35" s="231">
        <v>34000</v>
      </c>
      <c r="M35" s="231">
        <v>34000</v>
      </c>
      <c r="N35" s="231">
        <v>34000</v>
      </c>
      <c r="O35" s="233">
        <f t="shared" si="0"/>
        <v>408000</v>
      </c>
      <c r="P35" s="207"/>
      <c r="Q35" s="207"/>
    </row>
    <row r="36" spans="1:17" ht="12.75" x14ac:dyDescent="0.25">
      <c r="A36" s="137" t="s">
        <v>397</v>
      </c>
      <c r="B36" s="134" t="s">
        <v>106</v>
      </c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3">
        <f t="shared" si="0"/>
        <v>0</v>
      </c>
      <c r="P36" s="207"/>
      <c r="Q36" s="207"/>
    </row>
    <row r="37" spans="1:17" ht="12.75" x14ac:dyDescent="0.25">
      <c r="A37" s="137" t="s">
        <v>107</v>
      </c>
      <c r="B37" s="134" t="s">
        <v>108</v>
      </c>
      <c r="C37" s="231"/>
      <c r="D37" s="231"/>
      <c r="E37" s="231"/>
      <c r="F37" s="231">
        <v>20000</v>
      </c>
      <c r="G37" s="231">
        <v>30000</v>
      </c>
      <c r="H37" s="231">
        <v>40000</v>
      </c>
      <c r="I37" s="231">
        <v>10000</v>
      </c>
      <c r="J37" s="231">
        <v>20000</v>
      </c>
      <c r="K37" s="231">
        <v>100000</v>
      </c>
      <c r="L37" s="231">
        <v>40000</v>
      </c>
      <c r="M37" s="231"/>
      <c r="N37" s="231"/>
      <c r="O37" s="233">
        <f t="shared" si="0"/>
        <v>260000</v>
      </c>
      <c r="P37" s="207"/>
      <c r="Q37" s="207"/>
    </row>
    <row r="38" spans="1:17" ht="12.75" x14ac:dyDescent="0.25">
      <c r="A38" s="146" t="s">
        <v>398</v>
      </c>
      <c r="B38" s="134" t="s">
        <v>109</v>
      </c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3">
        <f t="shared" si="0"/>
        <v>0</v>
      </c>
      <c r="P38" s="207"/>
      <c r="Q38" s="207"/>
    </row>
    <row r="39" spans="1:17" ht="12.75" x14ac:dyDescent="0.25">
      <c r="A39" s="143" t="s">
        <v>110</v>
      </c>
      <c r="B39" s="134" t="s">
        <v>111</v>
      </c>
      <c r="C39" s="231">
        <v>450000</v>
      </c>
      <c r="D39" s="231">
        <v>120000</v>
      </c>
      <c r="E39" s="231">
        <v>123000</v>
      </c>
      <c r="F39" s="231">
        <v>123000</v>
      </c>
      <c r="G39" s="231">
        <v>120500</v>
      </c>
      <c r="H39" s="231">
        <v>120000</v>
      </c>
      <c r="I39" s="231">
        <v>120000</v>
      </c>
      <c r="J39" s="231">
        <v>120000</v>
      </c>
      <c r="K39" s="231">
        <v>130000</v>
      </c>
      <c r="L39" s="231">
        <v>135500</v>
      </c>
      <c r="M39" s="231">
        <v>113000</v>
      </c>
      <c r="N39" s="231">
        <v>125000</v>
      </c>
      <c r="O39" s="233">
        <f>SUM(C39:N39)</f>
        <v>1800000</v>
      </c>
      <c r="P39" s="207"/>
      <c r="Q39" s="207"/>
    </row>
    <row r="40" spans="1:17" ht="12.75" x14ac:dyDescent="0.25">
      <c r="A40" s="137" t="s">
        <v>399</v>
      </c>
      <c r="B40" s="134" t="s">
        <v>112</v>
      </c>
      <c r="C40" s="231">
        <v>50000</v>
      </c>
      <c r="D40" s="231">
        <v>55000</v>
      </c>
      <c r="E40" s="231">
        <v>45000</v>
      </c>
      <c r="F40" s="231">
        <v>45000</v>
      </c>
      <c r="G40" s="231">
        <v>75000</v>
      </c>
      <c r="H40" s="231">
        <v>60000</v>
      </c>
      <c r="I40" s="231">
        <v>35000</v>
      </c>
      <c r="J40" s="231">
        <v>55000</v>
      </c>
      <c r="K40" s="231">
        <v>75000</v>
      </c>
      <c r="L40" s="231">
        <v>75000</v>
      </c>
      <c r="M40" s="231">
        <v>75000</v>
      </c>
      <c r="N40" s="231">
        <v>70000</v>
      </c>
      <c r="O40" s="233">
        <f t="shared" si="0"/>
        <v>715000</v>
      </c>
      <c r="P40" s="207"/>
      <c r="Q40" s="207"/>
    </row>
    <row r="41" spans="1:17" s="142" customFormat="1" x14ac:dyDescent="0.2">
      <c r="A41" s="144" t="s">
        <v>350</v>
      </c>
      <c r="B41" s="139" t="s">
        <v>113</v>
      </c>
      <c r="C41" s="232">
        <f>SUM(C34:C40)</f>
        <v>784000</v>
      </c>
      <c r="D41" s="232">
        <f t="shared" ref="D41:N41" si="6">SUM(D34:D40)</f>
        <v>459000</v>
      </c>
      <c r="E41" s="232">
        <f t="shared" si="6"/>
        <v>422000</v>
      </c>
      <c r="F41" s="232">
        <f t="shared" si="6"/>
        <v>402000</v>
      </c>
      <c r="G41" s="232">
        <f t="shared" si="6"/>
        <v>389500</v>
      </c>
      <c r="H41" s="232">
        <f t="shared" si="6"/>
        <v>384000</v>
      </c>
      <c r="I41" s="232">
        <f t="shared" si="6"/>
        <v>299000</v>
      </c>
      <c r="J41" s="232">
        <f t="shared" si="6"/>
        <v>329000</v>
      </c>
      <c r="K41" s="232">
        <f t="shared" si="6"/>
        <v>469000</v>
      </c>
      <c r="L41" s="232">
        <f t="shared" si="6"/>
        <v>454500</v>
      </c>
      <c r="M41" s="232">
        <f t="shared" si="6"/>
        <v>462000</v>
      </c>
      <c r="N41" s="232">
        <f t="shared" si="6"/>
        <v>429000</v>
      </c>
      <c r="O41" s="233">
        <f>SUM(C41:N41)</f>
        <v>5283000</v>
      </c>
      <c r="P41" s="123"/>
      <c r="Q41" s="123"/>
    </row>
    <row r="42" spans="1:17" ht="12.75" x14ac:dyDescent="0.25">
      <c r="A42" s="137" t="s">
        <v>114</v>
      </c>
      <c r="B42" s="134" t="s">
        <v>115</v>
      </c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3"/>
      <c r="P42" s="207"/>
      <c r="Q42" s="207"/>
    </row>
    <row r="43" spans="1:17" ht="12.75" x14ac:dyDescent="0.25">
      <c r="A43" s="137" t="s">
        <v>116</v>
      </c>
      <c r="B43" s="134" t="s">
        <v>117</v>
      </c>
      <c r="C43" s="231"/>
      <c r="D43" s="231"/>
      <c r="E43" s="231"/>
      <c r="F43" s="231"/>
      <c r="G43" s="231"/>
      <c r="H43" s="231"/>
      <c r="I43" s="231"/>
      <c r="J43" s="231">
        <v>10000</v>
      </c>
      <c r="K43" s="231"/>
      <c r="L43" s="231"/>
      <c r="M43" s="231"/>
      <c r="N43" s="231"/>
      <c r="O43" s="233">
        <f t="shared" si="0"/>
        <v>10000</v>
      </c>
      <c r="P43" s="207"/>
      <c r="Q43" s="207"/>
    </row>
    <row r="44" spans="1:17" s="142" customFormat="1" x14ac:dyDescent="0.2">
      <c r="A44" s="144" t="s">
        <v>351</v>
      </c>
      <c r="B44" s="139" t="s">
        <v>118</v>
      </c>
      <c r="C44" s="232">
        <f>SUM(C42:C43)</f>
        <v>0</v>
      </c>
      <c r="D44" s="232">
        <f t="shared" ref="D44:N44" si="7">SUM(D42:D43)</f>
        <v>0</v>
      </c>
      <c r="E44" s="232">
        <f t="shared" si="7"/>
        <v>0</v>
      </c>
      <c r="F44" s="232">
        <f t="shared" si="7"/>
        <v>0</v>
      </c>
      <c r="G44" s="232">
        <f t="shared" si="7"/>
        <v>0</v>
      </c>
      <c r="H44" s="232">
        <f t="shared" si="7"/>
        <v>0</v>
      </c>
      <c r="I44" s="232">
        <f t="shared" si="7"/>
        <v>0</v>
      </c>
      <c r="J44" s="232">
        <f t="shared" si="7"/>
        <v>10000</v>
      </c>
      <c r="K44" s="232">
        <f t="shared" si="7"/>
        <v>0</v>
      </c>
      <c r="L44" s="232">
        <f t="shared" si="7"/>
        <v>0</v>
      </c>
      <c r="M44" s="232">
        <f t="shared" si="7"/>
        <v>0</v>
      </c>
      <c r="N44" s="232">
        <f t="shared" si="7"/>
        <v>0</v>
      </c>
      <c r="O44" s="233"/>
      <c r="P44" s="123"/>
      <c r="Q44" s="123"/>
    </row>
    <row r="45" spans="1:17" ht="12.75" x14ac:dyDescent="0.25">
      <c r="A45" s="137" t="s">
        <v>119</v>
      </c>
      <c r="B45" s="134" t="s">
        <v>120</v>
      </c>
      <c r="C45" s="231">
        <v>322494</v>
      </c>
      <c r="D45" s="231">
        <v>317500</v>
      </c>
      <c r="E45" s="231">
        <v>252300</v>
      </c>
      <c r="F45" s="231">
        <v>242000</v>
      </c>
      <c r="G45" s="231">
        <v>289006</v>
      </c>
      <c r="H45" s="231">
        <v>223000</v>
      </c>
      <c r="I45" s="231">
        <v>129000</v>
      </c>
      <c r="J45" s="231">
        <v>98000</v>
      </c>
      <c r="K45" s="231">
        <v>384000</v>
      </c>
      <c r="L45" s="231">
        <v>432850</v>
      </c>
      <c r="M45" s="231">
        <v>422860</v>
      </c>
      <c r="N45" s="231">
        <v>273990</v>
      </c>
      <c r="O45" s="233">
        <f t="shared" si="0"/>
        <v>3387000</v>
      </c>
      <c r="P45" s="207"/>
      <c r="Q45" s="207"/>
    </row>
    <row r="46" spans="1:17" ht="12.75" x14ac:dyDescent="0.25">
      <c r="A46" s="137" t="s">
        <v>121</v>
      </c>
      <c r="B46" s="134" t="s">
        <v>122</v>
      </c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3">
        <f t="shared" si="0"/>
        <v>0</v>
      </c>
      <c r="P46" s="207"/>
      <c r="Q46" s="207"/>
    </row>
    <row r="47" spans="1:17" ht="12.75" x14ac:dyDescent="0.25">
      <c r="A47" s="137" t="s">
        <v>400</v>
      </c>
      <c r="B47" s="134" t="s">
        <v>123</v>
      </c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3">
        <f t="shared" si="0"/>
        <v>0</v>
      </c>
      <c r="P47" s="207"/>
      <c r="Q47" s="207"/>
    </row>
    <row r="48" spans="1:17" ht="12.75" x14ac:dyDescent="0.25">
      <c r="A48" s="137" t="s">
        <v>401</v>
      </c>
      <c r="B48" s="134" t="s">
        <v>124</v>
      </c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3">
        <f t="shared" si="0"/>
        <v>0</v>
      </c>
      <c r="P48" s="207"/>
      <c r="Q48" s="207"/>
    </row>
    <row r="49" spans="1:17" ht="12.75" x14ac:dyDescent="0.25">
      <c r="A49" s="137" t="s">
        <v>125</v>
      </c>
      <c r="B49" s="134" t="s">
        <v>126</v>
      </c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3">
        <f t="shared" si="0"/>
        <v>0</v>
      </c>
      <c r="P49" s="207"/>
      <c r="Q49" s="207"/>
    </row>
    <row r="50" spans="1:17" s="142" customFormat="1" x14ac:dyDescent="0.2">
      <c r="A50" s="144" t="s">
        <v>352</v>
      </c>
      <c r="B50" s="139" t="s">
        <v>127</v>
      </c>
      <c r="C50" s="232">
        <f>SUM(C45:C49)</f>
        <v>322494</v>
      </c>
      <c r="D50" s="232">
        <f t="shared" ref="D50:N50" si="8">SUM(D45:D49)</f>
        <v>317500</v>
      </c>
      <c r="E50" s="232">
        <f t="shared" si="8"/>
        <v>252300</v>
      </c>
      <c r="F50" s="232">
        <f t="shared" si="8"/>
        <v>242000</v>
      </c>
      <c r="G50" s="232">
        <f t="shared" si="8"/>
        <v>289006</v>
      </c>
      <c r="H50" s="232">
        <f t="shared" si="8"/>
        <v>223000</v>
      </c>
      <c r="I50" s="232">
        <f t="shared" si="8"/>
        <v>129000</v>
      </c>
      <c r="J50" s="232">
        <f t="shared" si="8"/>
        <v>98000</v>
      </c>
      <c r="K50" s="232">
        <f t="shared" si="8"/>
        <v>384000</v>
      </c>
      <c r="L50" s="232">
        <f t="shared" si="8"/>
        <v>432850</v>
      </c>
      <c r="M50" s="232">
        <f t="shared" si="8"/>
        <v>422860</v>
      </c>
      <c r="N50" s="232">
        <f t="shared" si="8"/>
        <v>273990</v>
      </c>
      <c r="O50" s="233">
        <f t="shared" si="0"/>
        <v>3387000</v>
      </c>
      <c r="P50" s="123"/>
      <c r="Q50" s="123"/>
    </row>
    <row r="51" spans="1:17" s="142" customFormat="1" x14ac:dyDescent="0.2">
      <c r="A51" s="144" t="s">
        <v>353</v>
      </c>
      <c r="B51" s="139" t="s">
        <v>128</v>
      </c>
      <c r="C51" s="232">
        <f t="shared" ref="C51:N51" si="9">C50+C44+C41+C33+C30</f>
        <v>2539757</v>
      </c>
      <c r="D51" s="232">
        <f t="shared" si="9"/>
        <v>2194763</v>
      </c>
      <c r="E51" s="232">
        <f t="shared" si="9"/>
        <v>1510963</v>
      </c>
      <c r="F51" s="232">
        <f t="shared" si="9"/>
        <v>1465663</v>
      </c>
      <c r="G51" s="232">
        <f t="shared" si="9"/>
        <v>1843969</v>
      </c>
      <c r="H51" s="232">
        <f t="shared" si="9"/>
        <v>1328663</v>
      </c>
      <c r="I51" s="232">
        <f t="shared" si="9"/>
        <v>774663</v>
      </c>
      <c r="J51" s="232">
        <f t="shared" si="9"/>
        <v>708663</v>
      </c>
      <c r="K51" s="232">
        <f t="shared" si="9"/>
        <v>2474663</v>
      </c>
      <c r="L51" s="232">
        <f t="shared" si="9"/>
        <v>2609014</v>
      </c>
      <c r="M51" s="232">
        <f t="shared" si="9"/>
        <v>2506525</v>
      </c>
      <c r="N51" s="232">
        <f t="shared" si="9"/>
        <v>1624694</v>
      </c>
      <c r="O51" s="233">
        <f>SUM(C51:N51)</f>
        <v>21582000</v>
      </c>
      <c r="P51" s="123"/>
      <c r="Q51" s="123"/>
    </row>
    <row r="52" spans="1:17" ht="12.75" x14ac:dyDescent="0.25">
      <c r="A52" s="147" t="s">
        <v>129</v>
      </c>
      <c r="B52" s="134" t="s">
        <v>130</v>
      </c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3">
        <f t="shared" si="0"/>
        <v>0</v>
      </c>
      <c r="P52" s="207"/>
      <c r="Q52" s="207"/>
    </row>
    <row r="53" spans="1:17" ht="12.75" x14ac:dyDescent="0.25">
      <c r="A53" s="147" t="s">
        <v>354</v>
      </c>
      <c r="B53" s="134" t="s">
        <v>131</v>
      </c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3">
        <f t="shared" si="0"/>
        <v>0</v>
      </c>
      <c r="P53" s="207"/>
      <c r="Q53" s="207"/>
    </row>
    <row r="54" spans="1:17" ht="12.75" x14ac:dyDescent="0.25">
      <c r="A54" s="148" t="s">
        <v>402</v>
      </c>
      <c r="B54" s="134" t="s">
        <v>132</v>
      </c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3">
        <f t="shared" si="0"/>
        <v>0</v>
      </c>
      <c r="P54" s="207"/>
      <c r="Q54" s="207"/>
    </row>
    <row r="55" spans="1:17" ht="12.75" x14ac:dyDescent="0.25">
      <c r="A55" s="148" t="s">
        <v>403</v>
      </c>
      <c r="B55" s="134" t="s">
        <v>133</v>
      </c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3">
        <f t="shared" si="0"/>
        <v>0</v>
      </c>
      <c r="P55" s="207"/>
      <c r="Q55" s="207"/>
    </row>
    <row r="56" spans="1:17" ht="12.75" x14ac:dyDescent="0.25">
      <c r="A56" s="148" t="s">
        <v>404</v>
      </c>
      <c r="B56" s="134" t="s">
        <v>134</v>
      </c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3">
        <f t="shared" si="0"/>
        <v>0</v>
      </c>
      <c r="P56" s="207"/>
      <c r="Q56" s="207"/>
    </row>
    <row r="57" spans="1:17" ht="12.75" x14ac:dyDescent="0.25">
      <c r="A57" s="147" t="s">
        <v>405</v>
      </c>
      <c r="B57" s="134" t="s">
        <v>135</v>
      </c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3">
        <f t="shared" si="0"/>
        <v>0</v>
      </c>
      <c r="P57" s="207"/>
      <c r="Q57" s="207"/>
    </row>
    <row r="58" spans="1:17" ht="12.75" x14ac:dyDescent="0.25">
      <c r="A58" s="147" t="s">
        <v>406</v>
      </c>
      <c r="B58" s="134" t="s">
        <v>136</v>
      </c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3">
        <f t="shared" si="0"/>
        <v>0</v>
      </c>
      <c r="P58" s="207"/>
      <c r="Q58" s="207"/>
    </row>
    <row r="59" spans="1:17" ht="12.75" x14ac:dyDescent="0.25">
      <c r="A59" s="147" t="s">
        <v>407</v>
      </c>
      <c r="B59" s="134" t="s">
        <v>137</v>
      </c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3">
        <f t="shared" si="0"/>
        <v>0</v>
      </c>
      <c r="P59" s="207"/>
      <c r="Q59" s="207"/>
    </row>
    <row r="60" spans="1:17" s="142" customFormat="1" x14ac:dyDescent="0.2">
      <c r="A60" s="149" t="s">
        <v>381</v>
      </c>
      <c r="B60" s="139" t="s">
        <v>138</v>
      </c>
      <c r="C60" s="232">
        <f>SUM(C52:C59)</f>
        <v>0</v>
      </c>
      <c r="D60" s="232">
        <f t="shared" ref="D60:N60" si="10">SUM(D52:D59)</f>
        <v>0</v>
      </c>
      <c r="E60" s="232">
        <f t="shared" si="10"/>
        <v>0</v>
      </c>
      <c r="F60" s="232">
        <f t="shared" si="10"/>
        <v>0</v>
      </c>
      <c r="G60" s="232">
        <f t="shared" si="10"/>
        <v>0</v>
      </c>
      <c r="H60" s="232">
        <f t="shared" si="10"/>
        <v>0</v>
      </c>
      <c r="I60" s="232">
        <f t="shared" si="10"/>
        <v>0</v>
      </c>
      <c r="J60" s="232">
        <f t="shared" si="10"/>
        <v>0</v>
      </c>
      <c r="K60" s="232">
        <f t="shared" si="10"/>
        <v>0</v>
      </c>
      <c r="L60" s="232">
        <f t="shared" si="10"/>
        <v>0</v>
      </c>
      <c r="M60" s="232">
        <f t="shared" si="10"/>
        <v>0</v>
      </c>
      <c r="N60" s="232">
        <f t="shared" si="10"/>
        <v>0</v>
      </c>
      <c r="O60" s="233">
        <f t="shared" si="0"/>
        <v>0</v>
      </c>
      <c r="P60" s="123"/>
      <c r="Q60" s="123"/>
    </row>
    <row r="61" spans="1:17" ht="12.75" x14ac:dyDescent="0.25">
      <c r="A61" s="150" t="s">
        <v>408</v>
      </c>
      <c r="B61" s="134" t="s">
        <v>139</v>
      </c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3">
        <f t="shared" si="0"/>
        <v>0</v>
      </c>
      <c r="P61" s="207"/>
      <c r="Q61" s="207"/>
    </row>
    <row r="62" spans="1:17" ht="12.75" x14ac:dyDescent="0.25">
      <c r="A62" s="150" t="s">
        <v>140</v>
      </c>
      <c r="B62" s="134" t="s">
        <v>141</v>
      </c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3">
        <f t="shared" si="0"/>
        <v>0</v>
      </c>
      <c r="P62" s="207"/>
      <c r="Q62" s="207"/>
    </row>
    <row r="63" spans="1:17" ht="12.75" x14ac:dyDescent="0.25">
      <c r="A63" s="150" t="s">
        <v>142</v>
      </c>
      <c r="B63" s="134" t="s">
        <v>143</v>
      </c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3">
        <f t="shared" si="0"/>
        <v>0</v>
      </c>
      <c r="P63" s="207"/>
      <c r="Q63" s="207"/>
    </row>
    <row r="64" spans="1:17" ht="12.75" x14ac:dyDescent="0.25">
      <c r="A64" s="150" t="s">
        <v>382</v>
      </c>
      <c r="B64" s="134" t="s">
        <v>144</v>
      </c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3">
        <f t="shared" si="0"/>
        <v>0</v>
      </c>
      <c r="P64" s="207"/>
      <c r="Q64" s="207"/>
    </row>
    <row r="65" spans="1:17" ht="12.75" x14ac:dyDescent="0.25">
      <c r="A65" s="150" t="s">
        <v>409</v>
      </c>
      <c r="B65" s="134" t="s">
        <v>145</v>
      </c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3">
        <f t="shared" si="0"/>
        <v>0</v>
      </c>
      <c r="P65" s="207"/>
      <c r="Q65" s="207"/>
    </row>
    <row r="66" spans="1:17" ht="12.75" x14ac:dyDescent="0.25">
      <c r="A66" s="150" t="s">
        <v>383</v>
      </c>
      <c r="B66" s="134" t="s">
        <v>146</v>
      </c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3">
        <f t="shared" si="0"/>
        <v>0</v>
      </c>
      <c r="P66" s="207"/>
      <c r="Q66" s="207"/>
    </row>
    <row r="67" spans="1:17" ht="12.75" x14ac:dyDescent="0.25">
      <c r="A67" s="150" t="s">
        <v>410</v>
      </c>
      <c r="B67" s="134" t="s">
        <v>147</v>
      </c>
      <c r="C67" s="231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3">
        <f t="shared" si="0"/>
        <v>0</v>
      </c>
      <c r="P67" s="207"/>
      <c r="Q67" s="207"/>
    </row>
    <row r="68" spans="1:17" ht="12.75" x14ac:dyDescent="0.25">
      <c r="A68" s="150" t="s">
        <v>411</v>
      </c>
      <c r="B68" s="134" t="s">
        <v>148</v>
      </c>
      <c r="C68" s="231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3">
        <f t="shared" si="0"/>
        <v>0</v>
      </c>
      <c r="P68" s="207"/>
      <c r="Q68" s="207"/>
    </row>
    <row r="69" spans="1:17" ht="12.75" x14ac:dyDescent="0.25">
      <c r="A69" s="150" t="s">
        <v>149</v>
      </c>
      <c r="B69" s="134" t="s">
        <v>150</v>
      </c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3">
        <f t="shared" si="0"/>
        <v>0</v>
      </c>
      <c r="P69" s="207"/>
      <c r="Q69" s="207"/>
    </row>
    <row r="70" spans="1:17" ht="12.75" x14ac:dyDescent="0.25">
      <c r="A70" s="151" t="s">
        <v>151</v>
      </c>
      <c r="B70" s="134" t="s">
        <v>152</v>
      </c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3">
        <f t="shared" si="0"/>
        <v>0</v>
      </c>
      <c r="P70" s="207"/>
      <c r="Q70" s="207"/>
    </row>
    <row r="71" spans="1:17" ht="12.75" x14ac:dyDescent="0.25">
      <c r="A71" s="150" t="s">
        <v>412</v>
      </c>
      <c r="B71" s="134" t="s">
        <v>153</v>
      </c>
      <c r="C71" s="231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3">
        <f t="shared" si="0"/>
        <v>0</v>
      </c>
      <c r="P71" s="207"/>
      <c r="Q71" s="207"/>
    </row>
    <row r="72" spans="1:17" ht="12.75" x14ac:dyDescent="0.25">
      <c r="A72" s="151" t="s">
        <v>541</v>
      </c>
      <c r="B72" s="134" t="s">
        <v>154</v>
      </c>
      <c r="C72" s="231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3">
        <f t="shared" ref="O72:O135" si="11">SUM(C72:N72)</f>
        <v>0</v>
      </c>
      <c r="P72" s="207"/>
      <c r="Q72" s="207"/>
    </row>
    <row r="73" spans="1:17" ht="12.75" x14ac:dyDescent="0.25">
      <c r="A73" s="151" t="s">
        <v>542</v>
      </c>
      <c r="B73" s="134" t="s">
        <v>154</v>
      </c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3">
        <f t="shared" si="11"/>
        <v>0</v>
      </c>
      <c r="P73" s="207"/>
      <c r="Q73" s="207"/>
    </row>
    <row r="74" spans="1:17" s="142" customFormat="1" x14ac:dyDescent="0.2">
      <c r="A74" s="149" t="s">
        <v>384</v>
      </c>
      <c r="B74" s="139" t="s">
        <v>155</v>
      </c>
      <c r="C74" s="232">
        <f>SUM(C61:C73)</f>
        <v>0</v>
      </c>
      <c r="D74" s="232">
        <f t="shared" ref="D74:N74" si="12">SUM(D61:D73)</f>
        <v>0</v>
      </c>
      <c r="E74" s="232">
        <f t="shared" si="12"/>
        <v>0</v>
      </c>
      <c r="F74" s="232">
        <f t="shared" si="12"/>
        <v>0</v>
      </c>
      <c r="G74" s="232">
        <f t="shared" si="12"/>
        <v>0</v>
      </c>
      <c r="H74" s="232">
        <f t="shared" si="12"/>
        <v>0</v>
      </c>
      <c r="I74" s="232">
        <f t="shared" si="12"/>
        <v>0</v>
      </c>
      <c r="J74" s="232">
        <f t="shared" si="12"/>
        <v>0</v>
      </c>
      <c r="K74" s="232">
        <f t="shared" si="12"/>
        <v>0</v>
      </c>
      <c r="L74" s="232">
        <f t="shared" si="12"/>
        <v>0</v>
      </c>
      <c r="M74" s="232">
        <f t="shared" si="12"/>
        <v>0</v>
      </c>
      <c r="N74" s="232">
        <f t="shared" si="12"/>
        <v>0</v>
      </c>
      <c r="O74" s="233">
        <f t="shared" si="11"/>
        <v>0</v>
      </c>
      <c r="P74" s="123"/>
      <c r="Q74" s="123"/>
    </row>
    <row r="75" spans="1:17" s="142" customFormat="1" x14ac:dyDescent="0.2">
      <c r="A75" s="152" t="s">
        <v>531</v>
      </c>
      <c r="B75" s="153"/>
      <c r="C75" s="259">
        <f t="shared" ref="C75" ca="1" si="13">O75/12</f>
        <v>0</v>
      </c>
      <c r="D75" s="259"/>
      <c r="E75" s="259"/>
      <c r="F75" s="259"/>
      <c r="G75" s="259"/>
      <c r="H75" s="259"/>
      <c r="I75" s="259"/>
      <c r="J75" s="259"/>
      <c r="K75" s="259"/>
      <c r="L75" s="259"/>
      <c r="M75" s="259"/>
      <c r="N75" s="259"/>
      <c r="O75" s="260">
        <f t="shared" ca="1" si="11"/>
        <v>0</v>
      </c>
      <c r="P75" s="123"/>
      <c r="Q75" s="123"/>
    </row>
    <row r="76" spans="1:17" ht="12.75" x14ac:dyDescent="0.25">
      <c r="A76" s="157" t="s">
        <v>156</v>
      </c>
      <c r="B76" s="134" t="s">
        <v>157</v>
      </c>
      <c r="C76" s="231"/>
      <c r="D76" s="231"/>
      <c r="E76" s="231"/>
      <c r="F76" s="231"/>
      <c r="G76" s="231"/>
      <c r="H76" s="231"/>
      <c r="I76" s="231"/>
      <c r="J76" s="231"/>
      <c r="K76" s="231"/>
      <c r="L76" s="231"/>
      <c r="M76" s="231"/>
      <c r="N76" s="231"/>
      <c r="O76" s="233">
        <f t="shared" si="11"/>
        <v>0</v>
      </c>
      <c r="P76" s="207"/>
      <c r="Q76" s="207"/>
    </row>
    <row r="77" spans="1:17" ht="12.75" x14ac:dyDescent="0.25">
      <c r="A77" s="157" t="s">
        <v>413</v>
      </c>
      <c r="B77" s="134" t="s">
        <v>158</v>
      </c>
      <c r="C77" s="231"/>
      <c r="D77" s="231"/>
      <c r="E77" s="231"/>
      <c r="F77" s="231"/>
      <c r="G77" s="231"/>
      <c r="H77" s="231"/>
      <c r="I77" s="231"/>
      <c r="J77" s="231"/>
      <c r="K77" s="231"/>
      <c r="L77" s="231"/>
      <c r="M77" s="231"/>
      <c r="N77" s="231"/>
      <c r="O77" s="233">
        <f t="shared" si="11"/>
        <v>0</v>
      </c>
      <c r="P77" s="207"/>
      <c r="Q77" s="207"/>
    </row>
    <row r="78" spans="1:17" ht="12.75" x14ac:dyDescent="0.25">
      <c r="A78" s="157" t="s">
        <v>159</v>
      </c>
      <c r="B78" s="134" t="s">
        <v>160</v>
      </c>
      <c r="C78" s="231"/>
      <c r="D78" s="231"/>
      <c r="E78" s="231"/>
      <c r="F78" s="231"/>
      <c r="G78" s="231"/>
      <c r="H78" s="231"/>
      <c r="I78" s="231"/>
      <c r="J78" s="231"/>
      <c r="K78" s="231"/>
      <c r="L78" s="231"/>
      <c r="M78" s="231"/>
      <c r="N78" s="231"/>
      <c r="O78" s="233">
        <f t="shared" si="11"/>
        <v>0</v>
      </c>
      <c r="P78" s="207"/>
      <c r="Q78" s="207"/>
    </row>
    <row r="79" spans="1:17" ht="12.75" x14ac:dyDescent="0.25">
      <c r="A79" s="157" t="s">
        <v>161</v>
      </c>
      <c r="B79" s="134" t="s">
        <v>162</v>
      </c>
      <c r="C79" s="231"/>
      <c r="D79" s="231"/>
      <c r="E79" s="231"/>
      <c r="F79" s="231"/>
      <c r="G79" s="231"/>
      <c r="H79" s="231"/>
      <c r="I79" s="231"/>
      <c r="J79" s="231">
        <v>287000</v>
      </c>
      <c r="K79" s="231"/>
      <c r="L79" s="231"/>
      <c r="M79" s="231"/>
      <c r="N79" s="231"/>
      <c r="O79" s="233">
        <f t="shared" si="11"/>
        <v>287000</v>
      </c>
      <c r="P79" s="207"/>
      <c r="Q79" s="207"/>
    </row>
    <row r="80" spans="1:17" ht="12.75" x14ac:dyDescent="0.25">
      <c r="A80" s="143" t="s">
        <v>163</v>
      </c>
      <c r="B80" s="134" t="s">
        <v>164</v>
      </c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31"/>
      <c r="O80" s="233">
        <f t="shared" si="11"/>
        <v>0</v>
      </c>
      <c r="P80" s="207"/>
      <c r="Q80" s="207"/>
    </row>
    <row r="81" spans="1:17" ht="12.75" x14ac:dyDescent="0.25">
      <c r="A81" s="143" t="s">
        <v>165</v>
      </c>
      <c r="B81" s="134" t="s">
        <v>166</v>
      </c>
      <c r="C81" s="231"/>
      <c r="D81" s="231"/>
      <c r="E81" s="231"/>
      <c r="F81" s="231"/>
      <c r="G81" s="231"/>
      <c r="H81" s="231"/>
      <c r="I81" s="231"/>
      <c r="J81" s="231"/>
      <c r="K81" s="231"/>
      <c r="L81" s="231"/>
      <c r="M81" s="231"/>
      <c r="N81" s="231"/>
      <c r="O81" s="233">
        <f t="shared" si="11"/>
        <v>0</v>
      </c>
      <c r="P81" s="207"/>
      <c r="Q81" s="207"/>
    </row>
    <row r="82" spans="1:17" ht="12.75" x14ac:dyDescent="0.25">
      <c r="A82" s="143" t="s">
        <v>167</v>
      </c>
      <c r="B82" s="134" t="s">
        <v>168</v>
      </c>
      <c r="C82" s="231"/>
      <c r="D82" s="231"/>
      <c r="E82" s="231"/>
      <c r="F82" s="231"/>
      <c r="G82" s="231"/>
      <c r="H82" s="231"/>
      <c r="I82" s="231"/>
      <c r="J82" s="231">
        <v>75000</v>
      </c>
      <c r="K82" s="231"/>
      <c r="L82" s="231"/>
      <c r="M82" s="231"/>
      <c r="N82" s="231"/>
      <c r="O82" s="233">
        <f t="shared" si="11"/>
        <v>75000</v>
      </c>
      <c r="P82" s="207"/>
      <c r="Q82" s="207"/>
    </row>
    <row r="83" spans="1:17" s="142" customFormat="1" x14ac:dyDescent="0.2">
      <c r="A83" s="158" t="s">
        <v>386</v>
      </c>
      <c r="B83" s="139" t="s">
        <v>169</v>
      </c>
      <c r="C83" s="232">
        <f>SUM(C76:C82)</f>
        <v>0</v>
      </c>
      <c r="D83" s="232">
        <f t="shared" ref="D83:N83" si="14">SUM(D76:D82)</f>
        <v>0</v>
      </c>
      <c r="E83" s="232">
        <f t="shared" si="14"/>
        <v>0</v>
      </c>
      <c r="F83" s="232">
        <f t="shared" si="14"/>
        <v>0</v>
      </c>
      <c r="G83" s="232">
        <f t="shared" si="14"/>
        <v>0</v>
      </c>
      <c r="H83" s="232">
        <f t="shared" si="14"/>
        <v>0</v>
      </c>
      <c r="I83" s="232">
        <f t="shared" si="14"/>
        <v>0</v>
      </c>
      <c r="J83" s="232">
        <f t="shared" si="14"/>
        <v>362000</v>
      </c>
      <c r="K83" s="232">
        <f t="shared" si="14"/>
        <v>0</v>
      </c>
      <c r="L83" s="232">
        <f t="shared" si="14"/>
        <v>0</v>
      </c>
      <c r="M83" s="232">
        <f t="shared" si="14"/>
        <v>0</v>
      </c>
      <c r="N83" s="232">
        <f t="shared" si="14"/>
        <v>0</v>
      </c>
      <c r="O83" s="233">
        <f t="shared" si="11"/>
        <v>362000</v>
      </c>
      <c r="P83" s="123"/>
      <c r="Q83" s="123"/>
    </row>
    <row r="84" spans="1:17" ht="12.75" x14ac:dyDescent="0.25">
      <c r="A84" s="147" t="s">
        <v>170</v>
      </c>
      <c r="B84" s="134" t="s">
        <v>171</v>
      </c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3">
        <f t="shared" si="11"/>
        <v>0</v>
      </c>
      <c r="P84" s="207"/>
      <c r="Q84" s="207"/>
    </row>
    <row r="85" spans="1:17" ht="12.75" x14ac:dyDescent="0.25">
      <c r="A85" s="147" t="s">
        <v>172</v>
      </c>
      <c r="B85" s="134" t="s">
        <v>173</v>
      </c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  <c r="O85" s="233">
        <f t="shared" si="11"/>
        <v>0</v>
      </c>
      <c r="P85" s="207"/>
      <c r="Q85" s="207"/>
    </row>
    <row r="86" spans="1:17" ht="12.75" x14ac:dyDescent="0.25">
      <c r="A86" s="147" t="s">
        <v>174</v>
      </c>
      <c r="B86" s="134" t="s">
        <v>175</v>
      </c>
      <c r="C86" s="231"/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  <c r="O86" s="233">
        <f t="shared" si="11"/>
        <v>0</v>
      </c>
      <c r="P86" s="207"/>
      <c r="Q86" s="207"/>
    </row>
    <row r="87" spans="1:17" ht="12.75" x14ac:dyDescent="0.25">
      <c r="A87" s="147" t="s">
        <v>176</v>
      </c>
      <c r="B87" s="134" t="s">
        <v>177</v>
      </c>
      <c r="C87" s="231"/>
      <c r="D87" s="231"/>
      <c r="E87" s="231"/>
      <c r="F87" s="231"/>
      <c r="G87" s="231"/>
      <c r="H87" s="231"/>
      <c r="I87" s="231"/>
      <c r="J87" s="231"/>
      <c r="K87" s="231"/>
      <c r="L87" s="231"/>
      <c r="M87" s="231"/>
      <c r="N87" s="231"/>
      <c r="O87" s="233">
        <f t="shared" si="11"/>
        <v>0</v>
      </c>
      <c r="P87" s="207"/>
      <c r="Q87" s="207"/>
    </row>
    <row r="88" spans="1:17" s="142" customFormat="1" x14ac:dyDescent="0.2">
      <c r="A88" s="149" t="s">
        <v>387</v>
      </c>
      <c r="B88" s="139" t="s">
        <v>178</v>
      </c>
      <c r="C88" s="232">
        <f>SUM(C84:C87)</f>
        <v>0</v>
      </c>
      <c r="D88" s="232">
        <f t="shared" ref="D88:N88" si="15">SUM(D84:D87)</f>
        <v>0</v>
      </c>
      <c r="E88" s="232">
        <f t="shared" si="15"/>
        <v>0</v>
      </c>
      <c r="F88" s="232">
        <f t="shared" si="15"/>
        <v>0</v>
      </c>
      <c r="G88" s="232">
        <f t="shared" si="15"/>
        <v>0</v>
      </c>
      <c r="H88" s="232">
        <f t="shared" si="15"/>
        <v>0</v>
      </c>
      <c r="I88" s="232">
        <f t="shared" si="15"/>
        <v>0</v>
      </c>
      <c r="J88" s="232">
        <f t="shared" si="15"/>
        <v>0</v>
      </c>
      <c r="K88" s="232">
        <f t="shared" si="15"/>
        <v>0</v>
      </c>
      <c r="L88" s="232">
        <f t="shared" si="15"/>
        <v>0</v>
      </c>
      <c r="M88" s="232">
        <f t="shared" si="15"/>
        <v>0</v>
      </c>
      <c r="N88" s="232">
        <f t="shared" si="15"/>
        <v>0</v>
      </c>
      <c r="O88" s="233">
        <f t="shared" si="11"/>
        <v>0</v>
      </c>
      <c r="P88" s="123"/>
      <c r="Q88" s="123"/>
    </row>
    <row r="89" spans="1:17" ht="12.75" x14ac:dyDescent="0.25">
      <c r="A89" s="147" t="s">
        <v>179</v>
      </c>
      <c r="B89" s="134" t="s">
        <v>180</v>
      </c>
      <c r="C89" s="231"/>
      <c r="D89" s="231"/>
      <c r="E89" s="231"/>
      <c r="F89" s="231"/>
      <c r="G89" s="231"/>
      <c r="H89" s="231"/>
      <c r="I89" s="231"/>
      <c r="J89" s="231"/>
      <c r="K89" s="231"/>
      <c r="L89" s="231"/>
      <c r="M89" s="231"/>
      <c r="N89" s="231"/>
      <c r="O89" s="233">
        <f t="shared" si="11"/>
        <v>0</v>
      </c>
      <c r="P89" s="207"/>
      <c r="Q89" s="207"/>
    </row>
    <row r="90" spans="1:17" ht="12.75" x14ac:dyDescent="0.25">
      <c r="A90" s="147" t="s">
        <v>414</v>
      </c>
      <c r="B90" s="134" t="s">
        <v>181</v>
      </c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3">
        <f t="shared" si="11"/>
        <v>0</v>
      </c>
      <c r="P90" s="207"/>
      <c r="Q90" s="207"/>
    </row>
    <row r="91" spans="1:17" ht="12.75" x14ac:dyDescent="0.25">
      <c r="A91" s="147" t="s">
        <v>415</v>
      </c>
      <c r="B91" s="134" t="s">
        <v>182</v>
      </c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3">
        <f t="shared" si="11"/>
        <v>0</v>
      </c>
      <c r="P91" s="207"/>
      <c r="Q91" s="207"/>
    </row>
    <row r="92" spans="1:17" ht="12.75" x14ac:dyDescent="0.25">
      <c r="A92" s="147" t="s">
        <v>416</v>
      </c>
      <c r="B92" s="134" t="s">
        <v>183</v>
      </c>
      <c r="C92" s="231"/>
      <c r="D92" s="231"/>
      <c r="E92" s="231"/>
      <c r="F92" s="231"/>
      <c r="G92" s="231"/>
      <c r="H92" s="231"/>
      <c r="I92" s="231"/>
      <c r="J92" s="231"/>
      <c r="K92" s="231"/>
      <c r="L92" s="231"/>
      <c r="M92" s="231"/>
      <c r="N92" s="231"/>
      <c r="O92" s="233">
        <f t="shared" si="11"/>
        <v>0</v>
      </c>
      <c r="P92" s="207"/>
      <c r="Q92" s="207"/>
    </row>
    <row r="93" spans="1:17" ht="12.75" x14ac:dyDescent="0.25">
      <c r="A93" s="147" t="s">
        <v>417</v>
      </c>
      <c r="B93" s="134" t="s">
        <v>184</v>
      </c>
      <c r="C93" s="231"/>
      <c r="D93" s="231"/>
      <c r="E93" s="231"/>
      <c r="F93" s="231"/>
      <c r="G93" s="231"/>
      <c r="H93" s="231"/>
      <c r="I93" s="231"/>
      <c r="J93" s="231"/>
      <c r="K93" s="231"/>
      <c r="L93" s="231"/>
      <c r="M93" s="231"/>
      <c r="N93" s="231"/>
      <c r="O93" s="233">
        <f t="shared" si="11"/>
        <v>0</v>
      </c>
      <c r="P93" s="207"/>
      <c r="Q93" s="207"/>
    </row>
    <row r="94" spans="1:17" ht="12.75" x14ac:dyDescent="0.25">
      <c r="A94" s="147" t="s">
        <v>418</v>
      </c>
      <c r="B94" s="134" t="s">
        <v>185</v>
      </c>
      <c r="C94" s="231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3">
        <f t="shared" si="11"/>
        <v>0</v>
      </c>
      <c r="P94" s="207"/>
      <c r="Q94" s="207"/>
    </row>
    <row r="95" spans="1:17" ht="12.75" x14ac:dyDescent="0.25">
      <c r="A95" s="147" t="s">
        <v>186</v>
      </c>
      <c r="B95" s="134" t="s">
        <v>187</v>
      </c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3">
        <f t="shared" si="11"/>
        <v>0</v>
      </c>
      <c r="P95" s="207"/>
      <c r="Q95" s="207"/>
    </row>
    <row r="96" spans="1:17" ht="12.75" x14ac:dyDescent="0.25">
      <c r="A96" s="147" t="s">
        <v>419</v>
      </c>
      <c r="B96" s="134" t="s">
        <v>188</v>
      </c>
      <c r="C96" s="231"/>
      <c r="D96" s="231"/>
      <c r="E96" s="231"/>
      <c r="F96" s="231"/>
      <c r="G96" s="231"/>
      <c r="H96" s="231"/>
      <c r="I96" s="231"/>
      <c r="J96" s="231"/>
      <c r="K96" s="231"/>
      <c r="L96" s="231"/>
      <c r="M96" s="231"/>
      <c r="N96" s="231"/>
      <c r="O96" s="233">
        <f t="shared" si="11"/>
        <v>0</v>
      </c>
      <c r="P96" s="207"/>
      <c r="Q96" s="207"/>
    </row>
    <row r="97" spans="1:17" s="142" customFormat="1" x14ac:dyDescent="0.2">
      <c r="A97" s="149" t="s">
        <v>388</v>
      </c>
      <c r="B97" s="139" t="s">
        <v>189</v>
      </c>
      <c r="C97" s="232">
        <f>SUM(C89:C96)</f>
        <v>0</v>
      </c>
      <c r="D97" s="232">
        <f t="shared" ref="D97:N97" si="16">SUM(D89:D96)</f>
        <v>0</v>
      </c>
      <c r="E97" s="232">
        <f t="shared" si="16"/>
        <v>0</v>
      </c>
      <c r="F97" s="232">
        <f t="shared" si="16"/>
        <v>0</v>
      </c>
      <c r="G97" s="232">
        <f t="shared" si="16"/>
        <v>0</v>
      </c>
      <c r="H97" s="232">
        <f t="shared" si="16"/>
        <v>0</v>
      </c>
      <c r="I97" s="232">
        <f t="shared" si="16"/>
        <v>0</v>
      </c>
      <c r="J97" s="232">
        <f t="shared" si="16"/>
        <v>0</v>
      </c>
      <c r="K97" s="232">
        <f t="shared" si="16"/>
        <v>0</v>
      </c>
      <c r="L97" s="232">
        <f t="shared" si="16"/>
        <v>0</v>
      </c>
      <c r="M97" s="232">
        <f t="shared" si="16"/>
        <v>0</v>
      </c>
      <c r="N97" s="232">
        <f t="shared" si="16"/>
        <v>0</v>
      </c>
      <c r="O97" s="233">
        <f t="shared" si="11"/>
        <v>0</v>
      </c>
      <c r="P97" s="123"/>
      <c r="Q97" s="123"/>
    </row>
    <row r="98" spans="1:17" s="142" customFormat="1" x14ac:dyDescent="0.2">
      <c r="A98" s="152" t="s">
        <v>530</v>
      </c>
      <c r="B98" s="153"/>
      <c r="C98" s="259"/>
      <c r="D98" s="259"/>
      <c r="E98" s="259"/>
      <c r="F98" s="259"/>
      <c r="G98" s="259"/>
      <c r="H98" s="259"/>
      <c r="I98" s="259"/>
      <c r="J98" s="259"/>
      <c r="K98" s="259"/>
      <c r="L98" s="259"/>
      <c r="M98" s="259"/>
      <c r="N98" s="259"/>
      <c r="O98" s="260"/>
      <c r="P98" s="123"/>
      <c r="Q98" s="123"/>
    </row>
    <row r="99" spans="1:17" s="142" customFormat="1" x14ac:dyDescent="0.2">
      <c r="A99" s="162" t="s">
        <v>427</v>
      </c>
      <c r="B99" s="163" t="s">
        <v>190</v>
      </c>
      <c r="C99" s="261">
        <v>8687981</v>
      </c>
      <c r="D99" s="261">
        <f t="shared" ref="D99:N99" si="17">D97+D88+D83+D74+D60+D51+D26+D25</f>
        <v>8342988</v>
      </c>
      <c r="E99" s="261">
        <f t="shared" si="17"/>
        <v>7659215</v>
      </c>
      <c r="F99" s="261">
        <f t="shared" si="17"/>
        <v>7613889</v>
      </c>
      <c r="G99" s="261">
        <f t="shared" si="17"/>
        <v>7992243</v>
      </c>
      <c r="H99" s="261">
        <f t="shared" si="17"/>
        <v>8619106</v>
      </c>
      <c r="I99" s="261">
        <f t="shared" si="17"/>
        <v>6384474</v>
      </c>
      <c r="J99" s="261">
        <f t="shared" si="17"/>
        <v>6680474</v>
      </c>
      <c r="K99" s="261">
        <f t="shared" si="17"/>
        <v>8084474</v>
      </c>
      <c r="L99" s="261">
        <f t="shared" si="17"/>
        <v>8218825</v>
      </c>
      <c r="M99" s="261">
        <f t="shared" si="17"/>
        <v>9363804</v>
      </c>
      <c r="N99" s="261">
        <f t="shared" si="17"/>
        <v>7234427</v>
      </c>
      <c r="O99" s="262">
        <v>94881900</v>
      </c>
      <c r="P99" s="123"/>
      <c r="Q99" s="123"/>
    </row>
    <row r="100" spans="1:17" ht="12.75" x14ac:dyDescent="0.25">
      <c r="A100" s="147" t="s">
        <v>420</v>
      </c>
      <c r="B100" s="137" t="s">
        <v>191</v>
      </c>
      <c r="C100" s="231"/>
      <c r="D100" s="231"/>
      <c r="E100" s="231"/>
      <c r="F100" s="231"/>
      <c r="G100" s="231"/>
      <c r="H100" s="231"/>
      <c r="I100" s="231"/>
      <c r="J100" s="231"/>
      <c r="K100" s="231"/>
      <c r="L100" s="231"/>
      <c r="M100" s="231"/>
      <c r="N100" s="231"/>
      <c r="O100" s="233">
        <f t="shared" si="11"/>
        <v>0</v>
      </c>
      <c r="P100" s="207"/>
      <c r="Q100" s="207"/>
    </row>
    <row r="101" spans="1:17" ht="12.75" x14ac:dyDescent="0.25">
      <c r="A101" s="147" t="s">
        <v>192</v>
      </c>
      <c r="B101" s="137" t="s">
        <v>193</v>
      </c>
      <c r="C101" s="231"/>
      <c r="D101" s="231"/>
      <c r="E101" s="231"/>
      <c r="F101" s="231"/>
      <c r="G101" s="231"/>
      <c r="H101" s="231"/>
      <c r="I101" s="231"/>
      <c r="J101" s="231"/>
      <c r="K101" s="231"/>
      <c r="L101" s="231"/>
      <c r="M101" s="231"/>
      <c r="N101" s="231"/>
      <c r="O101" s="233">
        <f t="shared" si="11"/>
        <v>0</v>
      </c>
      <c r="P101" s="207"/>
      <c r="Q101" s="207"/>
    </row>
    <row r="102" spans="1:17" ht="12.75" x14ac:dyDescent="0.25">
      <c r="A102" s="147" t="s">
        <v>421</v>
      </c>
      <c r="B102" s="137" t="s">
        <v>194</v>
      </c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3">
        <f t="shared" si="11"/>
        <v>0</v>
      </c>
      <c r="P102" s="207"/>
      <c r="Q102" s="207"/>
    </row>
    <row r="103" spans="1:17" s="142" customFormat="1" x14ac:dyDescent="0.2">
      <c r="A103" s="149" t="s">
        <v>389</v>
      </c>
      <c r="B103" s="144" t="s">
        <v>195</v>
      </c>
      <c r="C103" s="232">
        <f>SUM(C100:C102)</f>
        <v>0</v>
      </c>
      <c r="D103" s="232">
        <f t="shared" ref="D103:N103" si="18">SUM(D100:D102)</f>
        <v>0</v>
      </c>
      <c r="E103" s="232">
        <f t="shared" si="18"/>
        <v>0</v>
      </c>
      <c r="F103" s="232">
        <f t="shared" si="18"/>
        <v>0</v>
      </c>
      <c r="G103" s="232">
        <f t="shared" si="18"/>
        <v>0</v>
      </c>
      <c r="H103" s="232">
        <f t="shared" si="18"/>
        <v>0</v>
      </c>
      <c r="I103" s="232">
        <f t="shared" si="18"/>
        <v>0</v>
      </c>
      <c r="J103" s="232">
        <f t="shared" si="18"/>
        <v>0</v>
      </c>
      <c r="K103" s="232">
        <f t="shared" si="18"/>
        <v>0</v>
      </c>
      <c r="L103" s="232">
        <f t="shared" si="18"/>
        <v>0</v>
      </c>
      <c r="M103" s="232">
        <f t="shared" si="18"/>
        <v>0</v>
      </c>
      <c r="N103" s="232">
        <f t="shared" si="18"/>
        <v>0</v>
      </c>
      <c r="O103" s="233">
        <f t="shared" si="11"/>
        <v>0</v>
      </c>
      <c r="P103" s="123"/>
      <c r="Q103" s="123"/>
    </row>
    <row r="104" spans="1:17" ht="12.75" x14ac:dyDescent="0.25">
      <c r="A104" s="172" t="s">
        <v>422</v>
      </c>
      <c r="B104" s="137" t="s">
        <v>196</v>
      </c>
      <c r="C104" s="231"/>
      <c r="D104" s="231"/>
      <c r="E104" s="231"/>
      <c r="F104" s="231"/>
      <c r="G104" s="231"/>
      <c r="H104" s="231"/>
      <c r="I104" s="231"/>
      <c r="J104" s="231"/>
      <c r="K104" s="231"/>
      <c r="L104" s="231"/>
      <c r="M104" s="231"/>
      <c r="N104" s="231"/>
      <c r="O104" s="233">
        <f t="shared" si="11"/>
        <v>0</v>
      </c>
      <c r="P104" s="207"/>
      <c r="Q104" s="207"/>
    </row>
    <row r="105" spans="1:17" ht="12.75" x14ac:dyDescent="0.25">
      <c r="A105" s="172" t="s">
        <v>392</v>
      </c>
      <c r="B105" s="137" t="s">
        <v>197</v>
      </c>
      <c r="C105" s="231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3">
        <f t="shared" si="11"/>
        <v>0</v>
      </c>
      <c r="P105" s="207"/>
      <c r="Q105" s="207"/>
    </row>
    <row r="106" spans="1:17" ht="12.75" x14ac:dyDescent="0.25">
      <c r="A106" s="147" t="s">
        <v>198</v>
      </c>
      <c r="B106" s="137" t="s">
        <v>199</v>
      </c>
      <c r="C106" s="231"/>
      <c r="D106" s="231"/>
      <c r="E106" s="231"/>
      <c r="F106" s="231"/>
      <c r="G106" s="231"/>
      <c r="H106" s="231"/>
      <c r="I106" s="231"/>
      <c r="J106" s="231"/>
      <c r="K106" s="231"/>
      <c r="L106" s="231"/>
      <c r="M106" s="231"/>
      <c r="N106" s="231"/>
      <c r="O106" s="233">
        <f t="shared" si="11"/>
        <v>0</v>
      </c>
      <c r="P106" s="207"/>
      <c r="Q106" s="207"/>
    </row>
    <row r="107" spans="1:17" ht="12.75" x14ac:dyDescent="0.25">
      <c r="A107" s="147" t="s">
        <v>423</v>
      </c>
      <c r="B107" s="137" t="s">
        <v>200</v>
      </c>
      <c r="C107" s="231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3">
        <f t="shared" si="11"/>
        <v>0</v>
      </c>
      <c r="P107" s="207"/>
      <c r="Q107" s="207"/>
    </row>
    <row r="108" spans="1:17" s="142" customFormat="1" x14ac:dyDescent="0.2">
      <c r="A108" s="176" t="s">
        <v>390</v>
      </c>
      <c r="B108" s="144" t="s">
        <v>201</v>
      </c>
      <c r="C108" s="231">
        <f>SUM(C104:C107)</f>
        <v>0</v>
      </c>
      <c r="D108" s="231">
        <f t="shared" ref="D108:N108" si="19">SUM(D104:D107)</f>
        <v>0</v>
      </c>
      <c r="E108" s="231">
        <f t="shared" si="19"/>
        <v>0</v>
      </c>
      <c r="F108" s="231">
        <f t="shared" si="19"/>
        <v>0</v>
      </c>
      <c r="G108" s="231">
        <f t="shared" si="19"/>
        <v>0</v>
      </c>
      <c r="H108" s="231">
        <f t="shared" si="19"/>
        <v>0</v>
      </c>
      <c r="I108" s="231">
        <f t="shared" si="19"/>
        <v>0</v>
      </c>
      <c r="J108" s="231">
        <f t="shared" si="19"/>
        <v>0</v>
      </c>
      <c r="K108" s="231">
        <f t="shared" si="19"/>
        <v>0</v>
      </c>
      <c r="L108" s="231">
        <f t="shared" si="19"/>
        <v>0</v>
      </c>
      <c r="M108" s="231">
        <f t="shared" si="19"/>
        <v>0</v>
      </c>
      <c r="N108" s="231">
        <f t="shared" si="19"/>
        <v>0</v>
      </c>
      <c r="O108" s="233">
        <f t="shared" si="11"/>
        <v>0</v>
      </c>
      <c r="P108" s="123"/>
      <c r="Q108" s="123"/>
    </row>
    <row r="109" spans="1:17" ht="12.75" x14ac:dyDescent="0.25">
      <c r="A109" s="172" t="s">
        <v>202</v>
      </c>
      <c r="B109" s="137" t="s">
        <v>203</v>
      </c>
      <c r="C109" s="231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3">
        <f t="shared" si="11"/>
        <v>0</v>
      </c>
      <c r="P109" s="207"/>
      <c r="Q109" s="207"/>
    </row>
    <row r="110" spans="1:17" ht="12.75" x14ac:dyDescent="0.25">
      <c r="A110" s="172" t="s">
        <v>204</v>
      </c>
      <c r="B110" s="137" t="s">
        <v>205</v>
      </c>
      <c r="C110" s="231"/>
      <c r="D110" s="23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3">
        <f t="shared" si="11"/>
        <v>0</v>
      </c>
      <c r="P110" s="207"/>
      <c r="Q110" s="207"/>
    </row>
    <row r="111" spans="1:17" s="142" customFormat="1" x14ac:dyDescent="0.2">
      <c r="A111" s="176" t="s">
        <v>206</v>
      </c>
      <c r="B111" s="144" t="s">
        <v>207</v>
      </c>
      <c r="C111" s="232">
        <f>SUM(C109:C110)</f>
        <v>0</v>
      </c>
      <c r="D111" s="232">
        <f t="shared" ref="D111:N111" si="20">SUM(D109:D110)</f>
        <v>0</v>
      </c>
      <c r="E111" s="232">
        <f t="shared" si="20"/>
        <v>0</v>
      </c>
      <c r="F111" s="232">
        <f t="shared" si="20"/>
        <v>0</v>
      </c>
      <c r="G111" s="232">
        <f t="shared" si="20"/>
        <v>0</v>
      </c>
      <c r="H111" s="232">
        <f t="shared" si="20"/>
        <v>0</v>
      </c>
      <c r="I111" s="232">
        <f t="shared" si="20"/>
        <v>0</v>
      </c>
      <c r="J111" s="232">
        <f t="shared" si="20"/>
        <v>0</v>
      </c>
      <c r="K111" s="232">
        <f t="shared" si="20"/>
        <v>0</v>
      </c>
      <c r="L111" s="232">
        <f t="shared" si="20"/>
        <v>0</v>
      </c>
      <c r="M111" s="232">
        <f t="shared" si="20"/>
        <v>0</v>
      </c>
      <c r="N111" s="232">
        <f t="shared" si="20"/>
        <v>0</v>
      </c>
      <c r="O111" s="233">
        <f t="shared" si="11"/>
        <v>0</v>
      </c>
      <c r="P111" s="123"/>
      <c r="Q111" s="123"/>
    </row>
    <row r="112" spans="1:17" ht="12.75" x14ac:dyDescent="0.25">
      <c r="A112" s="172" t="s">
        <v>208</v>
      </c>
      <c r="B112" s="137" t="s">
        <v>209</v>
      </c>
      <c r="C112" s="231"/>
      <c r="D112" s="231"/>
      <c r="E112" s="231"/>
      <c r="F112" s="231"/>
      <c r="G112" s="231"/>
      <c r="H112" s="231"/>
      <c r="I112" s="231"/>
      <c r="J112" s="231"/>
      <c r="K112" s="231"/>
      <c r="L112" s="231"/>
      <c r="M112" s="231"/>
      <c r="N112" s="231"/>
      <c r="O112" s="233">
        <f t="shared" si="11"/>
        <v>0</v>
      </c>
      <c r="P112" s="207"/>
      <c r="Q112" s="207"/>
    </row>
    <row r="113" spans="1:17" ht="12.75" x14ac:dyDescent="0.25">
      <c r="A113" s="172" t="s">
        <v>210</v>
      </c>
      <c r="B113" s="137" t="s">
        <v>211</v>
      </c>
      <c r="C113" s="231"/>
      <c r="D113" s="231"/>
      <c r="E113" s="231"/>
      <c r="F113" s="231"/>
      <c r="G113" s="231"/>
      <c r="H113" s="231"/>
      <c r="I113" s="231"/>
      <c r="J113" s="231"/>
      <c r="K113" s="231"/>
      <c r="L113" s="231"/>
      <c r="M113" s="231"/>
      <c r="N113" s="231"/>
      <c r="O113" s="233">
        <f t="shared" si="11"/>
        <v>0</v>
      </c>
      <c r="P113" s="207"/>
      <c r="Q113" s="207"/>
    </row>
    <row r="114" spans="1:17" ht="12.75" x14ac:dyDescent="0.25">
      <c r="A114" s="172" t="s">
        <v>212</v>
      </c>
      <c r="B114" s="137" t="s">
        <v>213</v>
      </c>
      <c r="C114" s="231"/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3">
        <f t="shared" si="11"/>
        <v>0</v>
      </c>
      <c r="P114" s="207"/>
      <c r="Q114" s="207"/>
    </row>
    <row r="115" spans="1:17" s="142" customFormat="1" x14ac:dyDescent="0.2">
      <c r="A115" s="176" t="s">
        <v>391</v>
      </c>
      <c r="B115" s="144" t="s">
        <v>214</v>
      </c>
      <c r="C115" s="232">
        <f>SUM(C112:C114)</f>
        <v>0</v>
      </c>
      <c r="D115" s="232">
        <f t="shared" ref="D115:N115" si="21">SUM(D112:D114)</f>
        <v>0</v>
      </c>
      <c r="E115" s="232">
        <f t="shared" si="21"/>
        <v>0</v>
      </c>
      <c r="F115" s="232">
        <f t="shared" si="21"/>
        <v>0</v>
      </c>
      <c r="G115" s="232">
        <f t="shared" si="21"/>
        <v>0</v>
      </c>
      <c r="H115" s="232">
        <f t="shared" si="21"/>
        <v>0</v>
      </c>
      <c r="I115" s="232">
        <f t="shared" si="21"/>
        <v>0</v>
      </c>
      <c r="J115" s="232">
        <f t="shared" si="21"/>
        <v>0</v>
      </c>
      <c r="K115" s="232">
        <f t="shared" si="21"/>
        <v>0</v>
      </c>
      <c r="L115" s="232">
        <f t="shared" si="21"/>
        <v>0</v>
      </c>
      <c r="M115" s="232">
        <f t="shared" si="21"/>
        <v>0</v>
      </c>
      <c r="N115" s="232">
        <f t="shared" si="21"/>
        <v>0</v>
      </c>
      <c r="O115" s="233">
        <f t="shared" si="11"/>
        <v>0</v>
      </c>
      <c r="P115" s="123"/>
      <c r="Q115" s="123"/>
    </row>
    <row r="116" spans="1:17" ht="12.75" x14ac:dyDescent="0.25">
      <c r="A116" s="172" t="s">
        <v>215</v>
      </c>
      <c r="B116" s="137" t="s">
        <v>216</v>
      </c>
      <c r="C116" s="231"/>
      <c r="D116" s="231"/>
      <c r="E116" s="231"/>
      <c r="F116" s="231"/>
      <c r="G116" s="231"/>
      <c r="H116" s="231"/>
      <c r="I116" s="231"/>
      <c r="J116" s="231"/>
      <c r="K116" s="231"/>
      <c r="L116" s="231"/>
      <c r="M116" s="231"/>
      <c r="N116" s="231"/>
      <c r="O116" s="233">
        <f t="shared" si="11"/>
        <v>0</v>
      </c>
      <c r="P116" s="207"/>
      <c r="Q116" s="207"/>
    </row>
    <row r="117" spans="1:17" ht="12.75" x14ac:dyDescent="0.25">
      <c r="A117" s="147" t="s">
        <v>217</v>
      </c>
      <c r="B117" s="137" t="s">
        <v>218</v>
      </c>
      <c r="C117" s="231"/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  <c r="O117" s="233">
        <f t="shared" si="11"/>
        <v>0</v>
      </c>
      <c r="P117" s="207"/>
      <c r="Q117" s="207"/>
    </row>
    <row r="118" spans="1:17" ht="12.75" x14ac:dyDescent="0.25">
      <c r="A118" s="172" t="s">
        <v>424</v>
      </c>
      <c r="B118" s="137" t="s">
        <v>219</v>
      </c>
      <c r="C118" s="231"/>
      <c r="D118" s="231"/>
      <c r="E118" s="231"/>
      <c r="F118" s="231"/>
      <c r="G118" s="231"/>
      <c r="H118" s="231"/>
      <c r="I118" s="231"/>
      <c r="J118" s="231"/>
      <c r="K118" s="231"/>
      <c r="L118" s="231"/>
      <c r="M118" s="231"/>
      <c r="N118" s="231"/>
      <c r="O118" s="233">
        <f t="shared" si="11"/>
        <v>0</v>
      </c>
      <c r="P118" s="207"/>
      <c r="Q118" s="207"/>
    </row>
    <row r="119" spans="1:17" ht="12.75" x14ac:dyDescent="0.25">
      <c r="A119" s="172" t="s">
        <v>393</v>
      </c>
      <c r="B119" s="137" t="s">
        <v>220</v>
      </c>
      <c r="C119" s="231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O119" s="233">
        <f t="shared" si="11"/>
        <v>0</v>
      </c>
      <c r="P119" s="207"/>
      <c r="Q119" s="207"/>
    </row>
    <row r="120" spans="1:17" s="142" customFormat="1" x14ac:dyDescent="0.2">
      <c r="A120" s="176" t="s">
        <v>394</v>
      </c>
      <c r="B120" s="144" t="s">
        <v>221</v>
      </c>
      <c r="C120" s="232">
        <f>SUM(C116:C119)</f>
        <v>0</v>
      </c>
      <c r="D120" s="232">
        <f t="shared" ref="D120:N120" si="22">SUM(D116:D119)</f>
        <v>0</v>
      </c>
      <c r="E120" s="232">
        <f t="shared" si="22"/>
        <v>0</v>
      </c>
      <c r="F120" s="232">
        <f t="shared" si="22"/>
        <v>0</v>
      </c>
      <c r="G120" s="232">
        <f t="shared" si="22"/>
        <v>0</v>
      </c>
      <c r="H120" s="232">
        <f t="shared" si="22"/>
        <v>0</v>
      </c>
      <c r="I120" s="232">
        <f t="shared" si="22"/>
        <v>0</v>
      </c>
      <c r="J120" s="232">
        <f t="shared" si="22"/>
        <v>0</v>
      </c>
      <c r="K120" s="232">
        <f t="shared" si="22"/>
        <v>0</v>
      </c>
      <c r="L120" s="232">
        <f t="shared" si="22"/>
        <v>0</v>
      </c>
      <c r="M120" s="232">
        <f t="shared" si="22"/>
        <v>0</v>
      </c>
      <c r="N120" s="232">
        <f t="shared" si="22"/>
        <v>0</v>
      </c>
      <c r="O120" s="233">
        <f t="shared" si="11"/>
        <v>0</v>
      </c>
      <c r="P120" s="123"/>
      <c r="Q120" s="123"/>
    </row>
    <row r="121" spans="1:17" ht="12.75" x14ac:dyDescent="0.25">
      <c r="A121" s="147" t="s">
        <v>222</v>
      </c>
      <c r="B121" s="137" t="s">
        <v>223</v>
      </c>
      <c r="C121" s="231"/>
      <c r="D121" s="231"/>
      <c r="E121" s="231"/>
      <c r="F121" s="231"/>
      <c r="G121" s="231"/>
      <c r="H121" s="231"/>
      <c r="I121" s="231"/>
      <c r="J121" s="231"/>
      <c r="K121" s="231"/>
      <c r="L121" s="231"/>
      <c r="M121" s="231"/>
      <c r="N121" s="231"/>
      <c r="O121" s="233">
        <f t="shared" si="11"/>
        <v>0</v>
      </c>
      <c r="P121" s="207"/>
      <c r="Q121" s="207"/>
    </row>
    <row r="122" spans="1:17" s="142" customFormat="1" x14ac:dyDescent="0.2">
      <c r="A122" s="179" t="s">
        <v>428</v>
      </c>
      <c r="B122" s="180" t="s">
        <v>224</v>
      </c>
      <c r="C122" s="261">
        <f>C120+C115</f>
        <v>0</v>
      </c>
      <c r="D122" s="261">
        <f t="shared" ref="D122:O122" si="23">D120+D115</f>
        <v>0</v>
      </c>
      <c r="E122" s="261">
        <f t="shared" si="23"/>
        <v>0</v>
      </c>
      <c r="F122" s="261">
        <f t="shared" si="23"/>
        <v>0</v>
      </c>
      <c r="G122" s="261">
        <f t="shared" si="23"/>
        <v>0</v>
      </c>
      <c r="H122" s="261">
        <f t="shared" si="23"/>
        <v>0</v>
      </c>
      <c r="I122" s="261">
        <f t="shared" si="23"/>
        <v>0</v>
      </c>
      <c r="J122" s="261">
        <f t="shared" si="23"/>
        <v>0</v>
      </c>
      <c r="K122" s="261">
        <f t="shared" si="23"/>
        <v>0</v>
      </c>
      <c r="L122" s="261">
        <f t="shared" si="23"/>
        <v>0</v>
      </c>
      <c r="M122" s="261">
        <f t="shared" si="23"/>
        <v>0</v>
      </c>
      <c r="N122" s="261">
        <f t="shared" si="23"/>
        <v>0</v>
      </c>
      <c r="O122" s="261">
        <f t="shared" si="23"/>
        <v>0</v>
      </c>
      <c r="P122" s="123"/>
      <c r="Q122" s="123"/>
    </row>
    <row r="123" spans="1:17" s="142" customFormat="1" x14ac:dyDescent="0.2">
      <c r="A123" s="112" t="s">
        <v>465</v>
      </c>
      <c r="B123" s="112"/>
      <c r="C123" s="263">
        <f>C120+C115+C99</f>
        <v>8687981</v>
      </c>
      <c r="D123" s="263">
        <f t="shared" ref="D123:N123" si="24">D120+D115+D99</f>
        <v>8342988</v>
      </c>
      <c r="E123" s="263">
        <f t="shared" si="24"/>
        <v>7659215</v>
      </c>
      <c r="F123" s="263">
        <f t="shared" si="24"/>
        <v>7613889</v>
      </c>
      <c r="G123" s="263">
        <f t="shared" si="24"/>
        <v>7992243</v>
      </c>
      <c r="H123" s="263">
        <f t="shared" si="24"/>
        <v>8619106</v>
      </c>
      <c r="I123" s="263">
        <f t="shared" si="24"/>
        <v>6384474</v>
      </c>
      <c r="J123" s="263">
        <f t="shared" si="24"/>
        <v>6680474</v>
      </c>
      <c r="K123" s="263">
        <f t="shared" si="24"/>
        <v>8084474</v>
      </c>
      <c r="L123" s="263">
        <f t="shared" si="24"/>
        <v>8218825</v>
      </c>
      <c r="M123" s="263">
        <f t="shared" si="24"/>
        <v>9363804</v>
      </c>
      <c r="N123" s="263">
        <f t="shared" si="24"/>
        <v>7234427</v>
      </c>
      <c r="O123" s="263">
        <f>SUM(C123:N123)</f>
        <v>94881900</v>
      </c>
      <c r="P123" s="123"/>
      <c r="Q123" s="123"/>
    </row>
    <row r="124" spans="1:17" s="142" customFormat="1" ht="24" x14ac:dyDescent="0.2">
      <c r="A124" s="124" t="s">
        <v>53</v>
      </c>
      <c r="B124" s="125" t="s">
        <v>458</v>
      </c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3">
        <f t="shared" si="11"/>
        <v>0</v>
      </c>
      <c r="P124" s="123"/>
      <c r="Q124" s="123"/>
    </row>
    <row r="125" spans="1:17" ht="12.75" x14ac:dyDescent="0.25">
      <c r="A125" s="136" t="s">
        <v>225</v>
      </c>
      <c r="B125" s="143" t="s">
        <v>226</v>
      </c>
      <c r="C125" s="231"/>
      <c r="D125" s="231"/>
      <c r="E125" s="231"/>
      <c r="F125" s="231"/>
      <c r="G125" s="231"/>
      <c r="H125" s="231"/>
      <c r="I125" s="231"/>
      <c r="J125" s="231"/>
      <c r="K125" s="231"/>
      <c r="L125" s="231"/>
      <c r="M125" s="231"/>
      <c r="N125" s="231"/>
      <c r="O125" s="233">
        <f t="shared" si="11"/>
        <v>0</v>
      </c>
      <c r="P125" s="207"/>
      <c r="Q125" s="207"/>
    </row>
    <row r="126" spans="1:17" ht="12.75" x14ac:dyDescent="0.25">
      <c r="A126" s="137" t="s">
        <v>227</v>
      </c>
      <c r="B126" s="143" t="s">
        <v>228</v>
      </c>
      <c r="C126" s="231"/>
      <c r="D126" s="231"/>
      <c r="E126" s="231"/>
      <c r="F126" s="231"/>
      <c r="G126" s="231"/>
      <c r="H126" s="231"/>
      <c r="I126" s="231"/>
      <c r="J126" s="231"/>
      <c r="K126" s="231"/>
      <c r="L126" s="231"/>
      <c r="M126" s="231"/>
      <c r="N126" s="231"/>
      <c r="O126" s="233">
        <f t="shared" si="11"/>
        <v>0</v>
      </c>
      <c r="P126" s="207"/>
      <c r="Q126" s="207"/>
    </row>
    <row r="127" spans="1:17" ht="12.75" x14ac:dyDescent="0.25">
      <c r="A127" s="137" t="s">
        <v>229</v>
      </c>
      <c r="B127" s="143" t="s">
        <v>230</v>
      </c>
      <c r="C127" s="231"/>
      <c r="D127" s="231"/>
      <c r="E127" s="231"/>
      <c r="F127" s="231"/>
      <c r="G127" s="231"/>
      <c r="H127" s="231"/>
      <c r="I127" s="231"/>
      <c r="J127" s="231"/>
      <c r="K127" s="231"/>
      <c r="L127" s="231"/>
      <c r="M127" s="231"/>
      <c r="N127" s="231"/>
      <c r="O127" s="233">
        <f t="shared" si="11"/>
        <v>0</v>
      </c>
      <c r="P127" s="207"/>
      <c r="Q127" s="207"/>
    </row>
    <row r="128" spans="1:17" ht="12.75" x14ac:dyDescent="0.25">
      <c r="A128" s="137" t="s">
        <v>231</v>
      </c>
      <c r="B128" s="143" t="s">
        <v>232</v>
      </c>
      <c r="C128" s="231"/>
      <c r="D128" s="231"/>
      <c r="E128" s="231"/>
      <c r="F128" s="231"/>
      <c r="G128" s="231"/>
      <c r="H128" s="231"/>
      <c r="I128" s="231"/>
      <c r="J128" s="231"/>
      <c r="K128" s="231"/>
      <c r="L128" s="231"/>
      <c r="M128" s="231"/>
      <c r="N128" s="231"/>
      <c r="O128" s="233">
        <f t="shared" si="11"/>
        <v>0</v>
      </c>
      <c r="P128" s="207"/>
      <c r="Q128" s="207"/>
    </row>
    <row r="129" spans="1:17" ht="12.75" x14ac:dyDescent="0.25">
      <c r="A129" s="137" t="s">
        <v>233</v>
      </c>
      <c r="B129" s="143" t="s">
        <v>234</v>
      </c>
      <c r="C129" s="231"/>
      <c r="D129" s="231"/>
      <c r="E129" s="231"/>
      <c r="F129" s="231"/>
      <c r="G129" s="231"/>
      <c r="H129" s="231"/>
      <c r="I129" s="231"/>
      <c r="J129" s="231"/>
      <c r="K129" s="231"/>
      <c r="L129" s="231"/>
      <c r="M129" s="231"/>
      <c r="N129" s="231"/>
      <c r="O129" s="233">
        <f t="shared" si="11"/>
        <v>0</v>
      </c>
      <c r="P129" s="207"/>
      <c r="Q129" s="207"/>
    </row>
    <row r="130" spans="1:17" ht="12.75" x14ac:dyDescent="0.25">
      <c r="A130" s="137" t="s">
        <v>235</v>
      </c>
      <c r="B130" s="143" t="s">
        <v>236</v>
      </c>
      <c r="C130" s="231"/>
      <c r="D130" s="231"/>
      <c r="E130" s="231"/>
      <c r="F130" s="231"/>
      <c r="G130" s="231"/>
      <c r="H130" s="231"/>
      <c r="I130" s="231"/>
      <c r="J130" s="231"/>
      <c r="K130" s="231"/>
      <c r="L130" s="231"/>
      <c r="M130" s="231"/>
      <c r="N130" s="231"/>
      <c r="O130" s="233">
        <f t="shared" si="11"/>
        <v>0</v>
      </c>
      <c r="P130" s="207"/>
      <c r="Q130" s="207"/>
    </row>
    <row r="131" spans="1:17" s="142" customFormat="1" x14ac:dyDescent="0.2">
      <c r="A131" s="144" t="s">
        <v>468</v>
      </c>
      <c r="B131" s="158" t="s">
        <v>237</v>
      </c>
      <c r="C131" s="232">
        <f>SUM(C125:C130)</f>
        <v>0</v>
      </c>
      <c r="D131" s="232">
        <f t="shared" ref="D131:N131" si="25">SUM(D125:D130)</f>
        <v>0</v>
      </c>
      <c r="E131" s="232">
        <f t="shared" si="25"/>
        <v>0</v>
      </c>
      <c r="F131" s="232">
        <f t="shared" si="25"/>
        <v>0</v>
      </c>
      <c r="G131" s="232">
        <f t="shared" si="25"/>
        <v>0</v>
      </c>
      <c r="H131" s="232">
        <f t="shared" si="25"/>
        <v>0</v>
      </c>
      <c r="I131" s="232">
        <f t="shared" si="25"/>
        <v>0</v>
      </c>
      <c r="J131" s="232">
        <f t="shared" si="25"/>
        <v>0</v>
      </c>
      <c r="K131" s="232">
        <f t="shared" si="25"/>
        <v>0</v>
      </c>
      <c r="L131" s="232">
        <f t="shared" si="25"/>
        <v>0</v>
      </c>
      <c r="M131" s="232">
        <f t="shared" si="25"/>
        <v>0</v>
      </c>
      <c r="N131" s="232">
        <f t="shared" si="25"/>
        <v>0</v>
      </c>
      <c r="O131" s="233">
        <f t="shared" si="11"/>
        <v>0</v>
      </c>
      <c r="P131" s="123"/>
      <c r="Q131" s="123"/>
    </row>
    <row r="132" spans="1:17" ht="12.75" x14ac:dyDescent="0.25">
      <c r="A132" s="137" t="s">
        <v>238</v>
      </c>
      <c r="B132" s="143" t="s">
        <v>239</v>
      </c>
      <c r="C132" s="231"/>
      <c r="D132" s="231"/>
      <c r="E132" s="231"/>
      <c r="F132" s="231"/>
      <c r="G132" s="231"/>
      <c r="H132" s="231"/>
      <c r="I132" s="231"/>
      <c r="J132" s="231"/>
      <c r="K132" s="231"/>
      <c r="L132" s="231"/>
      <c r="M132" s="231"/>
      <c r="N132" s="231"/>
      <c r="O132" s="233">
        <f t="shared" si="11"/>
        <v>0</v>
      </c>
      <c r="P132" s="207"/>
      <c r="Q132" s="207"/>
    </row>
    <row r="133" spans="1:17" ht="12.75" x14ac:dyDescent="0.25">
      <c r="A133" s="137" t="s">
        <v>240</v>
      </c>
      <c r="B133" s="143" t="s">
        <v>241</v>
      </c>
      <c r="C133" s="231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3">
        <f t="shared" si="11"/>
        <v>0</v>
      </c>
      <c r="P133" s="207"/>
      <c r="Q133" s="207"/>
    </row>
    <row r="134" spans="1:17" ht="12.75" x14ac:dyDescent="0.25">
      <c r="A134" s="137" t="s">
        <v>429</v>
      </c>
      <c r="B134" s="143" t="s">
        <v>242</v>
      </c>
      <c r="C134" s="231"/>
      <c r="D134" s="231"/>
      <c r="E134" s="231"/>
      <c r="F134" s="231"/>
      <c r="G134" s="231"/>
      <c r="H134" s="231"/>
      <c r="I134" s="231"/>
      <c r="J134" s="231"/>
      <c r="K134" s="231"/>
      <c r="L134" s="231"/>
      <c r="M134" s="231"/>
      <c r="N134" s="231"/>
      <c r="O134" s="233">
        <f t="shared" si="11"/>
        <v>0</v>
      </c>
      <c r="P134" s="207"/>
      <c r="Q134" s="207"/>
    </row>
    <row r="135" spans="1:17" ht="12.75" x14ac:dyDescent="0.25">
      <c r="A135" s="137" t="s">
        <v>430</v>
      </c>
      <c r="B135" s="143" t="s">
        <v>243</v>
      </c>
      <c r="C135" s="231"/>
      <c r="D135" s="231"/>
      <c r="E135" s="231"/>
      <c r="F135" s="231"/>
      <c r="G135" s="231"/>
      <c r="H135" s="231"/>
      <c r="I135" s="231"/>
      <c r="J135" s="231"/>
      <c r="K135" s="231"/>
      <c r="L135" s="231"/>
      <c r="M135" s="231"/>
      <c r="N135" s="231"/>
      <c r="O135" s="233">
        <f t="shared" si="11"/>
        <v>0</v>
      </c>
      <c r="P135" s="207"/>
      <c r="Q135" s="207"/>
    </row>
    <row r="136" spans="1:17" ht="12.75" x14ac:dyDescent="0.25">
      <c r="A136" s="137" t="s">
        <v>431</v>
      </c>
      <c r="B136" s="143" t="s">
        <v>244</v>
      </c>
      <c r="C136" s="231"/>
      <c r="D136" s="231"/>
      <c r="E136" s="231"/>
      <c r="F136" s="231"/>
      <c r="G136" s="231"/>
      <c r="H136" s="231"/>
      <c r="I136" s="231"/>
      <c r="J136" s="231"/>
      <c r="K136" s="231"/>
      <c r="L136" s="231"/>
      <c r="M136" s="231"/>
      <c r="N136" s="231"/>
      <c r="O136" s="233">
        <f t="shared" ref="O136:O196" si="26">SUM(C136:N136)</f>
        <v>0</v>
      </c>
      <c r="P136" s="207"/>
      <c r="Q136" s="207"/>
    </row>
    <row r="137" spans="1:17" s="142" customFormat="1" x14ac:dyDescent="0.2">
      <c r="A137" s="144" t="s">
        <v>469</v>
      </c>
      <c r="B137" s="158" t="s">
        <v>245</v>
      </c>
      <c r="C137" s="232">
        <f>SUM(C131:C136)</f>
        <v>0</v>
      </c>
      <c r="D137" s="232">
        <f t="shared" ref="D137:N137" si="27">SUM(D131:D136)</f>
        <v>0</v>
      </c>
      <c r="E137" s="232">
        <f t="shared" si="27"/>
        <v>0</v>
      </c>
      <c r="F137" s="232">
        <f t="shared" si="27"/>
        <v>0</v>
      </c>
      <c r="G137" s="232">
        <f t="shared" si="27"/>
        <v>0</v>
      </c>
      <c r="H137" s="232">
        <f t="shared" si="27"/>
        <v>0</v>
      </c>
      <c r="I137" s="232">
        <f t="shared" si="27"/>
        <v>0</v>
      </c>
      <c r="J137" s="232">
        <f t="shared" si="27"/>
        <v>0</v>
      </c>
      <c r="K137" s="232">
        <f t="shared" si="27"/>
        <v>0</v>
      </c>
      <c r="L137" s="232">
        <f t="shared" si="27"/>
        <v>0</v>
      </c>
      <c r="M137" s="232">
        <f t="shared" si="27"/>
        <v>0</v>
      </c>
      <c r="N137" s="232">
        <f t="shared" si="27"/>
        <v>0</v>
      </c>
      <c r="O137" s="233">
        <f t="shared" si="26"/>
        <v>0</v>
      </c>
      <c r="P137" s="123"/>
      <c r="Q137" s="123"/>
    </row>
    <row r="138" spans="1:17" ht="12.75" x14ac:dyDescent="0.25">
      <c r="A138" s="137" t="s">
        <v>435</v>
      </c>
      <c r="B138" s="143" t="s">
        <v>254</v>
      </c>
      <c r="C138" s="231"/>
      <c r="D138" s="231"/>
      <c r="E138" s="231"/>
      <c r="F138" s="231"/>
      <c r="G138" s="231"/>
      <c r="H138" s="231"/>
      <c r="I138" s="231"/>
      <c r="J138" s="231"/>
      <c r="K138" s="231"/>
      <c r="L138" s="231"/>
      <c r="M138" s="231"/>
      <c r="N138" s="231"/>
      <c r="O138" s="233">
        <f t="shared" si="26"/>
        <v>0</v>
      </c>
      <c r="P138" s="207"/>
      <c r="Q138" s="207"/>
    </row>
    <row r="139" spans="1:17" ht="12.75" x14ac:dyDescent="0.25">
      <c r="A139" s="137" t="s">
        <v>436</v>
      </c>
      <c r="B139" s="143" t="s">
        <v>255</v>
      </c>
      <c r="C139" s="231"/>
      <c r="D139" s="231"/>
      <c r="E139" s="231"/>
      <c r="F139" s="231"/>
      <c r="G139" s="231"/>
      <c r="H139" s="231"/>
      <c r="I139" s="231"/>
      <c r="J139" s="231"/>
      <c r="K139" s="231"/>
      <c r="L139" s="231"/>
      <c r="M139" s="231"/>
      <c r="N139" s="231"/>
      <c r="O139" s="233">
        <f t="shared" si="26"/>
        <v>0</v>
      </c>
      <c r="P139" s="207"/>
      <c r="Q139" s="207"/>
    </row>
    <row r="140" spans="1:17" s="142" customFormat="1" x14ac:dyDescent="0.2">
      <c r="A140" s="144" t="s">
        <v>471</v>
      </c>
      <c r="B140" s="158" t="s">
        <v>256</v>
      </c>
      <c r="C140" s="232">
        <f>SUM(C138:C139)</f>
        <v>0</v>
      </c>
      <c r="D140" s="232">
        <f t="shared" ref="D140:N140" si="28">SUM(D138:D139)</f>
        <v>0</v>
      </c>
      <c r="E140" s="232">
        <f t="shared" si="28"/>
        <v>0</v>
      </c>
      <c r="F140" s="232">
        <f t="shared" si="28"/>
        <v>0</v>
      </c>
      <c r="G140" s="232">
        <f t="shared" si="28"/>
        <v>0</v>
      </c>
      <c r="H140" s="232">
        <f t="shared" si="28"/>
        <v>0</v>
      </c>
      <c r="I140" s="232">
        <f t="shared" si="28"/>
        <v>0</v>
      </c>
      <c r="J140" s="232">
        <f t="shared" si="28"/>
        <v>0</v>
      </c>
      <c r="K140" s="232">
        <f t="shared" si="28"/>
        <v>0</v>
      </c>
      <c r="L140" s="232">
        <f t="shared" si="28"/>
        <v>0</v>
      </c>
      <c r="M140" s="232">
        <f t="shared" si="28"/>
        <v>0</v>
      </c>
      <c r="N140" s="232">
        <f t="shared" si="28"/>
        <v>0</v>
      </c>
      <c r="O140" s="233">
        <f t="shared" si="26"/>
        <v>0</v>
      </c>
      <c r="P140" s="123"/>
      <c r="Q140" s="123"/>
    </row>
    <row r="141" spans="1:17" ht="12.75" x14ac:dyDescent="0.25">
      <c r="A141" s="137" t="s">
        <v>437</v>
      </c>
      <c r="B141" s="143" t="s">
        <v>257</v>
      </c>
      <c r="C141" s="231"/>
      <c r="D141" s="231"/>
      <c r="E141" s="231"/>
      <c r="F141" s="231"/>
      <c r="G141" s="231"/>
      <c r="H141" s="231"/>
      <c r="I141" s="231"/>
      <c r="J141" s="231"/>
      <c r="K141" s="231"/>
      <c r="L141" s="231"/>
      <c r="M141" s="231"/>
      <c r="N141" s="231"/>
      <c r="O141" s="233">
        <f t="shared" si="26"/>
        <v>0</v>
      </c>
      <c r="P141" s="207"/>
      <c r="Q141" s="207"/>
    </row>
    <row r="142" spans="1:17" ht="12.75" x14ac:dyDescent="0.25">
      <c r="A142" s="137" t="s">
        <v>438</v>
      </c>
      <c r="B142" s="143" t="s">
        <v>258</v>
      </c>
      <c r="C142" s="231"/>
      <c r="D142" s="231"/>
      <c r="E142" s="231"/>
      <c r="F142" s="231"/>
      <c r="G142" s="231"/>
      <c r="H142" s="231"/>
      <c r="I142" s="231"/>
      <c r="J142" s="231"/>
      <c r="K142" s="231"/>
      <c r="L142" s="231"/>
      <c r="M142" s="231"/>
      <c r="N142" s="231"/>
      <c r="O142" s="233">
        <f t="shared" si="26"/>
        <v>0</v>
      </c>
      <c r="P142" s="207"/>
      <c r="Q142" s="207"/>
    </row>
    <row r="143" spans="1:17" ht="12.75" x14ac:dyDescent="0.25">
      <c r="A143" s="137" t="s">
        <v>439</v>
      </c>
      <c r="B143" s="143" t="s">
        <v>259</v>
      </c>
      <c r="C143" s="231"/>
      <c r="D143" s="231"/>
      <c r="E143" s="231"/>
      <c r="F143" s="231"/>
      <c r="G143" s="231"/>
      <c r="H143" s="231"/>
      <c r="I143" s="231"/>
      <c r="J143" s="231"/>
      <c r="K143" s="231"/>
      <c r="L143" s="231"/>
      <c r="M143" s="231"/>
      <c r="N143" s="231"/>
      <c r="O143" s="233">
        <f t="shared" si="26"/>
        <v>0</v>
      </c>
      <c r="P143" s="207"/>
      <c r="Q143" s="207"/>
    </row>
    <row r="144" spans="1:17" ht="12.75" x14ac:dyDescent="0.25">
      <c r="A144" s="137" t="s">
        <v>440</v>
      </c>
      <c r="B144" s="143" t="s">
        <v>260</v>
      </c>
      <c r="C144" s="231"/>
      <c r="D144" s="231"/>
      <c r="E144" s="231"/>
      <c r="F144" s="231"/>
      <c r="G144" s="231"/>
      <c r="H144" s="231"/>
      <c r="I144" s="231"/>
      <c r="J144" s="231"/>
      <c r="K144" s="231"/>
      <c r="L144" s="231"/>
      <c r="M144" s="231"/>
      <c r="N144" s="231"/>
      <c r="O144" s="233">
        <f t="shared" si="26"/>
        <v>0</v>
      </c>
      <c r="P144" s="207"/>
      <c r="Q144" s="207"/>
    </row>
    <row r="145" spans="1:17" ht="12.75" x14ac:dyDescent="0.25">
      <c r="A145" s="137" t="s">
        <v>441</v>
      </c>
      <c r="B145" s="143" t="s">
        <v>263</v>
      </c>
      <c r="C145" s="231"/>
      <c r="D145" s="231"/>
      <c r="E145" s="231"/>
      <c r="F145" s="231"/>
      <c r="G145" s="231"/>
      <c r="H145" s="231"/>
      <c r="I145" s="231"/>
      <c r="J145" s="231"/>
      <c r="K145" s="231"/>
      <c r="L145" s="231"/>
      <c r="M145" s="231"/>
      <c r="N145" s="231"/>
      <c r="O145" s="233">
        <f t="shared" si="26"/>
        <v>0</v>
      </c>
      <c r="P145" s="207"/>
      <c r="Q145" s="207"/>
    </row>
    <row r="146" spans="1:17" ht="12.75" x14ac:dyDescent="0.25">
      <c r="A146" s="137" t="s">
        <v>264</v>
      </c>
      <c r="B146" s="143" t="s">
        <v>265</v>
      </c>
      <c r="C146" s="231"/>
      <c r="D146" s="231"/>
      <c r="E146" s="231"/>
      <c r="F146" s="231"/>
      <c r="G146" s="231"/>
      <c r="H146" s="231"/>
      <c r="I146" s="231"/>
      <c r="J146" s="231"/>
      <c r="K146" s="231"/>
      <c r="L146" s="231"/>
      <c r="M146" s="231"/>
      <c r="N146" s="231"/>
      <c r="O146" s="233">
        <f t="shared" si="26"/>
        <v>0</v>
      </c>
      <c r="P146" s="207"/>
      <c r="Q146" s="207"/>
    </row>
    <row r="147" spans="1:17" ht="12.75" x14ac:dyDescent="0.25">
      <c r="A147" s="137" t="s">
        <v>442</v>
      </c>
      <c r="B147" s="143" t="s">
        <v>266</v>
      </c>
      <c r="C147" s="231"/>
      <c r="D147" s="231"/>
      <c r="E147" s="231"/>
      <c r="F147" s="231"/>
      <c r="G147" s="231"/>
      <c r="H147" s="231"/>
      <c r="I147" s="231"/>
      <c r="J147" s="231"/>
      <c r="K147" s="231"/>
      <c r="L147" s="231"/>
      <c r="M147" s="231"/>
      <c r="N147" s="231"/>
      <c r="O147" s="233">
        <f t="shared" si="26"/>
        <v>0</v>
      </c>
      <c r="P147" s="207"/>
      <c r="Q147" s="207"/>
    </row>
    <row r="148" spans="1:17" ht="12.75" x14ac:dyDescent="0.25">
      <c r="A148" s="137" t="s">
        <v>443</v>
      </c>
      <c r="B148" s="143" t="s">
        <v>271</v>
      </c>
      <c r="C148" s="231"/>
      <c r="D148" s="231"/>
      <c r="E148" s="231"/>
      <c r="F148" s="231"/>
      <c r="G148" s="231"/>
      <c r="H148" s="231"/>
      <c r="I148" s="231"/>
      <c r="J148" s="231"/>
      <c r="K148" s="231"/>
      <c r="L148" s="231"/>
      <c r="M148" s="231"/>
      <c r="N148" s="231"/>
      <c r="O148" s="233">
        <f t="shared" si="26"/>
        <v>0</v>
      </c>
      <c r="P148" s="207"/>
      <c r="Q148" s="207"/>
    </row>
    <row r="149" spans="1:17" s="142" customFormat="1" x14ac:dyDescent="0.2">
      <c r="A149" s="144" t="s">
        <v>472</v>
      </c>
      <c r="B149" s="158" t="s">
        <v>274</v>
      </c>
      <c r="C149" s="231">
        <f>SUM(C144:C148)</f>
        <v>0</v>
      </c>
      <c r="D149" s="231">
        <f t="shared" ref="D149:N149" si="29">SUM(D144:D148)</f>
        <v>0</v>
      </c>
      <c r="E149" s="231">
        <f t="shared" si="29"/>
        <v>0</v>
      </c>
      <c r="F149" s="231">
        <f t="shared" si="29"/>
        <v>0</v>
      </c>
      <c r="G149" s="231">
        <f t="shared" si="29"/>
        <v>0</v>
      </c>
      <c r="H149" s="231">
        <f t="shared" si="29"/>
        <v>0</v>
      </c>
      <c r="I149" s="231">
        <f t="shared" si="29"/>
        <v>0</v>
      </c>
      <c r="J149" s="231">
        <f t="shared" si="29"/>
        <v>0</v>
      </c>
      <c r="K149" s="231">
        <f t="shared" si="29"/>
        <v>0</v>
      </c>
      <c r="L149" s="231">
        <f t="shared" si="29"/>
        <v>0</v>
      </c>
      <c r="M149" s="231">
        <f t="shared" si="29"/>
        <v>0</v>
      </c>
      <c r="N149" s="231">
        <f t="shared" si="29"/>
        <v>0</v>
      </c>
      <c r="O149" s="233">
        <f t="shared" si="26"/>
        <v>0</v>
      </c>
      <c r="P149" s="123"/>
      <c r="Q149" s="123"/>
    </row>
    <row r="150" spans="1:17" ht="12.75" x14ac:dyDescent="0.25">
      <c r="A150" s="137" t="s">
        <v>444</v>
      </c>
      <c r="B150" s="143" t="s">
        <v>275</v>
      </c>
      <c r="C150" s="231">
        <f>SUM(C144:C149)</f>
        <v>0</v>
      </c>
      <c r="D150" s="231"/>
      <c r="E150" s="231"/>
      <c r="F150" s="231"/>
      <c r="G150" s="231"/>
      <c r="H150" s="231"/>
      <c r="I150" s="231"/>
      <c r="J150" s="231"/>
      <c r="K150" s="231"/>
      <c r="L150" s="231"/>
      <c r="M150" s="231"/>
      <c r="N150" s="231"/>
      <c r="O150" s="233">
        <f t="shared" si="26"/>
        <v>0</v>
      </c>
      <c r="P150" s="207"/>
      <c r="Q150" s="207"/>
    </row>
    <row r="151" spans="1:17" s="142" customFormat="1" x14ac:dyDescent="0.2">
      <c r="A151" s="144" t="s">
        <v>473</v>
      </c>
      <c r="B151" s="158" t="s">
        <v>276</v>
      </c>
      <c r="C151" s="232">
        <f>C150+C149+C143+C142+C141+C140</f>
        <v>0</v>
      </c>
      <c r="D151" s="232">
        <f t="shared" ref="D151:N151" si="30">D150+D149+D143+D142+D141+D140</f>
        <v>0</v>
      </c>
      <c r="E151" s="232">
        <f t="shared" si="30"/>
        <v>0</v>
      </c>
      <c r="F151" s="232">
        <f t="shared" si="30"/>
        <v>0</v>
      </c>
      <c r="G151" s="232">
        <f t="shared" si="30"/>
        <v>0</v>
      </c>
      <c r="H151" s="232">
        <f t="shared" si="30"/>
        <v>0</v>
      </c>
      <c r="I151" s="232">
        <f t="shared" si="30"/>
        <v>0</v>
      </c>
      <c r="J151" s="232">
        <f t="shared" si="30"/>
        <v>0</v>
      </c>
      <c r="K151" s="232">
        <f t="shared" si="30"/>
        <v>0</v>
      </c>
      <c r="L151" s="232">
        <f t="shared" si="30"/>
        <v>0</v>
      </c>
      <c r="M151" s="232">
        <f t="shared" si="30"/>
        <v>0</v>
      </c>
      <c r="N151" s="232">
        <f t="shared" si="30"/>
        <v>0</v>
      </c>
      <c r="O151" s="233">
        <f t="shared" si="26"/>
        <v>0</v>
      </c>
      <c r="P151" s="123"/>
      <c r="Q151" s="123"/>
    </row>
    <row r="152" spans="1:17" ht="12.75" x14ac:dyDescent="0.25">
      <c r="A152" s="147" t="s">
        <v>277</v>
      </c>
      <c r="B152" s="143" t="s">
        <v>278</v>
      </c>
      <c r="C152" s="231">
        <v>2000</v>
      </c>
      <c r="D152" s="231">
        <v>2000</v>
      </c>
      <c r="E152" s="231">
        <v>2000</v>
      </c>
      <c r="F152" s="231">
        <v>2000</v>
      </c>
      <c r="G152" s="231">
        <v>2000</v>
      </c>
      <c r="H152" s="231"/>
      <c r="I152" s="231"/>
      <c r="J152" s="231">
        <v>2000</v>
      </c>
      <c r="K152" s="231">
        <v>2000</v>
      </c>
      <c r="L152" s="231">
        <v>2000</v>
      </c>
      <c r="M152" s="231">
        <v>2000</v>
      </c>
      <c r="N152" s="231">
        <v>2000</v>
      </c>
      <c r="O152" s="233">
        <f t="shared" si="26"/>
        <v>20000</v>
      </c>
      <c r="P152" s="207"/>
      <c r="Q152" s="207"/>
    </row>
    <row r="153" spans="1:17" ht="12.75" x14ac:dyDescent="0.25">
      <c r="A153" s="147" t="s">
        <v>445</v>
      </c>
      <c r="B153" s="143" t="s">
        <v>279</v>
      </c>
      <c r="C153" s="231">
        <v>320000</v>
      </c>
      <c r="D153" s="231">
        <v>290000</v>
      </c>
      <c r="E153" s="231">
        <v>290000</v>
      </c>
      <c r="F153" s="231">
        <v>100000</v>
      </c>
      <c r="G153" s="231">
        <v>250000</v>
      </c>
      <c r="H153" s="231">
        <v>70000</v>
      </c>
      <c r="I153" s="231">
        <v>60000</v>
      </c>
      <c r="J153" s="231">
        <v>40000</v>
      </c>
      <c r="K153" s="231">
        <v>280000</v>
      </c>
      <c r="L153" s="231">
        <v>260000</v>
      </c>
      <c r="M153" s="231">
        <v>250000</v>
      </c>
      <c r="N153" s="231">
        <v>190000</v>
      </c>
      <c r="O153" s="233">
        <f t="shared" si="26"/>
        <v>2400000</v>
      </c>
      <c r="P153" s="207"/>
      <c r="Q153" s="207"/>
    </row>
    <row r="154" spans="1:17" ht="12.75" x14ac:dyDescent="0.25">
      <c r="A154" s="147" t="s">
        <v>446</v>
      </c>
      <c r="B154" s="143" t="s">
        <v>280</v>
      </c>
      <c r="C154" s="231"/>
      <c r="D154" s="231"/>
      <c r="E154" s="231"/>
      <c r="F154" s="231"/>
      <c r="G154" s="231"/>
      <c r="H154" s="231"/>
      <c r="I154" s="231"/>
      <c r="J154" s="231"/>
      <c r="K154" s="231"/>
      <c r="L154" s="231"/>
      <c r="M154" s="231"/>
      <c r="N154" s="231"/>
      <c r="O154" s="233">
        <f t="shared" si="26"/>
        <v>0</v>
      </c>
      <c r="P154" s="207"/>
      <c r="Q154" s="207"/>
    </row>
    <row r="155" spans="1:17" ht="12.75" x14ac:dyDescent="0.25">
      <c r="A155" s="147" t="s">
        <v>447</v>
      </c>
      <c r="B155" s="143" t="s">
        <v>281</v>
      </c>
      <c r="C155" s="231"/>
      <c r="D155" s="231"/>
      <c r="E155" s="231"/>
      <c r="F155" s="231"/>
      <c r="G155" s="231"/>
      <c r="H155" s="231"/>
      <c r="I155" s="231"/>
      <c r="J155" s="231"/>
      <c r="K155" s="231"/>
      <c r="L155" s="231"/>
      <c r="M155" s="231"/>
      <c r="N155" s="231"/>
      <c r="O155" s="233">
        <f t="shared" si="26"/>
        <v>0</v>
      </c>
      <c r="P155" s="207"/>
      <c r="Q155" s="207"/>
    </row>
    <row r="156" spans="1:17" ht="12.75" x14ac:dyDescent="0.25">
      <c r="A156" s="147" t="s">
        <v>282</v>
      </c>
      <c r="B156" s="143" t="s">
        <v>283</v>
      </c>
      <c r="C156" s="231">
        <v>850000</v>
      </c>
      <c r="D156" s="231">
        <v>800000</v>
      </c>
      <c r="E156" s="231">
        <v>860000</v>
      </c>
      <c r="F156" s="231">
        <v>750000</v>
      </c>
      <c r="G156" s="231">
        <v>600000</v>
      </c>
      <c r="H156" s="231">
        <v>300000</v>
      </c>
      <c r="I156" s="231">
        <v>210000</v>
      </c>
      <c r="J156" s="231">
        <v>170000</v>
      </c>
      <c r="K156" s="231">
        <v>960000</v>
      </c>
      <c r="L156" s="231">
        <v>1100000</v>
      </c>
      <c r="M156" s="231">
        <v>800000</v>
      </c>
      <c r="N156" s="231">
        <v>700000</v>
      </c>
      <c r="O156" s="233">
        <f>SUM(C156:N156)</f>
        <v>8100000</v>
      </c>
      <c r="P156" s="207"/>
      <c r="Q156" s="207"/>
    </row>
    <row r="157" spans="1:17" ht="12.75" x14ac:dyDescent="0.25">
      <c r="A157" s="147" t="s">
        <v>284</v>
      </c>
      <c r="B157" s="143" t="s">
        <v>285</v>
      </c>
      <c r="C157" s="231">
        <v>316000</v>
      </c>
      <c r="D157" s="231">
        <v>299000</v>
      </c>
      <c r="E157" s="231">
        <v>310000</v>
      </c>
      <c r="F157" s="231">
        <v>229000</v>
      </c>
      <c r="G157" s="231">
        <v>229000</v>
      </c>
      <c r="H157" s="231">
        <v>100000</v>
      </c>
      <c r="I157" s="231">
        <v>72000</v>
      </c>
      <c r="J157" s="231">
        <v>56700</v>
      </c>
      <c r="K157" s="231">
        <v>333800</v>
      </c>
      <c r="L157" s="231">
        <v>366500</v>
      </c>
      <c r="M157" s="231">
        <v>283000</v>
      </c>
      <c r="N157" s="231">
        <v>240000</v>
      </c>
      <c r="O157" s="233">
        <f t="shared" si="26"/>
        <v>2835000</v>
      </c>
      <c r="P157" s="207"/>
      <c r="Q157" s="207"/>
    </row>
    <row r="158" spans="1:17" ht="12.75" x14ac:dyDescent="0.25">
      <c r="A158" s="147" t="s">
        <v>286</v>
      </c>
      <c r="B158" s="143" t="s">
        <v>287</v>
      </c>
      <c r="C158" s="231"/>
      <c r="D158" s="231"/>
      <c r="E158" s="231"/>
      <c r="F158" s="231"/>
      <c r="G158" s="231"/>
      <c r="H158" s="231"/>
      <c r="I158" s="231"/>
      <c r="J158" s="231"/>
      <c r="K158" s="231"/>
      <c r="L158" s="231"/>
      <c r="M158" s="231"/>
      <c r="N158" s="231"/>
      <c r="O158" s="233">
        <f t="shared" si="26"/>
        <v>0</v>
      </c>
      <c r="P158" s="207"/>
      <c r="Q158" s="207"/>
    </row>
    <row r="159" spans="1:17" ht="12.75" x14ac:dyDescent="0.25">
      <c r="A159" s="147" t="s">
        <v>448</v>
      </c>
      <c r="B159" s="143" t="s">
        <v>288</v>
      </c>
      <c r="C159" s="231"/>
      <c r="D159" s="231"/>
      <c r="E159" s="231"/>
      <c r="F159" s="231"/>
      <c r="G159" s="231"/>
      <c r="H159" s="231"/>
      <c r="I159" s="231"/>
      <c r="J159" s="231"/>
      <c r="K159" s="231"/>
      <c r="L159" s="231"/>
      <c r="M159" s="231"/>
      <c r="N159" s="231"/>
      <c r="O159" s="233">
        <f t="shared" si="26"/>
        <v>0</v>
      </c>
      <c r="P159" s="207"/>
      <c r="Q159" s="207"/>
    </row>
    <row r="160" spans="1:17" ht="12.75" x14ac:dyDescent="0.25">
      <c r="A160" s="147" t="s">
        <v>449</v>
      </c>
      <c r="B160" s="143" t="s">
        <v>289</v>
      </c>
      <c r="C160" s="231"/>
      <c r="D160" s="231"/>
      <c r="E160" s="231"/>
      <c r="F160" s="231"/>
      <c r="G160" s="231"/>
      <c r="H160" s="231"/>
      <c r="I160" s="231"/>
      <c r="J160" s="231"/>
      <c r="K160" s="231"/>
      <c r="L160" s="231"/>
      <c r="M160" s="231"/>
      <c r="N160" s="231"/>
      <c r="O160" s="233">
        <f t="shared" si="26"/>
        <v>0</v>
      </c>
      <c r="P160" s="207"/>
      <c r="Q160" s="207"/>
    </row>
    <row r="161" spans="1:17" ht="12.75" x14ac:dyDescent="0.25">
      <c r="A161" s="147" t="s">
        <v>450</v>
      </c>
      <c r="B161" s="143" t="s">
        <v>290</v>
      </c>
      <c r="C161" s="231"/>
      <c r="D161" s="231"/>
      <c r="E161" s="231"/>
      <c r="F161" s="231"/>
      <c r="G161" s="231"/>
      <c r="H161" s="231"/>
      <c r="I161" s="231"/>
      <c r="J161" s="231"/>
      <c r="K161" s="231"/>
      <c r="L161" s="231"/>
      <c r="M161" s="231"/>
      <c r="N161" s="231"/>
      <c r="O161" s="233">
        <f t="shared" si="26"/>
        <v>0</v>
      </c>
      <c r="P161" s="207"/>
      <c r="Q161" s="207"/>
    </row>
    <row r="162" spans="1:17" s="142" customFormat="1" x14ac:dyDescent="0.2">
      <c r="A162" s="149" t="s">
        <v>474</v>
      </c>
      <c r="B162" s="158" t="s">
        <v>291</v>
      </c>
      <c r="C162" s="232">
        <v>1488000</v>
      </c>
      <c r="D162" s="232">
        <v>1391000</v>
      </c>
      <c r="E162" s="232">
        <v>1462000</v>
      </c>
      <c r="F162" s="232">
        <v>1081000</v>
      </c>
      <c r="G162" s="232">
        <v>1081000</v>
      </c>
      <c r="H162" s="232">
        <v>470000</v>
      </c>
      <c r="I162" s="232">
        <v>342000</v>
      </c>
      <c r="J162" s="232">
        <v>268700</v>
      </c>
      <c r="K162" s="232">
        <v>1575800</v>
      </c>
      <c r="L162" s="232">
        <v>1728500</v>
      </c>
      <c r="M162" s="232">
        <v>1335000</v>
      </c>
      <c r="N162" s="232">
        <v>1132000</v>
      </c>
      <c r="O162" s="233">
        <v>13355000</v>
      </c>
      <c r="P162" s="123"/>
      <c r="Q162" s="123"/>
    </row>
    <row r="163" spans="1:17" ht="12.75" x14ac:dyDescent="0.25">
      <c r="A163" s="147" t="s">
        <v>300</v>
      </c>
      <c r="B163" s="143" t="s">
        <v>301</v>
      </c>
      <c r="C163" s="231"/>
      <c r="D163" s="231"/>
      <c r="E163" s="231"/>
      <c r="F163" s="231"/>
      <c r="G163" s="231"/>
      <c r="H163" s="231"/>
      <c r="I163" s="231"/>
      <c r="J163" s="231"/>
      <c r="K163" s="231"/>
      <c r="L163" s="231"/>
      <c r="M163" s="231"/>
      <c r="N163" s="231"/>
      <c r="O163" s="233">
        <f t="shared" si="26"/>
        <v>0</v>
      </c>
      <c r="P163" s="207"/>
      <c r="Q163" s="207"/>
    </row>
    <row r="164" spans="1:17" ht="12.75" x14ac:dyDescent="0.25">
      <c r="A164" s="137" t="s">
        <v>454</v>
      </c>
      <c r="B164" s="143" t="s">
        <v>302</v>
      </c>
      <c r="C164" s="231"/>
      <c r="D164" s="231"/>
      <c r="E164" s="231"/>
      <c r="F164" s="231"/>
      <c r="G164" s="231"/>
      <c r="H164" s="231"/>
      <c r="I164" s="231"/>
      <c r="J164" s="231"/>
      <c r="K164" s="231"/>
      <c r="L164" s="231"/>
      <c r="M164" s="231"/>
      <c r="N164" s="231"/>
      <c r="O164" s="233">
        <f t="shared" si="26"/>
        <v>0</v>
      </c>
      <c r="P164" s="207"/>
      <c r="Q164" s="207"/>
    </row>
    <row r="165" spans="1:17" ht="12.75" x14ac:dyDescent="0.25">
      <c r="A165" s="147" t="s">
        <v>455</v>
      </c>
      <c r="B165" s="143" t="s">
        <v>303</v>
      </c>
      <c r="C165" s="231"/>
      <c r="D165" s="231"/>
      <c r="E165" s="231"/>
      <c r="F165" s="231"/>
      <c r="G165" s="231"/>
      <c r="H165" s="231"/>
      <c r="I165" s="231"/>
      <c r="J165" s="231"/>
      <c r="K165" s="231"/>
      <c r="L165" s="231"/>
      <c r="M165" s="231"/>
      <c r="N165" s="231"/>
      <c r="O165" s="233">
        <f t="shared" si="26"/>
        <v>0</v>
      </c>
      <c r="P165" s="207"/>
      <c r="Q165" s="207"/>
    </row>
    <row r="166" spans="1:17" s="142" customFormat="1" x14ac:dyDescent="0.2">
      <c r="A166" s="144" t="s">
        <v>476</v>
      </c>
      <c r="B166" s="158" t="s">
        <v>304</v>
      </c>
      <c r="C166" s="232">
        <f>SUM(C163:C165)</f>
        <v>0</v>
      </c>
      <c r="D166" s="232">
        <f t="shared" ref="D166:N166" si="31">SUM(D163:D165)</f>
        <v>0</v>
      </c>
      <c r="E166" s="232">
        <f t="shared" si="31"/>
        <v>0</v>
      </c>
      <c r="F166" s="232">
        <f t="shared" si="31"/>
        <v>0</v>
      </c>
      <c r="G166" s="232">
        <f t="shared" si="31"/>
        <v>0</v>
      </c>
      <c r="H166" s="232">
        <f t="shared" si="31"/>
        <v>0</v>
      </c>
      <c r="I166" s="232">
        <f t="shared" si="31"/>
        <v>0</v>
      </c>
      <c r="J166" s="232">
        <f t="shared" si="31"/>
        <v>0</v>
      </c>
      <c r="K166" s="232">
        <f t="shared" si="31"/>
        <v>0</v>
      </c>
      <c r="L166" s="232">
        <f t="shared" si="31"/>
        <v>0</v>
      </c>
      <c r="M166" s="232">
        <f t="shared" si="31"/>
        <v>0</v>
      </c>
      <c r="N166" s="232">
        <f t="shared" si="31"/>
        <v>0</v>
      </c>
      <c r="O166" s="233">
        <f t="shared" si="26"/>
        <v>0</v>
      </c>
      <c r="P166" s="123"/>
      <c r="Q166" s="123"/>
    </row>
    <row r="167" spans="1:17" s="142" customFormat="1" x14ac:dyDescent="0.2">
      <c r="A167" s="152" t="s">
        <v>531</v>
      </c>
      <c r="B167" s="192"/>
      <c r="C167" s="259"/>
      <c r="D167" s="259"/>
      <c r="E167" s="259"/>
      <c r="F167" s="259"/>
      <c r="G167" s="259"/>
      <c r="H167" s="259"/>
      <c r="I167" s="259"/>
      <c r="J167" s="259"/>
      <c r="K167" s="259"/>
      <c r="L167" s="259"/>
      <c r="M167" s="259"/>
      <c r="N167" s="259"/>
      <c r="O167" s="260">
        <f t="shared" si="26"/>
        <v>0</v>
      </c>
      <c r="P167" s="123"/>
      <c r="Q167" s="123"/>
    </row>
    <row r="168" spans="1:17" ht="12.75" x14ac:dyDescent="0.25">
      <c r="A168" s="137" t="s">
        <v>246</v>
      </c>
      <c r="B168" s="143" t="s">
        <v>247</v>
      </c>
      <c r="C168" s="231"/>
      <c r="D168" s="231"/>
      <c r="E168" s="231"/>
      <c r="F168" s="231"/>
      <c r="G168" s="231"/>
      <c r="H168" s="231"/>
      <c r="I168" s="231"/>
      <c r="J168" s="231"/>
      <c r="K168" s="231"/>
      <c r="L168" s="231"/>
      <c r="M168" s="231"/>
      <c r="N168" s="231"/>
      <c r="O168" s="233">
        <f t="shared" si="26"/>
        <v>0</v>
      </c>
      <c r="P168" s="207"/>
      <c r="Q168" s="207"/>
    </row>
    <row r="169" spans="1:17" ht="12.75" x14ac:dyDescent="0.25">
      <c r="A169" s="137" t="s">
        <v>248</v>
      </c>
      <c r="B169" s="143" t="s">
        <v>249</v>
      </c>
      <c r="C169" s="231"/>
      <c r="D169" s="231"/>
      <c r="E169" s="231"/>
      <c r="F169" s="231"/>
      <c r="G169" s="231"/>
      <c r="H169" s="231"/>
      <c r="I169" s="231"/>
      <c r="J169" s="231"/>
      <c r="K169" s="231"/>
      <c r="L169" s="231"/>
      <c r="M169" s="231"/>
      <c r="N169" s="231"/>
      <c r="O169" s="233">
        <f t="shared" si="26"/>
        <v>0</v>
      </c>
      <c r="P169" s="207"/>
      <c r="Q169" s="207"/>
    </row>
    <row r="170" spans="1:17" ht="12.75" x14ac:dyDescent="0.25">
      <c r="A170" s="137" t="s">
        <v>432</v>
      </c>
      <c r="B170" s="143" t="s">
        <v>250</v>
      </c>
      <c r="C170" s="231"/>
      <c r="D170" s="231"/>
      <c r="E170" s="231"/>
      <c r="F170" s="231"/>
      <c r="G170" s="231"/>
      <c r="H170" s="231"/>
      <c r="I170" s="231"/>
      <c r="J170" s="231"/>
      <c r="K170" s="231"/>
      <c r="L170" s="231"/>
      <c r="M170" s="231"/>
      <c r="N170" s="231"/>
      <c r="O170" s="233">
        <f t="shared" si="26"/>
        <v>0</v>
      </c>
      <c r="P170" s="207"/>
      <c r="Q170" s="207"/>
    </row>
    <row r="171" spans="1:17" ht="12.75" x14ac:dyDescent="0.25">
      <c r="A171" s="137" t="s">
        <v>433</v>
      </c>
      <c r="B171" s="143" t="s">
        <v>251</v>
      </c>
      <c r="C171" s="231"/>
      <c r="D171" s="231"/>
      <c r="E171" s="231"/>
      <c r="F171" s="231"/>
      <c r="G171" s="231"/>
      <c r="H171" s="231"/>
      <c r="I171" s="231"/>
      <c r="J171" s="231"/>
      <c r="K171" s="231"/>
      <c r="L171" s="231"/>
      <c r="M171" s="231"/>
      <c r="N171" s="231"/>
      <c r="O171" s="233">
        <f t="shared" si="26"/>
        <v>0</v>
      </c>
      <c r="P171" s="207"/>
      <c r="Q171" s="207"/>
    </row>
    <row r="172" spans="1:17" ht="12.75" x14ac:dyDescent="0.25">
      <c r="A172" s="137" t="s">
        <v>434</v>
      </c>
      <c r="B172" s="143" t="s">
        <v>252</v>
      </c>
      <c r="C172" s="231"/>
      <c r="D172" s="231"/>
      <c r="E172" s="231"/>
      <c r="F172" s="231"/>
      <c r="G172" s="231"/>
      <c r="H172" s="231"/>
      <c r="I172" s="231"/>
      <c r="J172" s="231"/>
      <c r="K172" s="231"/>
      <c r="L172" s="231"/>
      <c r="M172" s="231"/>
      <c r="N172" s="231"/>
      <c r="O172" s="233">
        <f t="shared" si="26"/>
        <v>0</v>
      </c>
      <c r="P172" s="207"/>
      <c r="Q172" s="207"/>
    </row>
    <row r="173" spans="1:17" s="142" customFormat="1" x14ac:dyDescent="0.2">
      <c r="A173" s="144" t="s">
        <v>470</v>
      </c>
      <c r="B173" s="158" t="s">
        <v>253</v>
      </c>
      <c r="C173" s="232">
        <f>SUM(C168:C172)</f>
        <v>0</v>
      </c>
      <c r="D173" s="232">
        <f t="shared" ref="D173:N173" si="32">SUM(D168:D172)</f>
        <v>0</v>
      </c>
      <c r="E173" s="232">
        <f t="shared" si="32"/>
        <v>0</v>
      </c>
      <c r="F173" s="232">
        <f t="shared" si="32"/>
        <v>0</v>
      </c>
      <c r="G173" s="232">
        <f t="shared" si="32"/>
        <v>0</v>
      </c>
      <c r="H173" s="232">
        <f t="shared" si="32"/>
        <v>0</v>
      </c>
      <c r="I173" s="232">
        <f t="shared" si="32"/>
        <v>0</v>
      </c>
      <c r="J173" s="232">
        <f t="shared" si="32"/>
        <v>0</v>
      </c>
      <c r="K173" s="232">
        <f t="shared" si="32"/>
        <v>0</v>
      </c>
      <c r="L173" s="232">
        <f t="shared" si="32"/>
        <v>0</v>
      </c>
      <c r="M173" s="232">
        <f t="shared" si="32"/>
        <v>0</v>
      </c>
      <c r="N173" s="232">
        <f t="shared" si="32"/>
        <v>0</v>
      </c>
      <c r="O173" s="233">
        <f t="shared" si="26"/>
        <v>0</v>
      </c>
      <c r="P173" s="123"/>
      <c r="Q173" s="123"/>
    </row>
    <row r="174" spans="1:17" ht="12.75" x14ac:dyDescent="0.25">
      <c r="A174" s="147" t="s">
        <v>451</v>
      </c>
      <c r="B174" s="143" t="s">
        <v>292</v>
      </c>
      <c r="C174" s="231"/>
      <c r="D174" s="231"/>
      <c r="E174" s="231"/>
      <c r="F174" s="231"/>
      <c r="G174" s="231"/>
      <c r="H174" s="231"/>
      <c r="I174" s="231"/>
      <c r="J174" s="231"/>
      <c r="K174" s="231"/>
      <c r="L174" s="231"/>
      <c r="M174" s="231"/>
      <c r="N174" s="231"/>
      <c r="O174" s="233">
        <f t="shared" si="26"/>
        <v>0</v>
      </c>
      <c r="P174" s="207"/>
      <c r="Q174" s="207"/>
    </row>
    <row r="175" spans="1:17" ht="12.75" x14ac:dyDescent="0.25">
      <c r="A175" s="147" t="s">
        <v>452</v>
      </c>
      <c r="B175" s="143" t="s">
        <v>293</v>
      </c>
      <c r="C175" s="231"/>
      <c r="D175" s="231"/>
      <c r="E175" s="231"/>
      <c r="F175" s="231"/>
      <c r="G175" s="231"/>
      <c r="H175" s="231"/>
      <c r="I175" s="231"/>
      <c r="J175" s="231"/>
      <c r="K175" s="231"/>
      <c r="L175" s="231"/>
      <c r="M175" s="231"/>
      <c r="N175" s="231"/>
      <c r="O175" s="233">
        <f t="shared" si="26"/>
        <v>0</v>
      </c>
      <c r="P175" s="207"/>
      <c r="Q175" s="207"/>
    </row>
    <row r="176" spans="1:17" ht="12.75" x14ac:dyDescent="0.25">
      <c r="A176" s="147" t="s">
        <v>294</v>
      </c>
      <c r="B176" s="143" t="s">
        <v>295</v>
      </c>
      <c r="C176" s="231"/>
      <c r="D176" s="231"/>
      <c r="E176" s="231"/>
      <c r="F176" s="231"/>
      <c r="G176" s="231"/>
      <c r="H176" s="231"/>
      <c r="I176" s="231"/>
      <c r="J176" s="231"/>
      <c r="K176" s="231"/>
      <c r="L176" s="231"/>
      <c r="M176" s="231"/>
      <c r="N176" s="231"/>
      <c r="O176" s="233">
        <f t="shared" si="26"/>
        <v>0</v>
      </c>
      <c r="P176" s="207"/>
      <c r="Q176" s="207"/>
    </row>
    <row r="177" spans="1:17" ht="12.75" x14ac:dyDescent="0.25">
      <c r="A177" s="147" t="s">
        <v>453</v>
      </c>
      <c r="B177" s="143" t="s">
        <v>296</v>
      </c>
      <c r="C177" s="231"/>
      <c r="D177" s="231"/>
      <c r="E177" s="231"/>
      <c r="F177" s="231"/>
      <c r="G177" s="231"/>
      <c r="H177" s="231"/>
      <c r="I177" s="231"/>
      <c r="J177" s="231"/>
      <c r="K177" s="231"/>
      <c r="L177" s="231"/>
      <c r="M177" s="231"/>
      <c r="N177" s="231"/>
      <c r="O177" s="233">
        <f t="shared" si="26"/>
        <v>0</v>
      </c>
      <c r="P177" s="207"/>
      <c r="Q177" s="207"/>
    </row>
    <row r="178" spans="1:17" ht="12.75" x14ac:dyDescent="0.25">
      <c r="A178" s="147" t="s">
        <v>297</v>
      </c>
      <c r="B178" s="143" t="s">
        <v>298</v>
      </c>
      <c r="C178" s="231"/>
      <c r="D178" s="231"/>
      <c r="E178" s="231"/>
      <c r="F178" s="231"/>
      <c r="G178" s="231"/>
      <c r="H178" s="231"/>
      <c r="I178" s="231"/>
      <c r="J178" s="231"/>
      <c r="K178" s="231"/>
      <c r="L178" s="231"/>
      <c r="M178" s="231"/>
      <c r="N178" s="231"/>
      <c r="O178" s="233">
        <f t="shared" si="26"/>
        <v>0</v>
      </c>
      <c r="P178" s="207"/>
      <c r="Q178" s="207"/>
    </row>
    <row r="179" spans="1:17" s="142" customFormat="1" x14ac:dyDescent="0.2">
      <c r="A179" s="144" t="s">
        <v>475</v>
      </c>
      <c r="B179" s="158" t="s">
        <v>299</v>
      </c>
      <c r="C179" s="232">
        <f>SUM(C174:C178)</f>
        <v>0</v>
      </c>
      <c r="D179" s="232">
        <f t="shared" ref="D179:N179" si="33">SUM(D174:D178)</f>
        <v>0</v>
      </c>
      <c r="E179" s="232">
        <f t="shared" si="33"/>
        <v>0</v>
      </c>
      <c r="F179" s="232">
        <f t="shared" si="33"/>
        <v>0</v>
      </c>
      <c r="G179" s="232">
        <f t="shared" si="33"/>
        <v>0</v>
      </c>
      <c r="H179" s="232">
        <f t="shared" si="33"/>
        <v>0</v>
      </c>
      <c r="I179" s="232">
        <f t="shared" si="33"/>
        <v>0</v>
      </c>
      <c r="J179" s="232">
        <f t="shared" si="33"/>
        <v>0</v>
      </c>
      <c r="K179" s="232">
        <f t="shared" si="33"/>
        <v>0</v>
      </c>
      <c r="L179" s="232">
        <f t="shared" si="33"/>
        <v>0</v>
      </c>
      <c r="M179" s="232">
        <f t="shared" si="33"/>
        <v>0</v>
      </c>
      <c r="N179" s="232">
        <f t="shared" si="33"/>
        <v>0</v>
      </c>
      <c r="O179" s="233">
        <f t="shared" si="26"/>
        <v>0</v>
      </c>
      <c r="P179" s="123"/>
      <c r="Q179" s="123"/>
    </row>
    <row r="180" spans="1:17" ht="12.75" x14ac:dyDescent="0.25">
      <c r="A180" s="147" t="s">
        <v>305</v>
      </c>
      <c r="B180" s="143" t="s">
        <v>306</v>
      </c>
      <c r="C180" s="231"/>
      <c r="D180" s="231"/>
      <c r="E180" s="231"/>
      <c r="F180" s="231"/>
      <c r="G180" s="231"/>
      <c r="H180" s="231"/>
      <c r="I180" s="231"/>
      <c r="J180" s="231"/>
      <c r="K180" s="231"/>
      <c r="L180" s="231"/>
      <c r="M180" s="231"/>
      <c r="N180" s="231"/>
      <c r="O180" s="233">
        <f t="shared" si="26"/>
        <v>0</v>
      </c>
      <c r="P180" s="207"/>
      <c r="Q180" s="207"/>
    </row>
    <row r="181" spans="1:17" ht="12.75" x14ac:dyDescent="0.25">
      <c r="A181" s="137" t="s">
        <v>456</v>
      </c>
      <c r="B181" s="143" t="s">
        <v>307</v>
      </c>
      <c r="C181" s="231"/>
      <c r="D181" s="231"/>
      <c r="E181" s="231"/>
      <c r="F181" s="231"/>
      <c r="G181" s="231"/>
      <c r="H181" s="231"/>
      <c r="I181" s="231"/>
      <c r="J181" s="231"/>
      <c r="K181" s="231"/>
      <c r="L181" s="231"/>
      <c r="M181" s="231"/>
      <c r="N181" s="231"/>
      <c r="O181" s="233">
        <f t="shared" si="26"/>
        <v>0</v>
      </c>
      <c r="P181" s="207"/>
      <c r="Q181" s="207"/>
    </row>
    <row r="182" spans="1:17" ht="12.75" x14ac:dyDescent="0.25">
      <c r="A182" s="147" t="s">
        <v>457</v>
      </c>
      <c r="B182" s="143" t="s">
        <v>308</v>
      </c>
      <c r="C182" s="231"/>
      <c r="D182" s="231"/>
      <c r="E182" s="231"/>
      <c r="F182" s="231"/>
      <c r="G182" s="231"/>
      <c r="H182" s="231"/>
      <c r="I182" s="231"/>
      <c r="J182" s="231"/>
      <c r="K182" s="231"/>
      <c r="L182" s="231"/>
      <c r="M182" s="231"/>
      <c r="N182" s="231"/>
      <c r="O182" s="233">
        <f t="shared" si="26"/>
        <v>0</v>
      </c>
      <c r="P182" s="207"/>
      <c r="Q182" s="207"/>
    </row>
    <row r="183" spans="1:17" s="142" customFormat="1" x14ac:dyDescent="0.2">
      <c r="A183" s="144" t="s">
        <v>478</v>
      </c>
      <c r="B183" s="158" t="s">
        <v>309</v>
      </c>
      <c r="C183" s="232">
        <f>SUM(C180:C182)</f>
        <v>0</v>
      </c>
      <c r="D183" s="232">
        <f t="shared" ref="D183:N183" si="34">SUM(D180:D182)</f>
        <v>0</v>
      </c>
      <c r="E183" s="232">
        <f t="shared" si="34"/>
        <v>0</v>
      </c>
      <c r="F183" s="232">
        <f t="shared" si="34"/>
        <v>0</v>
      </c>
      <c r="G183" s="232">
        <f t="shared" si="34"/>
        <v>0</v>
      </c>
      <c r="H183" s="232">
        <f t="shared" si="34"/>
        <v>0</v>
      </c>
      <c r="I183" s="232">
        <f t="shared" si="34"/>
        <v>0</v>
      </c>
      <c r="J183" s="232">
        <f t="shared" si="34"/>
        <v>0</v>
      </c>
      <c r="K183" s="232">
        <f t="shared" si="34"/>
        <v>0</v>
      </c>
      <c r="L183" s="232">
        <f t="shared" si="34"/>
        <v>0</v>
      </c>
      <c r="M183" s="232">
        <f t="shared" si="34"/>
        <v>0</v>
      </c>
      <c r="N183" s="232">
        <f t="shared" si="34"/>
        <v>0</v>
      </c>
      <c r="O183" s="233">
        <f t="shared" si="26"/>
        <v>0</v>
      </c>
      <c r="P183" s="123"/>
      <c r="Q183" s="123"/>
    </row>
    <row r="184" spans="1:17" s="142" customFormat="1" x14ac:dyDescent="0.2">
      <c r="A184" s="152" t="s">
        <v>530</v>
      </c>
      <c r="B184" s="192"/>
      <c r="C184" s="259"/>
      <c r="D184" s="259"/>
      <c r="E184" s="259"/>
      <c r="F184" s="259"/>
      <c r="G184" s="259"/>
      <c r="H184" s="259"/>
      <c r="I184" s="259"/>
      <c r="J184" s="259"/>
      <c r="K184" s="259"/>
      <c r="L184" s="259"/>
      <c r="M184" s="259"/>
      <c r="N184" s="259"/>
      <c r="O184" s="260">
        <f t="shared" si="26"/>
        <v>0</v>
      </c>
      <c r="P184" s="123"/>
      <c r="Q184" s="123"/>
    </row>
    <row r="185" spans="1:17" s="142" customFormat="1" x14ac:dyDescent="0.2">
      <c r="A185" s="194" t="s">
        <v>477</v>
      </c>
      <c r="B185" s="162" t="s">
        <v>310</v>
      </c>
      <c r="C185" s="261">
        <f>C183+C179+C173+C166+C162+C151+C137</f>
        <v>1488000</v>
      </c>
      <c r="D185" s="261">
        <f t="shared" ref="D185:N185" si="35">D183+D179+D173+D166+D162+D151+D137</f>
        <v>1391000</v>
      </c>
      <c r="E185" s="261">
        <f t="shared" si="35"/>
        <v>1462000</v>
      </c>
      <c r="F185" s="261">
        <f t="shared" si="35"/>
        <v>1081000</v>
      </c>
      <c r="G185" s="261">
        <f t="shared" si="35"/>
        <v>1081000</v>
      </c>
      <c r="H185" s="261">
        <f t="shared" si="35"/>
        <v>470000</v>
      </c>
      <c r="I185" s="261">
        <f t="shared" si="35"/>
        <v>342000</v>
      </c>
      <c r="J185" s="261">
        <f t="shared" si="35"/>
        <v>268700</v>
      </c>
      <c r="K185" s="261">
        <f t="shared" si="35"/>
        <v>1575800</v>
      </c>
      <c r="L185" s="261">
        <f t="shared" si="35"/>
        <v>1728500</v>
      </c>
      <c r="M185" s="261">
        <f t="shared" si="35"/>
        <v>1335000</v>
      </c>
      <c r="N185" s="261">
        <f t="shared" si="35"/>
        <v>1132000</v>
      </c>
      <c r="O185" s="262">
        <f t="shared" si="26"/>
        <v>13355000</v>
      </c>
      <c r="P185" s="123"/>
      <c r="Q185" s="123"/>
    </row>
    <row r="186" spans="1:17" s="142" customFormat="1" x14ac:dyDescent="0.2">
      <c r="A186" s="196" t="s">
        <v>539</v>
      </c>
      <c r="B186" s="197"/>
      <c r="C186" s="264"/>
      <c r="D186" s="264"/>
      <c r="E186" s="264"/>
      <c r="F186" s="264"/>
      <c r="G186" s="264"/>
      <c r="H186" s="264"/>
      <c r="I186" s="264"/>
      <c r="J186" s="264"/>
      <c r="K186" s="264"/>
      <c r="L186" s="264"/>
      <c r="M186" s="264"/>
      <c r="N186" s="264"/>
      <c r="O186" s="265">
        <f t="shared" si="26"/>
        <v>0</v>
      </c>
      <c r="P186" s="123"/>
      <c r="Q186" s="123"/>
    </row>
    <row r="187" spans="1:17" s="142" customFormat="1" x14ac:dyDescent="0.2">
      <c r="A187" s="196" t="s">
        <v>540</v>
      </c>
      <c r="B187" s="197"/>
      <c r="C187" s="264"/>
      <c r="D187" s="264"/>
      <c r="E187" s="264"/>
      <c r="F187" s="264"/>
      <c r="G187" s="264"/>
      <c r="H187" s="264"/>
      <c r="I187" s="264"/>
      <c r="J187" s="264"/>
      <c r="K187" s="264"/>
      <c r="L187" s="264"/>
      <c r="M187" s="264"/>
      <c r="N187" s="264"/>
      <c r="O187" s="265">
        <f t="shared" si="26"/>
        <v>0</v>
      </c>
      <c r="P187" s="123"/>
      <c r="Q187" s="123"/>
    </row>
    <row r="188" spans="1:17" ht="12.75" x14ac:dyDescent="0.25">
      <c r="A188" s="172" t="s">
        <v>459</v>
      </c>
      <c r="B188" s="137" t="s">
        <v>311</v>
      </c>
      <c r="C188" s="231"/>
      <c r="D188" s="231"/>
      <c r="E188" s="231"/>
      <c r="F188" s="231"/>
      <c r="G188" s="231"/>
      <c r="H188" s="231"/>
      <c r="I188" s="231"/>
      <c r="J188" s="231"/>
      <c r="K188" s="231"/>
      <c r="L188" s="231"/>
      <c r="M188" s="231"/>
      <c r="N188" s="231"/>
      <c r="O188" s="233">
        <f t="shared" si="26"/>
        <v>0</v>
      </c>
      <c r="P188" s="207"/>
      <c r="Q188" s="207"/>
    </row>
    <row r="189" spans="1:17" ht="12.75" x14ac:dyDescent="0.25">
      <c r="A189" s="147" t="s">
        <v>312</v>
      </c>
      <c r="B189" s="137" t="s">
        <v>313</v>
      </c>
      <c r="C189" s="231"/>
      <c r="D189" s="231"/>
      <c r="E189" s="231"/>
      <c r="F189" s="231"/>
      <c r="G189" s="231"/>
      <c r="H189" s="231"/>
      <c r="I189" s="231"/>
      <c r="J189" s="231"/>
      <c r="K189" s="231"/>
      <c r="L189" s="231"/>
      <c r="M189" s="231"/>
      <c r="N189" s="231"/>
      <c r="O189" s="233">
        <f t="shared" si="26"/>
        <v>0</v>
      </c>
      <c r="P189" s="207"/>
      <c r="Q189" s="207"/>
    </row>
    <row r="190" spans="1:17" ht="12.75" x14ac:dyDescent="0.25">
      <c r="A190" s="172" t="s">
        <v>460</v>
      </c>
      <c r="B190" s="137" t="s">
        <v>314</v>
      </c>
      <c r="C190" s="231"/>
      <c r="D190" s="231"/>
      <c r="E190" s="231"/>
      <c r="F190" s="231"/>
      <c r="G190" s="231"/>
      <c r="H190" s="231"/>
      <c r="I190" s="231"/>
      <c r="J190" s="231"/>
      <c r="K190" s="231"/>
      <c r="L190" s="231"/>
      <c r="M190" s="231"/>
      <c r="N190" s="231"/>
      <c r="O190" s="233">
        <f t="shared" si="26"/>
        <v>0</v>
      </c>
      <c r="P190" s="207"/>
      <c r="Q190" s="207"/>
    </row>
    <row r="191" spans="1:17" s="142" customFormat="1" x14ac:dyDescent="0.2">
      <c r="A191" s="149" t="s">
        <v>479</v>
      </c>
      <c r="B191" s="144" t="s">
        <v>315</v>
      </c>
      <c r="C191" s="232">
        <f>SUM(C188:C190)</f>
        <v>0</v>
      </c>
      <c r="D191" s="232">
        <f t="shared" ref="D191:N191" si="36">SUM(D188:D190)</f>
        <v>0</v>
      </c>
      <c r="E191" s="232">
        <f t="shared" si="36"/>
        <v>0</v>
      </c>
      <c r="F191" s="232">
        <f t="shared" si="36"/>
        <v>0</v>
      </c>
      <c r="G191" s="232">
        <f t="shared" si="36"/>
        <v>0</v>
      </c>
      <c r="H191" s="232">
        <f t="shared" si="36"/>
        <v>0</v>
      </c>
      <c r="I191" s="232">
        <f t="shared" si="36"/>
        <v>0</v>
      </c>
      <c r="J191" s="232">
        <f t="shared" si="36"/>
        <v>0</v>
      </c>
      <c r="K191" s="232">
        <f t="shared" si="36"/>
        <v>0</v>
      </c>
      <c r="L191" s="232">
        <f t="shared" si="36"/>
        <v>0</v>
      </c>
      <c r="M191" s="232">
        <f t="shared" si="36"/>
        <v>0</v>
      </c>
      <c r="N191" s="232">
        <f t="shared" si="36"/>
        <v>0</v>
      </c>
      <c r="O191" s="233">
        <f t="shared" si="26"/>
        <v>0</v>
      </c>
      <c r="P191" s="123"/>
      <c r="Q191" s="123"/>
    </row>
    <row r="192" spans="1:17" ht="12.75" x14ac:dyDescent="0.25">
      <c r="A192" s="147" t="s">
        <v>461</v>
      </c>
      <c r="B192" s="137" t="s">
        <v>316</v>
      </c>
      <c r="C192" s="231"/>
      <c r="D192" s="231"/>
      <c r="E192" s="231"/>
      <c r="F192" s="231"/>
      <c r="G192" s="231"/>
      <c r="H192" s="231"/>
      <c r="I192" s="231"/>
      <c r="J192" s="231"/>
      <c r="K192" s="231"/>
      <c r="L192" s="231"/>
      <c r="M192" s="231"/>
      <c r="N192" s="231"/>
      <c r="O192" s="233">
        <f t="shared" si="26"/>
        <v>0</v>
      </c>
      <c r="P192" s="207"/>
      <c r="Q192" s="207"/>
    </row>
    <row r="193" spans="1:17" ht="12.75" x14ac:dyDescent="0.25">
      <c r="A193" s="172" t="s">
        <v>317</v>
      </c>
      <c r="B193" s="137" t="s">
        <v>318</v>
      </c>
      <c r="C193" s="231"/>
      <c r="D193" s="231"/>
      <c r="E193" s="231"/>
      <c r="F193" s="231"/>
      <c r="G193" s="231"/>
      <c r="H193" s="231"/>
      <c r="I193" s="231"/>
      <c r="J193" s="231"/>
      <c r="K193" s="231"/>
      <c r="L193" s="231"/>
      <c r="M193" s="231"/>
      <c r="N193" s="231"/>
      <c r="O193" s="233">
        <f t="shared" si="26"/>
        <v>0</v>
      </c>
      <c r="P193" s="207"/>
      <c r="Q193" s="207"/>
    </row>
    <row r="194" spans="1:17" ht="12.75" x14ac:dyDescent="0.25">
      <c r="A194" s="147" t="s">
        <v>462</v>
      </c>
      <c r="B194" s="137" t="s">
        <v>319</v>
      </c>
      <c r="C194" s="231"/>
      <c r="D194" s="231"/>
      <c r="E194" s="231"/>
      <c r="F194" s="231"/>
      <c r="G194" s="231"/>
      <c r="H194" s="231"/>
      <c r="I194" s="231"/>
      <c r="J194" s="231"/>
      <c r="K194" s="231"/>
      <c r="L194" s="231"/>
      <c r="M194" s="231"/>
      <c r="N194" s="231"/>
      <c r="O194" s="233">
        <f t="shared" si="26"/>
        <v>0</v>
      </c>
      <c r="P194" s="207"/>
      <c r="Q194" s="207"/>
    </row>
    <row r="195" spans="1:17" ht="12.75" x14ac:dyDescent="0.25">
      <c r="A195" s="172" t="s">
        <v>320</v>
      </c>
      <c r="B195" s="137" t="s">
        <v>321</v>
      </c>
      <c r="C195" s="231"/>
      <c r="D195" s="231"/>
      <c r="E195" s="231"/>
      <c r="F195" s="231"/>
      <c r="G195" s="231"/>
      <c r="H195" s="231"/>
      <c r="I195" s="231"/>
      <c r="J195" s="231"/>
      <c r="K195" s="231"/>
      <c r="L195" s="231"/>
      <c r="M195" s="231"/>
      <c r="N195" s="231"/>
      <c r="O195" s="233">
        <f t="shared" si="26"/>
        <v>0</v>
      </c>
      <c r="P195" s="207"/>
      <c r="Q195" s="207"/>
    </row>
    <row r="196" spans="1:17" s="142" customFormat="1" x14ac:dyDescent="0.2">
      <c r="A196" s="176" t="s">
        <v>480</v>
      </c>
      <c r="B196" s="144" t="s">
        <v>322</v>
      </c>
      <c r="C196" s="231">
        <f>SUM(C192:C195)</f>
        <v>0</v>
      </c>
      <c r="D196" s="231">
        <f t="shared" ref="D196:N196" si="37">SUM(D192:D195)</f>
        <v>0</v>
      </c>
      <c r="E196" s="231">
        <f t="shared" si="37"/>
        <v>0</v>
      </c>
      <c r="F196" s="231">
        <f t="shared" si="37"/>
        <v>0</v>
      </c>
      <c r="G196" s="231">
        <f t="shared" si="37"/>
        <v>0</v>
      </c>
      <c r="H196" s="231">
        <f t="shared" si="37"/>
        <v>0</v>
      </c>
      <c r="I196" s="231">
        <f t="shared" si="37"/>
        <v>0</v>
      </c>
      <c r="J196" s="231">
        <f t="shared" si="37"/>
        <v>0</v>
      </c>
      <c r="K196" s="231">
        <f t="shared" si="37"/>
        <v>0</v>
      </c>
      <c r="L196" s="231">
        <f t="shared" si="37"/>
        <v>0</v>
      </c>
      <c r="M196" s="231">
        <f t="shared" si="37"/>
        <v>0</v>
      </c>
      <c r="N196" s="231">
        <f t="shared" si="37"/>
        <v>0</v>
      </c>
      <c r="O196" s="233">
        <f t="shared" si="26"/>
        <v>0</v>
      </c>
      <c r="P196" s="123"/>
      <c r="Q196" s="123"/>
    </row>
    <row r="197" spans="1:17" ht="12.75" x14ac:dyDescent="0.25">
      <c r="A197" s="137" t="s">
        <v>537</v>
      </c>
      <c r="B197" s="137" t="s">
        <v>323</v>
      </c>
      <c r="C197" s="231"/>
      <c r="D197" s="231"/>
      <c r="E197" s="231"/>
      <c r="F197" s="231"/>
      <c r="G197" s="231">
        <v>1081359</v>
      </c>
      <c r="H197" s="231"/>
      <c r="I197" s="231"/>
      <c r="J197" s="231"/>
      <c r="K197" s="231"/>
      <c r="L197" s="231"/>
      <c r="M197" s="231"/>
      <c r="N197" s="231"/>
      <c r="O197" s="233"/>
      <c r="P197" s="207"/>
      <c r="Q197" s="207"/>
    </row>
    <row r="198" spans="1:17" ht="12.75" x14ac:dyDescent="0.25">
      <c r="A198" s="137" t="s">
        <v>538</v>
      </c>
      <c r="B198" s="137" t="s">
        <v>323</v>
      </c>
      <c r="C198" s="231"/>
      <c r="D198" s="231"/>
      <c r="E198" s="231"/>
      <c r="F198" s="231"/>
      <c r="G198" s="231"/>
      <c r="H198" s="231"/>
      <c r="I198" s="231"/>
      <c r="J198" s="231"/>
      <c r="K198" s="231"/>
      <c r="L198" s="231"/>
      <c r="M198" s="231"/>
      <c r="N198" s="231"/>
      <c r="O198" s="233"/>
      <c r="P198" s="207"/>
      <c r="Q198" s="207"/>
    </row>
    <row r="199" spans="1:17" ht="12.75" x14ac:dyDescent="0.25">
      <c r="A199" s="137" t="s">
        <v>535</v>
      </c>
      <c r="B199" s="137" t="s">
        <v>324</v>
      </c>
      <c r="C199" s="231"/>
      <c r="D199" s="231"/>
      <c r="E199" s="231"/>
      <c r="F199" s="231"/>
      <c r="G199" s="231"/>
      <c r="H199" s="231"/>
      <c r="I199" s="231"/>
      <c r="J199" s="231"/>
      <c r="K199" s="231"/>
      <c r="L199" s="231"/>
      <c r="M199" s="231"/>
      <c r="N199" s="231"/>
      <c r="O199" s="233"/>
      <c r="P199" s="207"/>
      <c r="Q199" s="207"/>
    </row>
    <row r="200" spans="1:17" ht="12.75" x14ac:dyDescent="0.25">
      <c r="A200" s="137" t="s">
        <v>536</v>
      </c>
      <c r="B200" s="137" t="s">
        <v>324</v>
      </c>
      <c r="C200" s="231"/>
      <c r="D200" s="231"/>
      <c r="E200" s="231"/>
      <c r="F200" s="231"/>
      <c r="G200" s="231"/>
      <c r="H200" s="231"/>
      <c r="I200" s="231"/>
      <c r="J200" s="231"/>
      <c r="K200" s="231"/>
      <c r="L200" s="231"/>
      <c r="M200" s="231"/>
      <c r="N200" s="231"/>
      <c r="O200" s="233">
        <f t="shared" ref="O200:O214" si="38">SUM(C200:N200)</f>
        <v>0</v>
      </c>
      <c r="P200" s="207"/>
      <c r="Q200" s="207"/>
    </row>
    <row r="201" spans="1:17" s="142" customFormat="1" x14ac:dyDescent="0.2">
      <c r="A201" s="144" t="s">
        <v>481</v>
      </c>
      <c r="B201" s="144" t="s">
        <v>325</v>
      </c>
      <c r="C201" s="231">
        <f>SUM(C197:C200)</f>
        <v>0</v>
      </c>
      <c r="D201" s="231">
        <f t="shared" ref="D201:N201" si="39">SUM(D197:D200)</f>
        <v>0</v>
      </c>
      <c r="E201" s="231">
        <f t="shared" si="39"/>
        <v>0</v>
      </c>
      <c r="F201" s="231">
        <f t="shared" si="39"/>
        <v>0</v>
      </c>
      <c r="G201" s="231">
        <f t="shared" si="39"/>
        <v>1081359</v>
      </c>
      <c r="H201" s="231">
        <f t="shared" si="39"/>
        <v>0</v>
      </c>
      <c r="I201" s="231">
        <f t="shared" si="39"/>
        <v>0</v>
      </c>
      <c r="J201" s="231">
        <f t="shared" si="39"/>
        <v>0</v>
      </c>
      <c r="K201" s="231">
        <f t="shared" si="39"/>
        <v>0</v>
      </c>
      <c r="L201" s="231">
        <f t="shared" si="39"/>
        <v>0</v>
      </c>
      <c r="M201" s="231">
        <f t="shared" si="39"/>
        <v>0</v>
      </c>
      <c r="N201" s="231">
        <f t="shared" si="39"/>
        <v>0</v>
      </c>
      <c r="O201" s="233">
        <f t="shared" si="38"/>
        <v>1081359</v>
      </c>
      <c r="P201" s="123"/>
      <c r="Q201" s="123"/>
    </row>
    <row r="202" spans="1:17" ht="12.75" x14ac:dyDescent="0.25">
      <c r="A202" s="172" t="s">
        <v>326</v>
      </c>
      <c r="B202" s="137" t="s">
        <v>327</v>
      </c>
      <c r="C202" s="231"/>
      <c r="D202" s="231"/>
      <c r="E202" s="231"/>
      <c r="F202" s="231"/>
      <c r="G202" s="231"/>
      <c r="H202" s="231"/>
      <c r="I202" s="231"/>
      <c r="J202" s="231"/>
      <c r="K202" s="231"/>
      <c r="L202" s="231"/>
      <c r="M202" s="231"/>
      <c r="N202" s="231"/>
      <c r="O202" s="233">
        <f t="shared" si="38"/>
        <v>0</v>
      </c>
      <c r="P202" s="207"/>
      <c r="Q202" s="207"/>
    </row>
    <row r="203" spans="1:17" ht="12.75" x14ac:dyDescent="0.25">
      <c r="A203" s="172" t="s">
        <v>328</v>
      </c>
      <c r="B203" s="137" t="s">
        <v>329</v>
      </c>
      <c r="C203" s="231"/>
      <c r="D203" s="231"/>
      <c r="E203" s="231"/>
      <c r="F203" s="231"/>
      <c r="G203" s="231"/>
      <c r="H203" s="231"/>
      <c r="I203" s="231"/>
      <c r="J203" s="231"/>
      <c r="K203" s="231"/>
      <c r="L203" s="231"/>
      <c r="M203" s="231"/>
      <c r="N203" s="231"/>
      <c r="O203" s="233">
        <f t="shared" si="38"/>
        <v>0</v>
      </c>
      <c r="P203" s="207"/>
      <c r="Q203" s="207"/>
    </row>
    <row r="204" spans="1:17" ht="12.75" x14ac:dyDescent="0.25">
      <c r="A204" s="172" t="s">
        <v>330</v>
      </c>
      <c r="B204" s="137" t="s">
        <v>331</v>
      </c>
      <c r="C204" s="231">
        <v>6703795</v>
      </c>
      <c r="D204" s="231">
        <v>6703795</v>
      </c>
      <c r="E204" s="231">
        <v>6703795</v>
      </c>
      <c r="F204" s="231">
        <v>6703795</v>
      </c>
      <c r="G204" s="231">
        <v>6703795</v>
      </c>
      <c r="H204" s="231">
        <v>6703795</v>
      </c>
      <c r="I204" s="231">
        <v>6703795</v>
      </c>
      <c r="J204" s="231">
        <v>6703795</v>
      </c>
      <c r="K204" s="231">
        <v>6703795</v>
      </c>
      <c r="L204" s="231">
        <v>6703795</v>
      </c>
      <c r="M204" s="231">
        <v>6703795</v>
      </c>
      <c r="N204" s="231">
        <v>6703796</v>
      </c>
      <c r="O204" s="233">
        <f t="shared" si="38"/>
        <v>80445541</v>
      </c>
      <c r="P204" s="207"/>
      <c r="Q204" s="207"/>
    </row>
    <row r="205" spans="1:17" ht="12.75" x14ac:dyDescent="0.25">
      <c r="A205" s="172" t="s">
        <v>332</v>
      </c>
      <c r="B205" s="137" t="s">
        <v>333</v>
      </c>
      <c r="C205" s="231"/>
      <c r="D205" s="231"/>
      <c r="E205" s="231"/>
      <c r="F205" s="231"/>
      <c r="G205" s="231"/>
      <c r="H205" s="231"/>
      <c r="I205" s="231"/>
      <c r="J205" s="231"/>
      <c r="K205" s="231"/>
      <c r="L205" s="231"/>
      <c r="M205" s="231"/>
      <c r="N205" s="231"/>
      <c r="O205" s="233">
        <f t="shared" si="38"/>
        <v>0</v>
      </c>
      <c r="P205" s="207"/>
      <c r="Q205" s="207"/>
    </row>
    <row r="206" spans="1:17" ht="12.75" x14ac:dyDescent="0.25">
      <c r="A206" s="147" t="s">
        <v>463</v>
      </c>
      <c r="B206" s="137" t="s">
        <v>334</v>
      </c>
      <c r="C206" s="231"/>
      <c r="D206" s="231"/>
      <c r="E206" s="231"/>
      <c r="F206" s="231"/>
      <c r="G206" s="231"/>
      <c r="H206" s="231"/>
      <c r="I206" s="231"/>
      <c r="J206" s="231"/>
      <c r="K206" s="231"/>
      <c r="L206" s="231"/>
      <c r="M206" s="231"/>
      <c r="N206" s="231"/>
      <c r="O206" s="233">
        <f t="shared" si="38"/>
        <v>0</v>
      </c>
      <c r="P206" s="207"/>
      <c r="Q206" s="207"/>
    </row>
    <row r="207" spans="1:17" s="142" customFormat="1" x14ac:dyDescent="0.2">
      <c r="A207" s="149" t="s">
        <v>482</v>
      </c>
      <c r="B207" s="144" t="s">
        <v>335</v>
      </c>
      <c r="C207" s="232">
        <f>C206+C205+C204+C203+C202+C201+C196+C191</f>
        <v>6703795</v>
      </c>
      <c r="D207" s="232">
        <f t="shared" ref="D207:N207" si="40">D206+D205+D204+D203+D202+D201+D196+D191</f>
        <v>6703795</v>
      </c>
      <c r="E207" s="232">
        <f t="shared" si="40"/>
        <v>6703795</v>
      </c>
      <c r="F207" s="232">
        <f t="shared" si="40"/>
        <v>6703795</v>
      </c>
      <c r="G207" s="232">
        <f t="shared" si="40"/>
        <v>7785154</v>
      </c>
      <c r="H207" s="232">
        <f t="shared" si="40"/>
        <v>6703795</v>
      </c>
      <c r="I207" s="232">
        <f t="shared" si="40"/>
        <v>6703795</v>
      </c>
      <c r="J207" s="232">
        <f t="shared" si="40"/>
        <v>6703795</v>
      </c>
      <c r="K207" s="232">
        <f t="shared" si="40"/>
        <v>6703795</v>
      </c>
      <c r="L207" s="232">
        <f t="shared" si="40"/>
        <v>6703795</v>
      </c>
      <c r="M207" s="232">
        <f t="shared" si="40"/>
        <v>6703795</v>
      </c>
      <c r="N207" s="232">
        <f t="shared" si="40"/>
        <v>6703796</v>
      </c>
      <c r="O207" s="233">
        <f t="shared" si="38"/>
        <v>81526900</v>
      </c>
      <c r="P207" s="123"/>
      <c r="Q207" s="123"/>
    </row>
    <row r="208" spans="1:17" ht="12.75" x14ac:dyDescent="0.25">
      <c r="A208" s="147" t="s">
        <v>336</v>
      </c>
      <c r="B208" s="137" t="s">
        <v>337</v>
      </c>
      <c r="C208" s="231"/>
      <c r="D208" s="231"/>
      <c r="E208" s="231"/>
      <c r="F208" s="231"/>
      <c r="G208" s="231"/>
      <c r="H208" s="231"/>
      <c r="I208" s="231"/>
      <c r="J208" s="231"/>
      <c r="K208" s="231"/>
      <c r="L208" s="231"/>
      <c r="M208" s="231"/>
      <c r="N208" s="231"/>
      <c r="O208" s="233">
        <f t="shared" si="38"/>
        <v>0</v>
      </c>
      <c r="P208" s="207"/>
      <c r="Q208" s="207"/>
    </row>
    <row r="209" spans="1:17" ht="12.75" x14ac:dyDescent="0.25">
      <c r="A209" s="147" t="s">
        <v>338</v>
      </c>
      <c r="B209" s="137" t="s">
        <v>339</v>
      </c>
      <c r="C209" s="231"/>
      <c r="D209" s="231"/>
      <c r="E209" s="231"/>
      <c r="F209" s="231"/>
      <c r="G209" s="231"/>
      <c r="H209" s="231"/>
      <c r="I209" s="231"/>
      <c r="J209" s="231"/>
      <c r="K209" s="231"/>
      <c r="L209" s="231"/>
      <c r="M209" s="231"/>
      <c r="N209" s="231"/>
      <c r="O209" s="233">
        <f t="shared" si="38"/>
        <v>0</v>
      </c>
      <c r="P209" s="207"/>
      <c r="Q209" s="207"/>
    </row>
    <row r="210" spans="1:17" ht="12.75" x14ac:dyDescent="0.25">
      <c r="A210" s="172" t="s">
        <v>340</v>
      </c>
      <c r="B210" s="137" t="s">
        <v>341</v>
      </c>
      <c r="C210" s="231"/>
      <c r="D210" s="231"/>
      <c r="E210" s="231"/>
      <c r="F210" s="231"/>
      <c r="G210" s="231"/>
      <c r="H210" s="231"/>
      <c r="I210" s="231"/>
      <c r="J210" s="231"/>
      <c r="K210" s="231"/>
      <c r="L210" s="231"/>
      <c r="M210" s="231"/>
      <c r="N210" s="231"/>
      <c r="O210" s="233">
        <f t="shared" si="38"/>
        <v>0</v>
      </c>
      <c r="P210" s="207"/>
      <c r="Q210" s="207"/>
    </row>
    <row r="211" spans="1:17" ht="12.75" x14ac:dyDescent="0.25">
      <c r="A211" s="172" t="s">
        <v>464</v>
      </c>
      <c r="B211" s="137" t="s">
        <v>342</v>
      </c>
      <c r="C211" s="231"/>
      <c r="D211" s="231"/>
      <c r="E211" s="231"/>
      <c r="F211" s="231"/>
      <c r="G211" s="231"/>
      <c r="H211" s="231"/>
      <c r="I211" s="231"/>
      <c r="J211" s="231"/>
      <c r="K211" s="231"/>
      <c r="L211" s="231"/>
      <c r="M211" s="231"/>
      <c r="N211" s="231"/>
      <c r="O211" s="233">
        <f t="shared" si="38"/>
        <v>0</v>
      </c>
      <c r="P211" s="207"/>
      <c r="Q211" s="207"/>
    </row>
    <row r="212" spans="1:17" s="142" customFormat="1" x14ac:dyDescent="0.2">
      <c r="A212" s="176" t="s">
        <v>483</v>
      </c>
      <c r="B212" s="144" t="s">
        <v>343</v>
      </c>
      <c r="C212" s="232">
        <f>SUM(C208:C211)</f>
        <v>0</v>
      </c>
      <c r="D212" s="232">
        <f t="shared" ref="D212:N212" si="41">SUM(D208:D211)</f>
        <v>0</v>
      </c>
      <c r="E212" s="232">
        <f t="shared" si="41"/>
        <v>0</v>
      </c>
      <c r="F212" s="232">
        <f t="shared" si="41"/>
        <v>0</v>
      </c>
      <c r="G212" s="232">
        <f t="shared" si="41"/>
        <v>0</v>
      </c>
      <c r="H212" s="232">
        <f t="shared" si="41"/>
        <v>0</v>
      </c>
      <c r="I212" s="232">
        <f t="shared" si="41"/>
        <v>0</v>
      </c>
      <c r="J212" s="232">
        <f t="shared" si="41"/>
        <v>0</v>
      </c>
      <c r="K212" s="232">
        <f t="shared" si="41"/>
        <v>0</v>
      </c>
      <c r="L212" s="232">
        <f t="shared" si="41"/>
        <v>0</v>
      </c>
      <c r="M212" s="232">
        <f t="shared" si="41"/>
        <v>0</v>
      </c>
      <c r="N212" s="232">
        <f t="shared" si="41"/>
        <v>0</v>
      </c>
      <c r="O212" s="233">
        <f t="shared" si="38"/>
        <v>0</v>
      </c>
      <c r="P212" s="123"/>
      <c r="Q212" s="123"/>
    </row>
    <row r="213" spans="1:17" s="142" customFormat="1" x14ac:dyDescent="0.2">
      <c r="A213" s="149" t="s">
        <v>344</v>
      </c>
      <c r="B213" s="144" t="s">
        <v>345</v>
      </c>
      <c r="C213" s="232"/>
      <c r="D213" s="232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3">
        <f t="shared" si="38"/>
        <v>0</v>
      </c>
      <c r="P213" s="123"/>
      <c r="Q213" s="123"/>
    </row>
    <row r="214" spans="1:17" s="142" customFormat="1" x14ac:dyDescent="0.2">
      <c r="A214" s="179" t="s">
        <v>484</v>
      </c>
      <c r="B214" s="180" t="s">
        <v>346</v>
      </c>
      <c r="C214" s="261">
        <f>C213+C212+C207</f>
        <v>6703795</v>
      </c>
      <c r="D214" s="261">
        <f t="shared" ref="D214:N214" si="42">D213+D212+D207</f>
        <v>6703795</v>
      </c>
      <c r="E214" s="261">
        <f t="shared" si="42"/>
        <v>6703795</v>
      </c>
      <c r="F214" s="261">
        <f t="shared" si="42"/>
        <v>6703795</v>
      </c>
      <c r="G214" s="261">
        <f t="shared" si="42"/>
        <v>7785154</v>
      </c>
      <c r="H214" s="261">
        <f t="shared" si="42"/>
        <v>6703795</v>
      </c>
      <c r="I214" s="261">
        <f t="shared" si="42"/>
        <v>6703795</v>
      </c>
      <c r="J214" s="261">
        <f t="shared" si="42"/>
        <v>6703795</v>
      </c>
      <c r="K214" s="261">
        <f t="shared" si="42"/>
        <v>6703795</v>
      </c>
      <c r="L214" s="261">
        <f t="shared" si="42"/>
        <v>6703795</v>
      </c>
      <c r="M214" s="261">
        <f t="shared" si="42"/>
        <v>6703795</v>
      </c>
      <c r="N214" s="261">
        <f t="shared" si="42"/>
        <v>6703796</v>
      </c>
      <c r="O214" s="262">
        <f t="shared" si="38"/>
        <v>81526900</v>
      </c>
      <c r="P214" s="123"/>
      <c r="Q214" s="123"/>
    </row>
    <row r="215" spans="1:17" s="142" customFormat="1" x14ac:dyDescent="0.2">
      <c r="A215" s="112" t="s">
        <v>466</v>
      </c>
      <c r="B215" s="112"/>
      <c r="C215" s="263">
        <v>8191795</v>
      </c>
      <c r="D215" s="263">
        <f t="shared" ref="D215:N215" si="43">D185+D214</f>
        <v>8094795</v>
      </c>
      <c r="E215" s="263">
        <f t="shared" si="43"/>
        <v>8165795</v>
      </c>
      <c r="F215" s="263">
        <f t="shared" si="43"/>
        <v>7784795</v>
      </c>
      <c r="G215" s="263">
        <f t="shared" si="43"/>
        <v>8866154</v>
      </c>
      <c r="H215" s="263">
        <f t="shared" si="43"/>
        <v>7173795</v>
      </c>
      <c r="I215" s="263">
        <f t="shared" si="43"/>
        <v>7045795</v>
      </c>
      <c r="J215" s="263">
        <f t="shared" si="43"/>
        <v>6972495</v>
      </c>
      <c r="K215" s="263">
        <f t="shared" si="43"/>
        <v>8279595</v>
      </c>
      <c r="L215" s="263">
        <f t="shared" si="43"/>
        <v>8432295</v>
      </c>
      <c r="M215" s="263">
        <f t="shared" si="43"/>
        <v>8038795</v>
      </c>
      <c r="N215" s="263">
        <f t="shared" si="43"/>
        <v>7835796</v>
      </c>
      <c r="O215" s="266">
        <f>SUM(C215:N215)</f>
        <v>94881900</v>
      </c>
      <c r="P215" s="123"/>
      <c r="Q215" s="123"/>
    </row>
    <row r="216" spans="1:17" ht="12.75" x14ac:dyDescent="0.25">
      <c r="B216" s="207"/>
      <c r="C216" s="267"/>
      <c r="D216" s="267"/>
      <c r="E216" s="267"/>
      <c r="F216" s="267"/>
      <c r="G216" s="267"/>
      <c r="H216" s="267"/>
      <c r="I216" s="267"/>
      <c r="J216" s="267"/>
      <c r="K216" s="267"/>
      <c r="L216" s="267"/>
      <c r="M216" s="267"/>
      <c r="N216" s="267"/>
      <c r="O216" s="231">
        <f>(ÓVODAIKIADÁSOK!F217)</f>
        <v>0</v>
      </c>
      <c r="P216" s="207"/>
      <c r="Q216" s="207"/>
    </row>
    <row r="217" spans="1:17" ht="12.75" x14ac:dyDescent="0.25">
      <c r="B217" s="207"/>
      <c r="C217" s="207"/>
      <c r="D217" s="207"/>
      <c r="E217" s="207"/>
      <c r="F217" s="207"/>
      <c r="G217" s="207"/>
      <c r="H217" s="207"/>
      <c r="I217" s="207"/>
      <c r="J217" s="207"/>
      <c r="K217" s="207"/>
      <c r="L217" s="207"/>
      <c r="M217" s="207"/>
      <c r="N217" s="207"/>
      <c r="O217" s="207"/>
      <c r="P217" s="207"/>
      <c r="Q217" s="207"/>
    </row>
    <row r="218" spans="1:17" ht="12.75" x14ac:dyDescent="0.25">
      <c r="B218" s="207"/>
      <c r="C218" s="207"/>
      <c r="D218" s="207"/>
      <c r="E218" s="207"/>
      <c r="F218" s="207"/>
      <c r="G218" s="207"/>
      <c r="H218" s="207"/>
      <c r="I218" s="207"/>
      <c r="J218" s="207"/>
      <c r="K218" s="207"/>
      <c r="L218" s="207"/>
      <c r="M218" s="207"/>
      <c r="N218" s="207"/>
      <c r="O218" s="207"/>
      <c r="P218" s="207"/>
      <c r="Q218" s="207"/>
    </row>
    <row r="219" spans="1:17" ht="12.75" x14ac:dyDescent="0.25">
      <c r="B219" s="207"/>
      <c r="C219" s="207"/>
      <c r="D219" s="207"/>
      <c r="E219" s="207"/>
      <c r="F219" s="207"/>
      <c r="G219" s="207"/>
      <c r="H219" s="207"/>
      <c r="I219" s="207"/>
      <c r="J219" s="207"/>
      <c r="K219" s="207"/>
      <c r="L219" s="207"/>
      <c r="M219" s="207"/>
      <c r="N219" s="207"/>
      <c r="O219" s="207"/>
      <c r="P219" s="207"/>
      <c r="Q219" s="207"/>
    </row>
    <row r="220" spans="1:17" ht="12.75" x14ac:dyDescent="0.25">
      <c r="B220" s="207"/>
      <c r="C220" s="207"/>
      <c r="D220" s="207"/>
      <c r="E220" s="207"/>
      <c r="F220" s="207"/>
      <c r="G220" s="207"/>
      <c r="H220" s="207"/>
      <c r="I220" s="207"/>
      <c r="J220" s="207"/>
      <c r="K220" s="207"/>
      <c r="L220" s="207"/>
      <c r="M220" s="207"/>
      <c r="N220" s="207"/>
      <c r="O220" s="207"/>
      <c r="P220" s="207"/>
      <c r="Q220" s="207"/>
    </row>
    <row r="221" spans="1:17" ht="12.75" x14ac:dyDescent="0.25">
      <c r="B221" s="207"/>
      <c r="C221" s="207"/>
      <c r="D221" s="207"/>
      <c r="E221" s="207"/>
      <c r="F221" s="207"/>
      <c r="G221" s="207"/>
      <c r="H221" s="207"/>
      <c r="I221" s="207"/>
      <c r="J221" s="207"/>
      <c r="K221" s="207"/>
      <c r="L221" s="207"/>
      <c r="M221" s="207"/>
      <c r="N221" s="207"/>
      <c r="O221" s="207"/>
      <c r="P221" s="207"/>
      <c r="Q221" s="207"/>
    </row>
    <row r="222" spans="1:17" ht="12.75" x14ac:dyDescent="0.25">
      <c r="B222" s="207"/>
      <c r="C222" s="207"/>
      <c r="D222" s="207"/>
      <c r="E222" s="207"/>
      <c r="F222" s="207"/>
      <c r="G222" s="207"/>
      <c r="H222" s="207"/>
      <c r="I222" s="207"/>
      <c r="J222" s="207"/>
      <c r="K222" s="207"/>
      <c r="L222" s="207"/>
      <c r="M222" s="207"/>
      <c r="N222" s="207"/>
      <c r="O222" s="207"/>
      <c r="P222" s="207"/>
      <c r="Q222" s="207"/>
    </row>
    <row r="223" spans="1:17" ht="12.75" x14ac:dyDescent="0.25">
      <c r="B223" s="207"/>
      <c r="C223" s="207"/>
      <c r="D223" s="207"/>
      <c r="E223" s="207"/>
      <c r="F223" s="207"/>
      <c r="G223" s="207"/>
      <c r="H223" s="207"/>
      <c r="I223" s="207"/>
      <c r="J223" s="207"/>
      <c r="K223" s="207"/>
      <c r="L223" s="207"/>
      <c r="M223" s="207"/>
      <c r="N223" s="207"/>
      <c r="O223" s="207"/>
      <c r="P223" s="207"/>
      <c r="Q223" s="207"/>
    </row>
    <row r="224" spans="1:17" ht="12.75" x14ac:dyDescent="0.25">
      <c r="B224" s="207"/>
      <c r="C224" s="207"/>
      <c r="D224" s="207"/>
      <c r="E224" s="207"/>
      <c r="F224" s="207"/>
      <c r="G224" s="207"/>
      <c r="H224" s="207"/>
      <c r="I224" s="207"/>
      <c r="J224" s="207"/>
      <c r="K224" s="207"/>
      <c r="L224" s="207"/>
      <c r="M224" s="207"/>
      <c r="N224" s="207"/>
      <c r="O224" s="207"/>
      <c r="P224" s="207"/>
      <c r="Q224" s="207"/>
    </row>
    <row r="225" spans="2:17" ht="12.75" x14ac:dyDescent="0.25">
      <c r="B225" s="207"/>
      <c r="C225" s="207"/>
      <c r="D225" s="207"/>
      <c r="E225" s="207"/>
      <c r="F225" s="207"/>
      <c r="G225" s="207"/>
      <c r="H225" s="207"/>
      <c r="I225" s="207"/>
      <c r="J225" s="207"/>
      <c r="K225" s="207"/>
      <c r="L225" s="207"/>
      <c r="M225" s="207"/>
      <c r="N225" s="207"/>
      <c r="O225" s="207"/>
      <c r="P225" s="207"/>
      <c r="Q225" s="207"/>
    </row>
    <row r="226" spans="2:17" ht="12.75" x14ac:dyDescent="0.25">
      <c r="B226" s="207"/>
      <c r="C226" s="207"/>
      <c r="D226" s="207"/>
      <c r="E226" s="207"/>
      <c r="F226" s="207"/>
      <c r="G226" s="207"/>
      <c r="H226" s="207"/>
      <c r="I226" s="207"/>
      <c r="J226" s="207"/>
      <c r="K226" s="207"/>
      <c r="L226" s="207"/>
      <c r="M226" s="207"/>
      <c r="N226" s="207"/>
      <c r="O226" s="207"/>
      <c r="P226" s="207"/>
      <c r="Q226" s="207"/>
    </row>
    <row r="227" spans="2:17" ht="12.75" x14ac:dyDescent="0.25">
      <c r="B227" s="207"/>
      <c r="C227" s="207"/>
      <c r="D227" s="207"/>
      <c r="E227" s="207"/>
      <c r="F227" s="207"/>
      <c r="G227" s="207"/>
      <c r="H227" s="207"/>
      <c r="I227" s="207"/>
      <c r="J227" s="207"/>
      <c r="K227" s="207"/>
      <c r="L227" s="207"/>
      <c r="M227" s="207"/>
      <c r="N227" s="207"/>
      <c r="O227" s="207"/>
      <c r="P227" s="207"/>
      <c r="Q227" s="207"/>
    </row>
    <row r="228" spans="2:17" ht="12.75" x14ac:dyDescent="0.25">
      <c r="B228" s="207"/>
      <c r="C228" s="207"/>
      <c r="D228" s="207"/>
      <c r="E228" s="207"/>
      <c r="F228" s="207"/>
      <c r="G228" s="207"/>
      <c r="H228" s="207"/>
      <c r="I228" s="207"/>
      <c r="J228" s="207"/>
      <c r="K228" s="207"/>
      <c r="L228" s="207"/>
      <c r="M228" s="207"/>
      <c r="N228" s="207"/>
      <c r="O228" s="207"/>
      <c r="P228" s="207"/>
      <c r="Q228" s="207"/>
    </row>
  </sheetData>
  <mergeCells count="2">
    <mergeCell ref="A2:O2"/>
    <mergeCell ref="A3:O3"/>
  </mergeCells>
  <phoneticPr fontId="21" type="noConversion"/>
  <pageMargins left="0.89" right="0.15748031496062992" top="0.46" bottom="0.19685039370078741" header="0.31496062992125984" footer="0.19685039370078741"/>
  <pageSetup paperSize="8" scale="70" fitToHeight="2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D0021-6629-469F-BFDF-30AABADB0622}">
  <dimension ref="A1:O216"/>
  <sheetViews>
    <sheetView topLeftCell="B174" workbookViewId="0">
      <selection activeCell="O123" sqref="O123"/>
    </sheetView>
  </sheetViews>
  <sheetFormatPr defaultColWidth="8.85546875" defaultRowHeight="12" x14ac:dyDescent="0.2"/>
  <cols>
    <col min="1" max="1" width="56.42578125" style="111" customWidth="1"/>
    <col min="2" max="2" width="8.85546875" style="111"/>
    <col min="3" max="3" width="11" style="111" customWidth="1"/>
    <col min="4" max="4" width="12" style="111" customWidth="1"/>
    <col min="5" max="5" width="11.7109375" style="111" customWidth="1"/>
    <col min="6" max="6" width="10.7109375" style="111" customWidth="1"/>
    <col min="7" max="7" width="11.7109375" style="111" customWidth="1"/>
    <col min="8" max="8" width="12.140625" style="111" customWidth="1"/>
    <col min="9" max="9" width="13.7109375" style="111" customWidth="1"/>
    <col min="10" max="10" width="13" style="111" customWidth="1"/>
    <col min="11" max="11" width="13.7109375" style="111" customWidth="1"/>
    <col min="12" max="12" width="11.28515625" style="111" customWidth="1"/>
    <col min="13" max="13" width="12.28515625" style="111" customWidth="1"/>
    <col min="14" max="14" width="13.42578125" style="111" customWidth="1"/>
    <col min="15" max="15" width="14.28515625" style="111" customWidth="1"/>
    <col min="16" max="16384" width="8.85546875" style="111"/>
  </cols>
  <sheetData>
    <row r="1" spans="1:15" x14ac:dyDescent="0.2">
      <c r="A1" s="279" t="s">
        <v>682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</row>
    <row r="2" spans="1:15" x14ac:dyDescent="0.2">
      <c r="A2" s="282" t="s">
        <v>717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1:15" x14ac:dyDescent="0.2">
      <c r="O3" s="111" t="s">
        <v>716</v>
      </c>
    </row>
    <row r="5" spans="1:15" x14ac:dyDescent="0.2">
      <c r="A5" s="123" t="s">
        <v>703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1:15" ht="24" x14ac:dyDescent="0.2">
      <c r="A6" s="124" t="s">
        <v>53</v>
      </c>
      <c r="B6" s="125" t="s">
        <v>54</v>
      </c>
      <c r="C6" s="258" t="s">
        <v>12</v>
      </c>
      <c r="D6" s="258" t="s">
        <v>13</v>
      </c>
      <c r="E6" s="258" t="s">
        <v>14</v>
      </c>
      <c r="F6" s="258" t="s">
        <v>15</v>
      </c>
      <c r="G6" s="258" t="s">
        <v>16</v>
      </c>
      <c r="H6" s="258" t="s">
        <v>17</v>
      </c>
      <c r="I6" s="258" t="s">
        <v>18</v>
      </c>
      <c r="J6" s="258" t="s">
        <v>19</v>
      </c>
      <c r="K6" s="258" t="s">
        <v>20</v>
      </c>
      <c r="L6" s="258" t="s">
        <v>21</v>
      </c>
      <c r="M6" s="258" t="s">
        <v>22</v>
      </c>
      <c r="N6" s="258" t="s">
        <v>23</v>
      </c>
      <c r="O6" s="258" t="s">
        <v>1</v>
      </c>
    </row>
    <row r="7" spans="1:15" ht="12.75" x14ac:dyDescent="0.2">
      <c r="A7" s="129" t="s">
        <v>55</v>
      </c>
      <c r="B7" s="130" t="s">
        <v>56</v>
      </c>
      <c r="C7" s="231">
        <v>3138720</v>
      </c>
      <c r="D7" s="231">
        <v>3138720</v>
      </c>
      <c r="E7" s="231">
        <v>3138720</v>
      </c>
      <c r="F7" s="231">
        <v>3138720</v>
      </c>
      <c r="G7" s="231">
        <v>3138720</v>
      </c>
      <c r="H7" s="231">
        <v>3138720</v>
      </c>
      <c r="I7" s="231">
        <v>3138720</v>
      </c>
      <c r="J7" s="231">
        <v>3138720</v>
      </c>
      <c r="K7" s="231">
        <v>3138720</v>
      </c>
      <c r="L7" s="231">
        <v>3138720</v>
      </c>
      <c r="M7" s="231">
        <v>3138720</v>
      </c>
      <c r="N7" s="231">
        <v>3138720</v>
      </c>
      <c r="O7" s="233">
        <f>SUM(C7:N7)</f>
        <v>37664640</v>
      </c>
    </row>
    <row r="8" spans="1:15" ht="12.75" x14ac:dyDescent="0.2">
      <c r="A8" s="129" t="s">
        <v>57</v>
      </c>
      <c r="B8" s="134" t="s">
        <v>58</v>
      </c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3">
        <f t="shared" ref="O8:O71" si="0">SUM(C8:N8)</f>
        <v>0</v>
      </c>
    </row>
    <row r="9" spans="1:15" ht="12.75" x14ac:dyDescent="0.2">
      <c r="A9" s="129" t="s">
        <v>59</v>
      </c>
      <c r="B9" s="134" t="s">
        <v>60</v>
      </c>
      <c r="C9" s="231"/>
      <c r="D9" s="231"/>
      <c r="E9" s="231"/>
      <c r="F9" s="231"/>
      <c r="G9" s="231"/>
      <c r="H9" s="231">
        <v>700000</v>
      </c>
      <c r="I9" s="231"/>
      <c r="J9" s="231"/>
      <c r="K9" s="231"/>
      <c r="L9" s="231"/>
      <c r="M9" s="231">
        <v>1930000</v>
      </c>
      <c r="N9" s="231"/>
      <c r="O9" s="233">
        <f t="shared" si="0"/>
        <v>2630000</v>
      </c>
    </row>
    <row r="10" spans="1:15" ht="19.149999999999999" customHeight="1" x14ac:dyDescent="0.2">
      <c r="A10" s="136" t="s">
        <v>61</v>
      </c>
      <c r="B10" s="134" t="s">
        <v>62</v>
      </c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3">
        <f t="shared" si="0"/>
        <v>0</v>
      </c>
    </row>
    <row r="11" spans="1:15" ht="15.6" customHeight="1" x14ac:dyDescent="0.2">
      <c r="A11" s="136" t="s">
        <v>63</v>
      </c>
      <c r="B11" s="134" t="s">
        <v>64</v>
      </c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3">
        <f t="shared" si="0"/>
        <v>0</v>
      </c>
    </row>
    <row r="12" spans="1:15" ht="15.6" customHeight="1" x14ac:dyDescent="0.2">
      <c r="A12" s="136" t="s">
        <v>65</v>
      </c>
      <c r="B12" s="134" t="s">
        <v>66</v>
      </c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3">
        <f t="shared" si="0"/>
        <v>0</v>
      </c>
    </row>
    <row r="13" spans="1:15" ht="16.899999999999999" customHeight="1" x14ac:dyDescent="0.2">
      <c r="A13" s="136" t="s">
        <v>67</v>
      </c>
      <c r="B13" s="134" t="s">
        <v>68</v>
      </c>
      <c r="C13" s="231"/>
      <c r="D13" s="231"/>
      <c r="E13" s="231"/>
      <c r="F13" s="231">
        <v>2800000</v>
      </c>
      <c r="G13" s="231"/>
      <c r="H13" s="231"/>
      <c r="I13" s="231"/>
      <c r="J13" s="231"/>
      <c r="K13" s="231"/>
      <c r="L13" s="231"/>
      <c r="M13" s="231">
        <v>784000</v>
      </c>
      <c r="N13" s="231"/>
      <c r="O13" s="233">
        <f t="shared" si="0"/>
        <v>3584000</v>
      </c>
    </row>
    <row r="14" spans="1:15" ht="13.15" customHeight="1" x14ac:dyDescent="0.2">
      <c r="A14" s="136" t="s">
        <v>69</v>
      </c>
      <c r="B14" s="134" t="s">
        <v>70</v>
      </c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>
        <v>840000</v>
      </c>
      <c r="N14" s="231"/>
      <c r="O14" s="233">
        <f t="shared" si="0"/>
        <v>840000</v>
      </c>
    </row>
    <row r="15" spans="1:15" ht="15.75" customHeight="1" x14ac:dyDescent="0.2">
      <c r="A15" s="137" t="s">
        <v>71</v>
      </c>
      <c r="B15" s="134" t="s">
        <v>72</v>
      </c>
      <c r="C15" s="231">
        <v>17550</v>
      </c>
      <c r="D15" s="231">
        <v>17550</v>
      </c>
      <c r="E15" s="231">
        <v>17550</v>
      </c>
      <c r="F15" s="231">
        <v>17550</v>
      </c>
      <c r="G15" s="231">
        <v>17550</v>
      </c>
      <c r="H15" s="231">
        <v>17550</v>
      </c>
      <c r="I15" s="231">
        <v>17550</v>
      </c>
      <c r="J15" s="231">
        <v>17550</v>
      </c>
      <c r="K15" s="231">
        <v>17550</v>
      </c>
      <c r="L15" s="231">
        <v>17550</v>
      </c>
      <c r="M15" s="231">
        <v>17550</v>
      </c>
      <c r="N15" s="231">
        <v>17550</v>
      </c>
      <c r="O15" s="233">
        <f t="shared" si="0"/>
        <v>210600</v>
      </c>
    </row>
    <row r="16" spans="1:15" ht="14.25" customHeight="1" x14ac:dyDescent="0.2">
      <c r="A16" s="137" t="s">
        <v>73</v>
      </c>
      <c r="B16" s="134" t="s">
        <v>74</v>
      </c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3">
        <f t="shared" si="0"/>
        <v>0</v>
      </c>
    </row>
    <row r="17" spans="1:15" ht="16.5" customHeight="1" x14ac:dyDescent="0.2">
      <c r="A17" s="137" t="s">
        <v>75</v>
      </c>
      <c r="B17" s="134" t="s">
        <v>76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3">
        <f t="shared" si="0"/>
        <v>0</v>
      </c>
    </row>
    <row r="18" spans="1:15" ht="17.25" customHeight="1" x14ac:dyDescent="0.2">
      <c r="A18" s="137" t="s">
        <v>77</v>
      </c>
      <c r="B18" s="134" t="s">
        <v>78</v>
      </c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3">
        <f t="shared" si="0"/>
        <v>0</v>
      </c>
    </row>
    <row r="19" spans="1:15" ht="14.45" customHeight="1" x14ac:dyDescent="0.2">
      <c r="A19" s="137" t="s">
        <v>395</v>
      </c>
      <c r="B19" s="134" t="s">
        <v>79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3">
        <f t="shared" si="0"/>
        <v>0</v>
      </c>
    </row>
    <row r="20" spans="1:15" ht="13.9" customHeight="1" x14ac:dyDescent="0.2">
      <c r="A20" s="138" t="s">
        <v>347</v>
      </c>
      <c r="B20" s="139" t="s">
        <v>80</v>
      </c>
      <c r="C20" s="232">
        <f>SUM(C7:C19)</f>
        <v>3156270</v>
      </c>
      <c r="D20" s="232">
        <f t="shared" ref="D20:N20" si="1">SUM(D7:D19)</f>
        <v>3156270</v>
      </c>
      <c r="E20" s="232">
        <f t="shared" si="1"/>
        <v>3156270</v>
      </c>
      <c r="F20" s="232">
        <f t="shared" si="1"/>
        <v>5956270</v>
      </c>
      <c r="G20" s="232">
        <f t="shared" si="1"/>
        <v>3156270</v>
      </c>
      <c r="H20" s="232">
        <f t="shared" si="1"/>
        <v>3856270</v>
      </c>
      <c r="I20" s="232">
        <f t="shared" si="1"/>
        <v>3156270</v>
      </c>
      <c r="J20" s="232">
        <f t="shared" si="1"/>
        <v>3156270</v>
      </c>
      <c r="K20" s="232">
        <f t="shared" si="1"/>
        <v>3156270</v>
      </c>
      <c r="L20" s="232">
        <f t="shared" si="1"/>
        <v>3156270</v>
      </c>
      <c r="M20" s="232">
        <f t="shared" si="1"/>
        <v>6710270</v>
      </c>
      <c r="N20" s="232">
        <f t="shared" si="1"/>
        <v>3156270</v>
      </c>
      <c r="O20" s="233">
        <f t="shared" si="0"/>
        <v>44929240</v>
      </c>
    </row>
    <row r="21" spans="1:15" ht="16.149999999999999" customHeight="1" x14ac:dyDescent="0.2">
      <c r="A21" s="137" t="s">
        <v>81</v>
      </c>
      <c r="B21" s="134" t="s">
        <v>82</v>
      </c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3">
        <f t="shared" si="0"/>
        <v>0</v>
      </c>
    </row>
    <row r="22" spans="1:15" ht="28.5" customHeight="1" x14ac:dyDescent="0.2">
      <c r="A22" s="137" t="s">
        <v>83</v>
      </c>
      <c r="B22" s="134" t="s">
        <v>84</v>
      </c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3">
        <f t="shared" si="0"/>
        <v>0</v>
      </c>
    </row>
    <row r="23" spans="1:15" ht="12.75" x14ac:dyDescent="0.2">
      <c r="A23" s="143" t="s">
        <v>85</v>
      </c>
      <c r="B23" s="134" t="s">
        <v>86</v>
      </c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3">
        <f t="shared" si="0"/>
        <v>0</v>
      </c>
    </row>
    <row r="24" spans="1:15" ht="16.899999999999999" customHeight="1" x14ac:dyDescent="0.2">
      <c r="A24" s="144" t="s">
        <v>348</v>
      </c>
      <c r="B24" s="139" t="s">
        <v>87</v>
      </c>
      <c r="C24" s="232">
        <f>SUM(C21:C23)</f>
        <v>0</v>
      </c>
      <c r="D24" s="232">
        <f t="shared" ref="D24:O24" si="2">SUM(D21:D23)</f>
        <v>0</v>
      </c>
      <c r="E24" s="232">
        <f t="shared" si="2"/>
        <v>0</v>
      </c>
      <c r="F24" s="232">
        <f t="shared" si="2"/>
        <v>0</v>
      </c>
      <c r="G24" s="232">
        <f t="shared" si="2"/>
        <v>0</v>
      </c>
      <c r="H24" s="232">
        <f t="shared" si="2"/>
        <v>0</v>
      </c>
      <c r="I24" s="232">
        <f t="shared" si="2"/>
        <v>0</v>
      </c>
      <c r="J24" s="232">
        <f t="shared" si="2"/>
        <v>0</v>
      </c>
      <c r="K24" s="232">
        <f t="shared" si="2"/>
        <v>0</v>
      </c>
      <c r="L24" s="232">
        <f t="shared" si="2"/>
        <v>0</v>
      </c>
      <c r="M24" s="232">
        <f t="shared" si="2"/>
        <v>0</v>
      </c>
      <c r="N24" s="232">
        <f t="shared" si="2"/>
        <v>0</v>
      </c>
      <c r="O24" s="232">
        <f t="shared" si="2"/>
        <v>0</v>
      </c>
    </row>
    <row r="25" spans="1:15" ht="14.45" customHeight="1" x14ac:dyDescent="0.2">
      <c r="A25" s="138" t="s">
        <v>425</v>
      </c>
      <c r="B25" s="139" t="s">
        <v>88</v>
      </c>
      <c r="C25" s="232">
        <f>C20+C24</f>
        <v>3156270</v>
      </c>
      <c r="D25" s="232">
        <f t="shared" ref="D25:N25" si="3">D20+D24</f>
        <v>3156270</v>
      </c>
      <c r="E25" s="232">
        <f t="shared" si="3"/>
        <v>3156270</v>
      </c>
      <c r="F25" s="232">
        <f t="shared" si="3"/>
        <v>5956270</v>
      </c>
      <c r="G25" s="232">
        <f t="shared" si="3"/>
        <v>3156270</v>
      </c>
      <c r="H25" s="232">
        <f t="shared" si="3"/>
        <v>3856270</v>
      </c>
      <c r="I25" s="232">
        <f t="shared" si="3"/>
        <v>3156270</v>
      </c>
      <c r="J25" s="232">
        <f t="shared" si="3"/>
        <v>3156270</v>
      </c>
      <c r="K25" s="232">
        <f t="shared" si="3"/>
        <v>3156270</v>
      </c>
      <c r="L25" s="232">
        <f t="shared" si="3"/>
        <v>3156270</v>
      </c>
      <c r="M25" s="232">
        <f t="shared" si="3"/>
        <v>6710270</v>
      </c>
      <c r="N25" s="232">
        <f t="shared" si="3"/>
        <v>3156270</v>
      </c>
      <c r="O25" s="233">
        <f t="shared" si="0"/>
        <v>44929240</v>
      </c>
    </row>
    <row r="26" spans="1:15" ht="25.5" customHeight="1" x14ac:dyDescent="0.2">
      <c r="A26" s="144" t="s">
        <v>396</v>
      </c>
      <c r="B26" s="139" t="s">
        <v>89</v>
      </c>
      <c r="C26" s="232">
        <v>487000</v>
      </c>
      <c r="D26" s="232">
        <v>486900</v>
      </c>
      <c r="E26" s="232">
        <v>486900</v>
      </c>
      <c r="F26" s="232">
        <v>921500</v>
      </c>
      <c r="G26" s="232">
        <v>486900</v>
      </c>
      <c r="H26" s="232">
        <v>595890</v>
      </c>
      <c r="I26" s="232">
        <v>486900</v>
      </c>
      <c r="J26" s="232">
        <v>486900</v>
      </c>
      <c r="K26" s="232">
        <v>486900</v>
      </c>
      <c r="L26" s="232">
        <v>487000</v>
      </c>
      <c r="M26" s="232">
        <v>1038790</v>
      </c>
      <c r="N26" s="232">
        <v>487020</v>
      </c>
      <c r="O26" s="233">
        <f t="shared" si="0"/>
        <v>6938600</v>
      </c>
    </row>
    <row r="27" spans="1:15" ht="16.149999999999999" customHeight="1" x14ac:dyDescent="0.2">
      <c r="A27" s="137" t="s">
        <v>90</v>
      </c>
      <c r="B27" s="134" t="s">
        <v>91</v>
      </c>
      <c r="C27" s="231"/>
      <c r="D27" s="231"/>
      <c r="E27" s="231"/>
      <c r="F27" s="231"/>
      <c r="G27" s="231"/>
      <c r="H27" s="231"/>
      <c r="I27" s="231">
        <v>200000</v>
      </c>
      <c r="J27" s="231">
        <v>200000</v>
      </c>
      <c r="K27" s="231"/>
      <c r="L27" s="231">
        <v>300000</v>
      </c>
      <c r="M27" s="231">
        <v>100000</v>
      </c>
      <c r="N27" s="231">
        <v>200000</v>
      </c>
      <c r="O27" s="230">
        <f t="shared" si="0"/>
        <v>1000000</v>
      </c>
    </row>
    <row r="28" spans="1:15" ht="16.149999999999999" customHeight="1" x14ac:dyDescent="0.2">
      <c r="A28" s="137" t="s">
        <v>92</v>
      </c>
      <c r="B28" s="134" t="s">
        <v>93</v>
      </c>
      <c r="C28" s="231"/>
      <c r="D28" s="231"/>
      <c r="E28" s="231">
        <v>100000</v>
      </c>
      <c r="F28" s="231">
        <v>200000</v>
      </c>
      <c r="G28" s="231">
        <v>100000</v>
      </c>
      <c r="H28" s="231">
        <v>100000</v>
      </c>
      <c r="I28" s="231">
        <v>100000</v>
      </c>
      <c r="J28" s="231">
        <v>100000</v>
      </c>
      <c r="K28" s="231">
        <v>100000</v>
      </c>
      <c r="L28" s="231">
        <v>100000</v>
      </c>
      <c r="M28" s="231">
        <v>50000</v>
      </c>
      <c r="N28" s="231">
        <v>50000</v>
      </c>
      <c r="O28" s="230">
        <f t="shared" si="0"/>
        <v>1000000</v>
      </c>
    </row>
    <row r="29" spans="1:15" ht="12.6" customHeight="1" x14ac:dyDescent="0.2">
      <c r="A29" s="137" t="s">
        <v>94</v>
      </c>
      <c r="B29" s="134" t="s">
        <v>95</v>
      </c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3">
        <f t="shared" si="0"/>
        <v>0</v>
      </c>
    </row>
    <row r="30" spans="1:15" ht="13.9" customHeight="1" x14ac:dyDescent="0.2">
      <c r="A30" s="144" t="s">
        <v>349</v>
      </c>
      <c r="B30" s="139" t="s">
        <v>96</v>
      </c>
      <c r="C30" s="232">
        <f>SUM(C27:C29)</f>
        <v>0</v>
      </c>
      <c r="D30" s="232">
        <f t="shared" ref="D30:N30" si="4">SUM(D27:D29)</f>
        <v>0</v>
      </c>
      <c r="E30" s="232">
        <f t="shared" si="4"/>
        <v>100000</v>
      </c>
      <c r="F30" s="232">
        <f t="shared" si="4"/>
        <v>200000</v>
      </c>
      <c r="G30" s="232">
        <f t="shared" si="4"/>
        <v>100000</v>
      </c>
      <c r="H30" s="232">
        <f t="shared" si="4"/>
        <v>100000</v>
      </c>
      <c r="I30" s="232">
        <f t="shared" si="4"/>
        <v>300000</v>
      </c>
      <c r="J30" s="232">
        <f t="shared" si="4"/>
        <v>300000</v>
      </c>
      <c r="K30" s="232">
        <f t="shared" si="4"/>
        <v>100000</v>
      </c>
      <c r="L30" s="232">
        <f t="shared" si="4"/>
        <v>400000</v>
      </c>
      <c r="M30" s="232">
        <f t="shared" si="4"/>
        <v>150000</v>
      </c>
      <c r="N30" s="232">
        <f t="shared" si="4"/>
        <v>250000</v>
      </c>
      <c r="O30" s="233">
        <f>SUM(O27:O29)</f>
        <v>2000000</v>
      </c>
    </row>
    <row r="31" spans="1:15" ht="13.15" customHeight="1" x14ac:dyDescent="0.2">
      <c r="A31" s="137" t="s">
        <v>97</v>
      </c>
      <c r="B31" s="134" t="s">
        <v>98</v>
      </c>
      <c r="C31" s="231"/>
      <c r="D31" s="231"/>
      <c r="E31" s="231"/>
      <c r="F31" s="231"/>
      <c r="G31" s="231"/>
      <c r="H31" s="231">
        <v>200000</v>
      </c>
      <c r="I31" s="231">
        <v>100000</v>
      </c>
      <c r="J31" s="231">
        <v>100000</v>
      </c>
      <c r="K31" s="231">
        <v>100000</v>
      </c>
      <c r="L31" s="231"/>
      <c r="M31" s="231">
        <v>100000</v>
      </c>
      <c r="N31" s="231">
        <v>600000</v>
      </c>
      <c r="O31" s="230">
        <f t="shared" si="0"/>
        <v>1200000</v>
      </c>
    </row>
    <row r="32" spans="1:15" ht="15" customHeight="1" x14ac:dyDescent="0.2">
      <c r="A32" s="137" t="s">
        <v>99</v>
      </c>
      <c r="B32" s="134" t="s">
        <v>100</v>
      </c>
      <c r="C32" s="231"/>
      <c r="D32" s="231"/>
      <c r="E32" s="231"/>
      <c r="F32" s="231">
        <v>640000</v>
      </c>
      <c r="G32" s="231">
        <v>45000</v>
      </c>
      <c r="H32" s="231">
        <v>45000</v>
      </c>
      <c r="I32" s="231">
        <v>45000</v>
      </c>
      <c r="J32" s="231">
        <v>45000</v>
      </c>
      <c r="K32" s="231">
        <v>45000</v>
      </c>
      <c r="L32" s="231">
        <v>45000</v>
      </c>
      <c r="M32" s="231">
        <v>45000</v>
      </c>
      <c r="N32" s="231">
        <v>45000</v>
      </c>
      <c r="O32" s="230">
        <f t="shared" si="0"/>
        <v>1000000</v>
      </c>
    </row>
    <row r="33" spans="1:15" ht="13.9" customHeight="1" x14ac:dyDescent="0.2">
      <c r="A33" s="144" t="s">
        <v>426</v>
      </c>
      <c r="B33" s="139" t="s">
        <v>101</v>
      </c>
      <c r="C33" s="232">
        <f>SUM(C31:C32)</f>
        <v>0</v>
      </c>
      <c r="D33" s="232">
        <f t="shared" ref="D33:N33" si="5">SUM(D31:D32)</f>
        <v>0</v>
      </c>
      <c r="E33" s="232">
        <f t="shared" si="5"/>
        <v>0</v>
      </c>
      <c r="F33" s="232">
        <f t="shared" si="5"/>
        <v>640000</v>
      </c>
      <c r="G33" s="232">
        <f t="shared" si="5"/>
        <v>45000</v>
      </c>
      <c r="H33" s="232">
        <f t="shared" si="5"/>
        <v>245000</v>
      </c>
      <c r="I33" s="232">
        <f t="shared" si="5"/>
        <v>145000</v>
      </c>
      <c r="J33" s="232">
        <f t="shared" si="5"/>
        <v>145000</v>
      </c>
      <c r="K33" s="232">
        <f t="shared" si="5"/>
        <v>145000</v>
      </c>
      <c r="L33" s="232">
        <f t="shared" si="5"/>
        <v>45000</v>
      </c>
      <c r="M33" s="232">
        <f t="shared" si="5"/>
        <v>145000</v>
      </c>
      <c r="N33" s="232">
        <f t="shared" si="5"/>
        <v>645000</v>
      </c>
      <c r="O33" s="233">
        <f t="shared" si="0"/>
        <v>2200000</v>
      </c>
    </row>
    <row r="34" spans="1:15" ht="15.75" customHeight="1" x14ac:dyDescent="0.2">
      <c r="A34" s="137" t="s">
        <v>102</v>
      </c>
      <c r="B34" s="134" t="s">
        <v>103</v>
      </c>
      <c r="C34" s="231">
        <v>45000</v>
      </c>
      <c r="D34" s="231">
        <v>45000</v>
      </c>
      <c r="E34" s="231">
        <v>45000</v>
      </c>
      <c r="F34" s="231">
        <v>30000</v>
      </c>
      <c r="G34" s="231">
        <v>25000</v>
      </c>
      <c r="H34" s="231">
        <v>22000</v>
      </c>
      <c r="I34" s="231">
        <v>22000</v>
      </c>
      <c r="J34" s="231">
        <v>22000</v>
      </c>
      <c r="K34" s="231">
        <v>22000</v>
      </c>
      <c r="L34" s="231">
        <v>45000</v>
      </c>
      <c r="M34" s="231">
        <v>45000</v>
      </c>
      <c r="N34" s="231">
        <v>32000</v>
      </c>
      <c r="O34" s="230">
        <f t="shared" si="0"/>
        <v>400000</v>
      </c>
    </row>
    <row r="35" spans="1:15" ht="16.5" customHeight="1" x14ac:dyDescent="0.2">
      <c r="A35" s="137" t="s">
        <v>104</v>
      </c>
      <c r="B35" s="134" t="s">
        <v>105</v>
      </c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3">
        <f t="shared" si="0"/>
        <v>0</v>
      </c>
    </row>
    <row r="36" spans="1:15" ht="17.25" customHeight="1" x14ac:dyDescent="0.2">
      <c r="A36" s="137" t="s">
        <v>397</v>
      </c>
      <c r="B36" s="134" t="s">
        <v>106</v>
      </c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3">
        <f t="shared" si="0"/>
        <v>0</v>
      </c>
    </row>
    <row r="37" spans="1:15" ht="17.25" customHeight="1" x14ac:dyDescent="0.2">
      <c r="A37" s="137" t="s">
        <v>107</v>
      </c>
      <c r="B37" s="134" t="s">
        <v>108</v>
      </c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3">
        <f t="shared" si="0"/>
        <v>0</v>
      </c>
    </row>
    <row r="38" spans="1:15" ht="17.25" customHeight="1" x14ac:dyDescent="0.2">
      <c r="A38" s="146" t="s">
        <v>398</v>
      </c>
      <c r="B38" s="134" t="s">
        <v>109</v>
      </c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3">
        <f t="shared" si="0"/>
        <v>0</v>
      </c>
    </row>
    <row r="39" spans="1:15" ht="12.75" x14ac:dyDescent="0.2">
      <c r="A39" s="143" t="s">
        <v>110</v>
      </c>
      <c r="B39" s="134" t="s">
        <v>111</v>
      </c>
      <c r="C39" s="231"/>
      <c r="D39" s="231"/>
      <c r="E39" s="231"/>
      <c r="F39" s="231"/>
      <c r="G39" s="231"/>
      <c r="H39" s="231">
        <v>100000</v>
      </c>
      <c r="I39" s="231"/>
      <c r="J39" s="231">
        <v>100000</v>
      </c>
      <c r="K39" s="231">
        <v>50000</v>
      </c>
      <c r="L39" s="231"/>
      <c r="M39" s="231"/>
      <c r="N39" s="231"/>
      <c r="O39" s="230">
        <f>SUM(C39:N39)</f>
        <v>250000</v>
      </c>
    </row>
    <row r="40" spans="1:15" ht="15.75" customHeight="1" x14ac:dyDescent="0.2">
      <c r="A40" s="137" t="s">
        <v>399</v>
      </c>
      <c r="B40" s="134" t="s">
        <v>112</v>
      </c>
      <c r="C40" s="231">
        <v>21600</v>
      </c>
      <c r="D40" s="231">
        <v>21600</v>
      </c>
      <c r="E40" s="231">
        <v>21600</v>
      </c>
      <c r="F40" s="231">
        <v>21600</v>
      </c>
      <c r="G40" s="231">
        <v>21600</v>
      </c>
      <c r="H40" s="231">
        <v>21600</v>
      </c>
      <c r="I40" s="231">
        <v>21600</v>
      </c>
      <c r="J40" s="231">
        <v>1222400</v>
      </c>
      <c r="K40" s="231">
        <v>21600</v>
      </c>
      <c r="L40" s="231">
        <v>21600</v>
      </c>
      <c r="M40" s="231">
        <v>21600</v>
      </c>
      <c r="N40" s="231">
        <v>21600</v>
      </c>
      <c r="O40" s="230">
        <f t="shared" si="0"/>
        <v>1460000</v>
      </c>
    </row>
    <row r="41" spans="1:15" ht="18.75" customHeight="1" x14ac:dyDescent="0.2">
      <c r="A41" s="144" t="s">
        <v>350</v>
      </c>
      <c r="B41" s="139" t="s">
        <v>113</v>
      </c>
      <c r="C41" s="232">
        <f>SUM(C34:C40)</f>
        <v>66600</v>
      </c>
      <c r="D41" s="232">
        <f t="shared" ref="D41:N41" si="6">SUM(D34:D40)</f>
        <v>66600</v>
      </c>
      <c r="E41" s="232">
        <f t="shared" si="6"/>
        <v>66600</v>
      </c>
      <c r="F41" s="232">
        <f t="shared" si="6"/>
        <v>51600</v>
      </c>
      <c r="G41" s="232">
        <f t="shared" si="6"/>
        <v>46600</v>
      </c>
      <c r="H41" s="232">
        <f t="shared" si="6"/>
        <v>143600</v>
      </c>
      <c r="I41" s="232">
        <f t="shared" si="6"/>
        <v>43600</v>
      </c>
      <c r="J41" s="232">
        <f t="shared" si="6"/>
        <v>1344400</v>
      </c>
      <c r="K41" s="232">
        <f t="shared" si="6"/>
        <v>93600</v>
      </c>
      <c r="L41" s="232">
        <f t="shared" si="6"/>
        <v>66600</v>
      </c>
      <c r="M41" s="232">
        <f t="shared" si="6"/>
        <v>66600</v>
      </c>
      <c r="N41" s="232">
        <f t="shared" si="6"/>
        <v>53600</v>
      </c>
      <c r="O41" s="233">
        <f>SUM(O34:O40)</f>
        <v>2110000</v>
      </c>
    </row>
    <row r="42" spans="1:15" ht="14.25" customHeight="1" x14ac:dyDescent="0.2">
      <c r="A42" s="137" t="s">
        <v>114</v>
      </c>
      <c r="B42" s="134" t="s">
        <v>115</v>
      </c>
      <c r="C42" s="231">
        <v>50000</v>
      </c>
      <c r="D42" s="231">
        <v>50000</v>
      </c>
      <c r="E42" s="231">
        <v>50000</v>
      </c>
      <c r="F42" s="231">
        <v>50000</v>
      </c>
      <c r="G42" s="231">
        <v>50000</v>
      </c>
      <c r="H42" s="231">
        <v>50000</v>
      </c>
      <c r="I42" s="231">
        <v>50000</v>
      </c>
      <c r="J42" s="231">
        <v>50000</v>
      </c>
      <c r="K42" s="231">
        <v>50000</v>
      </c>
      <c r="L42" s="231">
        <v>50000</v>
      </c>
      <c r="M42" s="231">
        <v>50000</v>
      </c>
      <c r="N42" s="231">
        <v>50000</v>
      </c>
      <c r="O42" s="230">
        <f>SUM(C42:N42)</f>
        <v>600000</v>
      </c>
    </row>
    <row r="43" spans="1:15" ht="15.75" customHeight="1" x14ac:dyDescent="0.2">
      <c r="A43" s="137" t="s">
        <v>116</v>
      </c>
      <c r="B43" s="134" t="s">
        <v>117</v>
      </c>
      <c r="C43" s="231"/>
      <c r="D43" s="231"/>
      <c r="E43" s="231"/>
      <c r="F43" s="231"/>
      <c r="G43" s="231"/>
      <c r="H43" s="231"/>
      <c r="I43" s="231"/>
      <c r="J43" s="231">
        <v>100000</v>
      </c>
      <c r="K43" s="231"/>
      <c r="L43" s="231"/>
      <c r="M43" s="231"/>
      <c r="N43" s="231">
        <v>100000</v>
      </c>
      <c r="O43" s="230">
        <f t="shared" si="0"/>
        <v>200000</v>
      </c>
    </row>
    <row r="44" spans="1:15" ht="16.5" customHeight="1" x14ac:dyDescent="0.2">
      <c r="A44" s="144" t="s">
        <v>351</v>
      </c>
      <c r="B44" s="139" t="s">
        <v>118</v>
      </c>
      <c r="C44" s="232">
        <f>SUM(C42:C43)</f>
        <v>50000</v>
      </c>
      <c r="D44" s="232">
        <f t="shared" ref="D44:N44" si="7">SUM(D42:D43)</f>
        <v>50000</v>
      </c>
      <c r="E44" s="232">
        <f t="shared" si="7"/>
        <v>50000</v>
      </c>
      <c r="F44" s="232">
        <f t="shared" si="7"/>
        <v>50000</v>
      </c>
      <c r="G44" s="232">
        <f t="shared" si="7"/>
        <v>50000</v>
      </c>
      <c r="H44" s="232">
        <f t="shared" si="7"/>
        <v>50000</v>
      </c>
      <c r="I44" s="232">
        <f t="shared" si="7"/>
        <v>50000</v>
      </c>
      <c r="J44" s="232">
        <f t="shared" si="7"/>
        <v>150000</v>
      </c>
      <c r="K44" s="232">
        <f t="shared" si="7"/>
        <v>50000</v>
      </c>
      <c r="L44" s="232">
        <f t="shared" si="7"/>
        <v>50000</v>
      </c>
      <c r="M44" s="232">
        <f t="shared" si="7"/>
        <v>50000</v>
      </c>
      <c r="N44" s="232">
        <f t="shared" si="7"/>
        <v>150000</v>
      </c>
      <c r="O44" s="233">
        <f>SUM(O42:O43)</f>
        <v>800000</v>
      </c>
    </row>
    <row r="45" spans="1:15" ht="26.25" customHeight="1" x14ac:dyDescent="0.2">
      <c r="A45" s="137" t="s">
        <v>119</v>
      </c>
      <c r="B45" s="134" t="s">
        <v>120</v>
      </c>
      <c r="C45" s="231">
        <v>18000</v>
      </c>
      <c r="D45" s="231">
        <v>18000</v>
      </c>
      <c r="E45" s="231">
        <v>45000</v>
      </c>
      <c r="F45" s="231">
        <v>245860</v>
      </c>
      <c r="G45" s="231">
        <v>61300</v>
      </c>
      <c r="H45" s="231">
        <v>109940</v>
      </c>
      <c r="I45" s="231">
        <v>142100</v>
      </c>
      <c r="J45" s="231">
        <v>463000</v>
      </c>
      <c r="K45" s="231">
        <v>99500</v>
      </c>
      <c r="L45" s="231">
        <v>150500</v>
      </c>
      <c r="M45" s="231">
        <v>120800</v>
      </c>
      <c r="N45" s="231">
        <v>284327</v>
      </c>
      <c r="O45" s="230">
        <f t="shared" si="0"/>
        <v>1758327</v>
      </c>
    </row>
    <row r="46" spans="1:15" ht="20.25" customHeight="1" x14ac:dyDescent="0.2">
      <c r="A46" s="137" t="s">
        <v>121</v>
      </c>
      <c r="B46" s="134" t="s">
        <v>122</v>
      </c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3">
        <f t="shared" si="0"/>
        <v>0</v>
      </c>
    </row>
    <row r="47" spans="1:15" ht="16.5" customHeight="1" x14ac:dyDescent="0.2">
      <c r="A47" s="137" t="s">
        <v>400</v>
      </c>
      <c r="B47" s="134" t="s">
        <v>123</v>
      </c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3">
        <f t="shared" si="0"/>
        <v>0</v>
      </c>
    </row>
    <row r="48" spans="1:15" ht="19.5" customHeight="1" x14ac:dyDescent="0.2">
      <c r="A48" s="137" t="s">
        <v>401</v>
      </c>
      <c r="B48" s="134" t="s">
        <v>124</v>
      </c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3">
        <f t="shared" si="0"/>
        <v>0</v>
      </c>
    </row>
    <row r="49" spans="1:15" ht="16.5" customHeight="1" x14ac:dyDescent="0.2">
      <c r="A49" s="137" t="s">
        <v>125</v>
      </c>
      <c r="B49" s="134" t="s">
        <v>126</v>
      </c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3">
        <f t="shared" si="0"/>
        <v>0</v>
      </c>
    </row>
    <row r="50" spans="1:15" ht="16.5" customHeight="1" x14ac:dyDescent="0.2">
      <c r="A50" s="144" t="s">
        <v>352</v>
      </c>
      <c r="B50" s="139" t="s">
        <v>127</v>
      </c>
      <c r="C50" s="232">
        <f>SUM(C45:C49)</f>
        <v>18000</v>
      </c>
      <c r="D50" s="232">
        <f t="shared" ref="D50:N50" si="8">SUM(D45:D49)</f>
        <v>18000</v>
      </c>
      <c r="E50" s="232">
        <f t="shared" si="8"/>
        <v>45000</v>
      </c>
      <c r="F50" s="232">
        <f t="shared" si="8"/>
        <v>245860</v>
      </c>
      <c r="G50" s="232">
        <f t="shared" si="8"/>
        <v>61300</v>
      </c>
      <c r="H50" s="232">
        <f t="shared" si="8"/>
        <v>109940</v>
      </c>
      <c r="I50" s="232">
        <f t="shared" si="8"/>
        <v>142100</v>
      </c>
      <c r="J50" s="232">
        <f t="shared" si="8"/>
        <v>463000</v>
      </c>
      <c r="K50" s="232">
        <f t="shared" si="8"/>
        <v>99500</v>
      </c>
      <c r="L50" s="232">
        <f t="shared" si="8"/>
        <v>150500</v>
      </c>
      <c r="M50" s="232">
        <f t="shared" si="8"/>
        <v>120800</v>
      </c>
      <c r="N50" s="232">
        <f t="shared" si="8"/>
        <v>284327</v>
      </c>
      <c r="O50" s="233">
        <f t="shared" si="0"/>
        <v>1758327</v>
      </c>
    </row>
    <row r="51" spans="1:15" ht="15.75" customHeight="1" x14ac:dyDescent="0.2">
      <c r="A51" s="144" t="s">
        <v>353</v>
      </c>
      <c r="B51" s="139" t="s">
        <v>128</v>
      </c>
      <c r="C51" s="232">
        <f t="shared" ref="C51:N51" si="9">C50+C44+C41+C33+C30</f>
        <v>134600</v>
      </c>
      <c r="D51" s="232">
        <f t="shared" si="9"/>
        <v>134600</v>
      </c>
      <c r="E51" s="232">
        <f t="shared" si="9"/>
        <v>261600</v>
      </c>
      <c r="F51" s="232">
        <f t="shared" si="9"/>
        <v>1187460</v>
      </c>
      <c r="G51" s="232">
        <f t="shared" si="9"/>
        <v>302900</v>
      </c>
      <c r="H51" s="232">
        <f t="shared" si="9"/>
        <v>648540</v>
      </c>
      <c r="I51" s="232">
        <f t="shared" si="9"/>
        <v>680700</v>
      </c>
      <c r="J51" s="232">
        <f t="shared" si="9"/>
        <v>2402400</v>
      </c>
      <c r="K51" s="232">
        <f t="shared" si="9"/>
        <v>488100</v>
      </c>
      <c r="L51" s="232">
        <f t="shared" si="9"/>
        <v>712100</v>
      </c>
      <c r="M51" s="232">
        <f t="shared" si="9"/>
        <v>532400</v>
      </c>
      <c r="N51" s="232">
        <f t="shared" si="9"/>
        <v>1382927</v>
      </c>
      <c r="O51" s="233">
        <f>SUM(C51:N51)</f>
        <v>8868327</v>
      </c>
    </row>
    <row r="52" spans="1:15" ht="15" customHeight="1" x14ac:dyDescent="0.2">
      <c r="A52" s="147" t="s">
        <v>129</v>
      </c>
      <c r="B52" s="134" t="s">
        <v>130</v>
      </c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3">
        <f t="shared" si="0"/>
        <v>0</v>
      </c>
    </row>
    <row r="53" spans="1:15" ht="14.25" customHeight="1" x14ac:dyDescent="0.2">
      <c r="A53" s="147" t="s">
        <v>354</v>
      </c>
      <c r="B53" s="134" t="s">
        <v>131</v>
      </c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3">
        <f t="shared" si="0"/>
        <v>0</v>
      </c>
    </row>
    <row r="54" spans="1:15" ht="12.75" customHeight="1" x14ac:dyDescent="0.2">
      <c r="A54" s="148" t="s">
        <v>402</v>
      </c>
      <c r="B54" s="134" t="s">
        <v>132</v>
      </c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3">
        <f t="shared" si="0"/>
        <v>0</v>
      </c>
    </row>
    <row r="55" spans="1:15" ht="17.45" customHeight="1" x14ac:dyDescent="0.2">
      <c r="A55" s="148" t="s">
        <v>403</v>
      </c>
      <c r="B55" s="134" t="s">
        <v>133</v>
      </c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3">
        <f t="shared" si="0"/>
        <v>0</v>
      </c>
    </row>
    <row r="56" spans="1:15" ht="14.45" customHeight="1" x14ac:dyDescent="0.2">
      <c r="A56" s="148" t="s">
        <v>404</v>
      </c>
      <c r="B56" s="134" t="s">
        <v>134</v>
      </c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3">
        <f t="shared" si="0"/>
        <v>0</v>
      </c>
    </row>
    <row r="57" spans="1:15" ht="15" customHeight="1" x14ac:dyDescent="0.2">
      <c r="A57" s="147" t="s">
        <v>405</v>
      </c>
      <c r="B57" s="134" t="s">
        <v>135</v>
      </c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3">
        <f t="shared" si="0"/>
        <v>0</v>
      </c>
    </row>
    <row r="58" spans="1:15" ht="12" customHeight="1" x14ac:dyDescent="0.2">
      <c r="A58" s="147" t="s">
        <v>406</v>
      </c>
      <c r="B58" s="134" t="s">
        <v>136</v>
      </c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3">
        <f t="shared" si="0"/>
        <v>0</v>
      </c>
    </row>
    <row r="59" spans="1:15" ht="12" customHeight="1" x14ac:dyDescent="0.2">
      <c r="A59" s="147" t="s">
        <v>407</v>
      </c>
      <c r="B59" s="134" t="s">
        <v>137</v>
      </c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3">
        <f t="shared" si="0"/>
        <v>0</v>
      </c>
    </row>
    <row r="60" spans="1:15" ht="16.5" customHeight="1" x14ac:dyDescent="0.2">
      <c r="A60" s="149" t="s">
        <v>381</v>
      </c>
      <c r="B60" s="139" t="s">
        <v>138</v>
      </c>
      <c r="C60" s="232">
        <f>SUM(C52:C59)</f>
        <v>0</v>
      </c>
      <c r="D60" s="232">
        <f t="shared" ref="D60:N60" si="10">SUM(D52:D59)</f>
        <v>0</v>
      </c>
      <c r="E60" s="232">
        <f t="shared" si="10"/>
        <v>0</v>
      </c>
      <c r="F60" s="232">
        <f t="shared" si="10"/>
        <v>0</v>
      </c>
      <c r="G60" s="232">
        <f t="shared" si="10"/>
        <v>0</v>
      </c>
      <c r="H60" s="232">
        <f t="shared" si="10"/>
        <v>0</v>
      </c>
      <c r="I60" s="232">
        <f t="shared" si="10"/>
        <v>0</v>
      </c>
      <c r="J60" s="232">
        <f t="shared" si="10"/>
        <v>0</v>
      </c>
      <c r="K60" s="232">
        <f t="shared" si="10"/>
        <v>0</v>
      </c>
      <c r="L60" s="232">
        <f t="shared" si="10"/>
        <v>0</v>
      </c>
      <c r="M60" s="232">
        <f t="shared" si="10"/>
        <v>0</v>
      </c>
      <c r="N60" s="232">
        <f t="shared" si="10"/>
        <v>0</v>
      </c>
      <c r="O60" s="233">
        <f t="shared" si="0"/>
        <v>0</v>
      </c>
    </row>
    <row r="61" spans="1:15" ht="15" customHeight="1" x14ac:dyDescent="0.2">
      <c r="A61" s="150" t="s">
        <v>408</v>
      </c>
      <c r="B61" s="134" t="s">
        <v>139</v>
      </c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3">
        <f t="shared" si="0"/>
        <v>0</v>
      </c>
    </row>
    <row r="62" spans="1:15" ht="15.75" customHeight="1" x14ac:dyDescent="0.2">
      <c r="A62" s="150" t="s">
        <v>140</v>
      </c>
      <c r="B62" s="134" t="s">
        <v>141</v>
      </c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3">
        <f t="shared" si="0"/>
        <v>0</v>
      </c>
    </row>
    <row r="63" spans="1:15" ht="26.45" customHeight="1" x14ac:dyDescent="0.2">
      <c r="A63" s="150" t="s">
        <v>142</v>
      </c>
      <c r="B63" s="134" t="s">
        <v>143</v>
      </c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3">
        <f t="shared" si="0"/>
        <v>0</v>
      </c>
    </row>
    <row r="64" spans="1:15" ht="22.9" customHeight="1" x14ac:dyDescent="0.2">
      <c r="A64" s="150" t="s">
        <v>382</v>
      </c>
      <c r="B64" s="134" t="s">
        <v>144</v>
      </c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3">
        <f t="shared" si="0"/>
        <v>0</v>
      </c>
    </row>
    <row r="65" spans="1:15" ht="22.15" customHeight="1" x14ac:dyDescent="0.2">
      <c r="A65" s="150" t="s">
        <v>409</v>
      </c>
      <c r="B65" s="134" t="s">
        <v>145</v>
      </c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3">
        <f t="shared" si="0"/>
        <v>0</v>
      </c>
    </row>
    <row r="66" spans="1:15" ht="21.6" customHeight="1" x14ac:dyDescent="0.2">
      <c r="A66" s="150" t="s">
        <v>383</v>
      </c>
      <c r="B66" s="134" t="s">
        <v>146</v>
      </c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3">
        <f t="shared" si="0"/>
        <v>0</v>
      </c>
    </row>
    <row r="67" spans="1:15" ht="22.15" customHeight="1" x14ac:dyDescent="0.2">
      <c r="A67" s="150" t="s">
        <v>410</v>
      </c>
      <c r="B67" s="134" t="s">
        <v>147</v>
      </c>
      <c r="C67" s="231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3">
        <f t="shared" si="0"/>
        <v>0</v>
      </c>
    </row>
    <row r="68" spans="1:15" ht="23.45" customHeight="1" x14ac:dyDescent="0.2">
      <c r="A68" s="150" t="s">
        <v>411</v>
      </c>
      <c r="B68" s="134" t="s">
        <v>148</v>
      </c>
      <c r="C68" s="231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3">
        <f t="shared" si="0"/>
        <v>0</v>
      </c>
    </row>
    <row r="69" spans="1:15" ht="13.5" customHeight="1" x14ac:dyDescent="0.2">
      <c r="A69" s="150" t="s">
        <v>149</v>
      </c>
      <c r="B69" s="134" t="s">
        <v>150</v>
      </c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3">
        <f t="shared" si="0"/>
        <v>0</v>
      </c>
    </row>
    <row r="70" spans="1:15" ht="12.75" x14ac:dyDescent="0.2">
      <c r="A70" s="151" t="s">
        <v>151</v>
      </c>
      <c r="B70" s="134" t="s">
        <v>152</v>
      </c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3">
        <f t="shared" si="0"/>
        <v>0</v>
      </c>
    </row>
    <row r="71" spans="1:15" ht="15" customHeight="1" x14ac:dyDescent="0.2">
      <c r="A71" s="150" t="s">
        <v>412</v>
      </c>
      <c r="B71" s="134" t="s">
        <v>153</v>
      </c>
      <c r="C71" s="231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3">
        <f t="shared" si="0"/>
        <v>0</v>
      </c>
    </row>
    <row r="72" spans="1:15" ht="12.75" x14ac:dyDescent="0.2">
      <c r="A72" s="151" t="s">
        <v>541</v>
      </c>
      <c r="B72" s="134" t="s">
        <v>154</v>
      </c>
      <c r="C72" s="231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3">
        <f t="shared" ref="O72:O135" si="11">SUM(C72:N72)</f>
        <v>0</v>
      </c>
    </row>
    <row r="73" spans="1:15" ht="12.75" x14ac:dyDescent="0.2">
      <c r="A73" s="151" t="s">
        <v>542</v>
      </c>
      <c r="B73" s="134" t="s">
        <v>154</v>
      </c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3">
        <f t="shared" si="11"/>
        <v>0</v>
      </c>
    </row>
    <row r="74" spans="1:15" ht="13.5" customHeight="1" x14ac:dyDescent="0.2">
      <c r="A74" s="149" t="s">
        <v>384</v>
      </c>
      <c r="B74" s="139" t="s">
        <v>155</v>
      </c>
      <c r="C74" s="232">
        <f>SUM(C61:C73)</f>
        <v>0</v>
      </c>
      <c r="D74" s="232">
        <f t="shared" ref="D74:N74" si="12">SUM(D61:D73)</f>
        <v>0</v>
      </c>
      <c r="E74" s="232">
        <f t="shared" si="12"/>
        <v>0</v>
      </c>
      <c r="F74" s="232">
        <f t="shared" si="12"/>
        <v>0</v>
      </c>
      <c r="G74" s="232">
        <f t="shared" si="12"/>
        <v>0</v>
      </c>
      <c r="H74" s="232">
        <f t="shared" si="12"/>
        <v>0</v>
      </c>
      <c r="I74" s="232">
        <f t="shared" si="12"/>
        <v>0</v>
      </c>
      <c r="J74" s="232">
        <f t="shared" si="12"/>
        <v>0</v>
      </c>
      <c r="K74" s="232">
        <f t="shared" si="12"/>
        <v>0</v>
      </c>
      <c r="L74" s="232">
        <f t="shared" si="12"/>
        <v>0</v>
      </c>
      <c r="M74" s="232">
        <f t="shared" si="12"/>
        <v>0</v>
      </c>
      <c r="N74" s="232">
        <f t="shared" si="12"/>
        <v>0</v>
      </c>
      <c r="O74" s="233">
        <f t="shared" si="11"/>
        <v>0</v>
      </c>
    </row>
    <row r="75" spans="1:15" x14ac:dyDescent="0.2">
      <c r="A75" s="152" t="s">
        <v>531</v>
      </c>
      <c r="B75" s="153"/>
      <c r="C75" s="259">
        <f t="shared" ref="C75:N75" si="13">C25+C26+C51</f>
        <v>3777870</v>
      </c>
      <c r="D75" s="259">
        <f t="shared" si="13"/>
        <v>3777770</v>
      </c>
      <c r="E75" s="259">
        <f t="shared" si="13"/>
        <v>3904770</v>
      </c>
      <c r="F75" s="259">
        <f t="shared" si="13"/>
        <v>8065230</v>
      </c>
      <c r="G75" s="259">
        <f t="shared" si="13"/>
        <v>3946070</v>
      </c>
      <c r="H75" s="259">
        <f t="shared" si="13"/>
        <v>5100700</v>
      </c>
      <c r="I75" s="259">
        <f t="shared" si="13"/>
        <v>4323870</v>
      </c>
      <c r="J75" s="259">
        <f t="shared" si="13"/>
        <v>6045570</v>
      </c>
      <c r="K75" s="259">
        <f t="shared" si="13"/>
        <v>4131270</v>
      </c>
      <c r="L75" s="259">
        <f t="shared" si="13"/>
        <v>4355370</v>
      </c>
      <c r="M75" s="259">
        <f t="shared" si="13"/>
        <v>8281460</v>
      </c>
      <c r="N75" s="259">
        <f t="shared" si="13"/>
        <v>5026217</v>
      </c>
      <c r="O75" s="260">
        <f t="shared" si="11"/>
        <v>60736167</v>
      </c>
    </row>
    <row r="76" spans="1:15" ht="12.75" x14ac:dyDescent="0.2">
      <c r="A76" s="157" t="s">
        <v>156</v>
      </c>
      <c r="B76" s="134" t="s">
        <v>157</v>
      </c>
      <c r="C76" s="231"/>
      <c r="D76" s="231"/>
      <c r="E76" s="231"/>
      <c r="F76" s="231"/>
      <c r="G76" s="231"/>
      <c r="H76" s="231"/>
      <c r="I76" s="231"/>
      <c r="J76" s="231"/>
      <c r="K76" s="231"/>
      <c r="L76" s="231"/>
      <c r="M76" s="231"/>
      <c r="N76" s="231"/>
      <c r="O76" s="233">
        <f t="shared" si="11"/>
        <v>0</v>
      </c>
    </row>
    <row r="77" spans="1:15" ht="12.75" x14ac:dyDescent="0.2">
      <c r="A77" s="157" t="s">
        <v>413</v>
      </c>
      <c r="B77" s="134" t="s">
        <v>158</v>
      </c>
      <c r="C77" s="231"/>
      <c r="D77" s="231"/>
      <c r="E77" s="231"/>
      <c r="F77" s="231"/>
      <c r="G77" s="231"/>
      <c r="H77" s="231"/>
      <c r="I77" s="231"/>
      <c r="J77" s="231"/>
      <c r="K77" s="231"/>
      <c r="L77" s="231"/>
      <c r="M77" s="231"/>
      <c r="N77" s="231"/>
      <c r="O77" s="233">
        <f t="shared" si="11"/>
        <v>0</v>
      </c>
    </row>
    <row r="78" spans="1:15" ht="12.75" x14ac:dyDescent="0.2">
      <c r="A78" s="157" t="s">
        <v>159</v>
      </c>
      <c r="B78" s="134" t="s">
        <v>160</v>
      </c>
      <c r="C78" s="231"/>
      <c r="D78" s="231"/>
      <c r="E78" s="231"/>
      <c r="F78" s="231"/>
      <c r="G78" s="231"/>
      <c r="H78" s="231"/>
      <c r="I78" s="231"/>
      <c r="J78" s="231"/>
      <c r="K78" s="231"/>
      <c r="L78" s="231"/>
      <c r="M78" s="231"/>
      <c r="N78" s="231"/>
      <c r="O78" s="233">
        <f t="shared" si="11"/>
        <v>0</v>
      </c>
    </row>
    <row r="79" spans="1:15" ht="12.75" x14ac:dyDescent="0.2">
      <c r="A79" s="157" t="s">
        <v>161</v>
      </c>
      <c r="B79" s="134" t="s">
        <v>162</v>
      </c>
      <c r="C79" s="231"/>
      <c r="D79" s="231"/>
      <c r="E79" s="231"/>
      <c r="F79" s="231"/>
      <c r="G79" s="231"/>
      <c r="H79" s="231">
        <v>100000</v>
      </c>
      <c r="I79" s="231"/>
      <c r="J79" s="231"/>
      <c r="K79" s="231"/>
      <c r="L79" s="231"/>
      <c r="M79" s="231"/>
      <c r="N79" s="231"/>
      <c r="O79" s="233">
        <f t="shared" si="11"/>
        <v>100000</v>
      </c>
    </row>
    <row r="80" spans="1:15" ht="12.75" x14ac:dyDescent="0.2">
      <c r="A80" s="143" t="s">
        <v>163</v>
      </c>
      <c r="B80" s="134" t="s">
        <v>164</v>
      </c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31"/>
      <c r="O80" s="233">
        <f t="shared" si="11"/>
        <v>0</v>
      </c>
    </row>
    <row r="81" spans="1:15" ht="12.75" x14ac:dyDescent="0.2">
      <c r="A81" s="143" t="s">
        <v>165</v>
      </c>
      <c r="B81" s="134" t="s">
        <v>166</v>
      </c>
      <c r="C81" s="231"/>
      <c r="D81" s="231"/>
      <c r="E81" s="231"/>
      <c r="F81" s="231"/>
      <c r="G81" s="231"/>
      <c r="H81" s="231"/>
      <c r="I81" s="231"/>
      <c r="J81" s="231"/>
      <c r="K81" s="231"/>
      <c r="L81" s="231"/>
      <c r="M81" s="231"/>
      <c r="N81" s="231"/>
      <c r="O81" s="233">
        <f t="shared" si="11"/>
        <v>0</v>
      </c>
    </row>
    <row r="82" spans="1:15" ht="12.75" x14ac:dyDescent="0.2">
      <c r="A82" s="143" t="s">
        <v>167</v>
      </c>
      <c r="B82" s="134" t="s">
        <v>168</v>
      </c>
      <c r="C82" s="231"/>
      <c r="D82" s="231"/>
      <c r="E82" s="231"/>
      <c r="F82" s="231"/>
      <c r="G82" s="231"/>
      <c r="H82" s="231">
        <v>27000</v>
      </c>
      <c r="I82" s="231"/>
      <c r="J82" s="231"/>
      <c r="K82" s="231"/>
      <c r="L82" s="231"/>
      <c r="M82" s="231"/>
      <c r="N82" s="231"/>
      <c r="O82" s="233">
        <f t="shared" si="11"/>
        <v>27000</v>
      </c>
    </row>
    <row r="83" spans="1:15" x14ac:dyDescent="0.2">
      <c r="A83" s="158" t="s">
        <v>386</v>
      </c>
      <c r="B83" s="139" t="s">
        <v>169</v>
      </c>
      <c r="C83" s="232">
        <f>SUM(C76:C82)</f>
        <v>0</v>
      </c>
      <c r="D83" s="232">
        <f t="shared" ref="D83:N83" si="14">SUM(D76:D82)</f>
        <v>0</v>
      </c>
      <c r="E83" s="232">
        <f t="shared" si="14"/>
        <v>0</v>
      </c>
      <c r="F83" s="232">
        <f t="shared" si="14"/>
        <v>0</v>
      </c>
      <c r="G83" s="232">
        <f t="shared" si="14"/>
        <v>0</v>
      </c>
      <c r="H83" s="232">
        <f t="shared" si="14"/>
        <v>127000</v>
      </c>
      <c r="I83" s="232">
        <f t="shared" si="14"/>
        <v>0</v>
      </c>
      <c r="J83" s="232">
        <f t="shared" si="14"/>
        <v>0</v>
      </c>
      <c r="K83" s="232">
        <f t="shared" si="14"/>
        <v>0</v>
      </c>
      <c r="L83" s="232">
        <f t="shared" si="14"/>
        <v>0</v>
      </c>
      <c r="M83" s="232">
        <f t="shared" si="14"/>
        <v>0</v>
      </c>
      <c r="N83" s="232">
        <f t="shared" si="14"/>
        <v>0</v>
      </c>
      <c r="O83" s="233">
        <f t="shared" si="11"/>
        <v>127000</v>
      </c>
    </row>
    <row r="84" spans="1:15" ht="14.25" customHeight="1" x14ac:dyDescent="0.2">
      <c r="A84" s="147" t="s">
        <v>170</v>
      </c>
      <c r="B84" s="134" t="s">
        <v>171</v>
      </c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3">
        <f t="shared" si="11"/>
        <v>0</v>
      </c>
    </row>
    <row r="85" spans="1:15" ht="12.75" customHeight="1" x14ac:dyDescent="0.2">
      <c r="A85" s="147" t="s">
        <v>172</v>
      </c>
      <c r="B85" s="134" t="s">
        <v>173</v>
      </c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  <c r="O85" s="233">
        <f t="shared" si="11"/>
        <v>0</v>
      </c>
    </row>
    <row r="86" spans="1:15" ht="13.5" customHeight="1" x14ac:dyDescent="0.2">
      <c r="A86" s="147" t="s">
        <v>174</v>
      </c>
      <c r="B86" s="134" t="s">
        <v>175</v>
      </c>
      <c r="C86" s="231"/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  <c r="O86" s="233">
        <f t="shared" si="11"/>
        <v>0</v>
      </c>
    </row>
    <row r="87" spans="1:15" ht="12.75" customHeight="1" x14ac:dyDescent="0.2">
      <c r="A87" s="147" t="s">
        <v>176</v>
      </c>
      <c r="B87" s="134" t="s">
        <v>177</v>
      </c>
      <c r="C87" s="231"/>
      <c r="D87" s="231"/>
      <c r="E87" s="231"/>
      <c r="F87" s="231"/>
      <c r="G87" s="231"/>
      <c r="H87" s="231"/>
      <c r="I87" s="231"/>
      <c r="J87" s="231"/>
      <c r="K87" s="231"/>
      <c r="L87" s="231"/>
      <c r="M87" s="231"/>
      <c r="N87" s="231"/>
      <c r="O87" s="233">
        <f t="shared" si="11"/>
        <v>0</v>
      </c>
    </row>
    <row r="88" spans="1:15" ht="15.75" customHeight="1" x14ac:dyDescent="0.2">
      <c r="A88" s="149" t="s">
        <v>387</v>
      </c>
      <c r="B88" s="139" t="s">
        <v>178</v>
      </c>
      <c r="C88" s="232">
        <f>SUM(C84:C87)</f>
        <v>0</v>
      </c>
      <c r="D88" s="232">
        <f t="shared" ref="D88:N88" si="15">SUM(D84:D87)</f>
        <v>0</v>
      </c>
      <c r="E88" s="232">
        <f t="shared" si="15"/>
        <v>0</v>
      </c>
      <c r="F88" s="232">
        <f t="shared" si="15"/>
        <v>0</v>
      </c>
      <c r="G88" s="232">
        <f t="shared" si="15"/>
        <v>0</v>
      </c>
      <c r="H88" s="232">
        <f t="shared" si="15"/>
        <v>0</v>
      </c>
      <c r="I88" s="232">
        <f t="shared" si="15"/>
        <v>0</v>
      </c>
      <c r="J88" s="232">
        <f t="shared" si="15"/>
        <v>0</v>
      </c>
      <c r="K88" s="232">
        <f t="shared" si="15"/>
        <v>0</v>
      </c>
      <c r="L88" s="232">
        <f t="shared" si="15"/>
        <v>0</v>
      </c>
      <c r="M88" s="232">
        <f t="shared" si="15"/>
        <v>0</v>
      </c>
      <c r="N88" s="232">
        <f t="shared" si="15"/>
        <v>0</v>
      </c>
      <c r="O88" s="233">
        <f t="shared" si="11"/>
        <v>0</v>
      </c>
    </row>
    <row r="89" spans="1:15" ht="23.45" customHeight="1" x14ac:dyDescent="0.2">
      <c r="A89" s="147" t="s">
        <v>179</v>
      </c>
      <c r="B89" s="134" t="s">
        <v>180</v>
      </c>
      <c r="C89" s="231"/>
      <c r="D89" s="231"/>
      <c r="E89" s="231"/>
      <c r="F89" s="231"/>
      <c r="G89" s="231"/>
      <c r="H89" s="231"/>
      <c r="I89" s="231"/>
      <c r="J89" s="231"/>
      <c r="K89" s="231"/>
      <c r="L89" s="231"/>
      <c r="M89" s="231"/>
      <c r="N89" s="231"/>
      <c r="O89" s="233">
        <f t="shared" si="11"/>
        <v>0</v>
      </c>
    </row>
    <row r="90" spans="1:15" ht="23.45" customHeight="1" x14ac:dyDescent="0.2">
      <c r="A90" s="147" t="s">
        <v>414</v>
      </c>
      <c r="B90" s="134" t="s">
        <v>181</v>
      </c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3">
        <f t="shared" si="11"/>
        <v>0</v>
      </c>
    </row>
    <row r="91" spans="1:15" ht="22.15" customHeight="1" x14ac:dyDescent="0.2">
      <c r="A91" s="147" t="s">
        <v>415</v>
      </c>
      <c r="B91" s="134" t="s">
        <v>182</v>
      </c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3">
        <f t="shared" si="11"/>
        <v>0</v>
      </c>
    </row>
    <row r="92" spans="1:15" ht="13.5" customHeight="1" x14ac:dyDescent="0.2">
      <c r="A92" s="147" t="s">
        <v>416</v>
      </c>
      <c r="B92" s="134" t="s">
        <v>183</v>
      </c>
      <c r="C92" s="231"/>
      <c r="D92" s="231"/>
      <c r="E92" s="231"/>
      <c r="F92" s="231"/>
      <c r="G92" s="231"/>
      <c r="H92" s="231"/>
      <c r="I92" s="231"/>
      <c r="J92" s="231"/>
      <c r="K92" s="231"/>
      <c r="L92" s="231"/>
      <c r="M92" s="231"/>
      <c r="N92" s="231"/>
      <c r="O92" s="233">
        <f t="shared" si="11"/>
        <v>0</v>
      </c>
    </row>
    <row r="93" spans="1:15" ht="21.6" customHeight="1" x14ac:dyDescent="0.2">
      <c r="A93" s="147" t="s">
        <v>417</v>
      </c>
      <c r="B93" s="134" t="s">
        <v>184</v>
      </c>
      <c r="C93" s="231"/>
      <c r="D93" s="231"/>
      <c r="E93" s="231"/>
      <c r="F93" s="231"/>
      <c r="G93" s="231"/>
      <c r="H93" s="231"/>
      <c r="I93" s="231"/>
      <c r="J93" s="231"/>
      <c r="K93" s="231"/>
      <c r="L93" s="231"/>
      <c r="M93" s="231"/>
      <c r="N93" s="231"/>
      <c r="O93" s="233">
        <f t="shared" si="11"/>
        <v>0</v>
      </c>
    </row>
    <row r="94" spans="1:15" ht="24" customHeight="1" x14ac:dyDescent="0.2">
      <c r="A94" s="147" t="s">
        <v>418</v>
      </c>
      <c r="B94" s="134" t="s">
        <v>185</v>
      </c>
      <c r="C94" s="231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3">
        <f t="shared" si="11"/>
        <v>0</v>
      </c>
    </row>
    <row r="95" spans="1:15" ht="17.25" customHeight="1" x14ac:dyDescent="0.2">
      <c r="A95" s="147" t="s">
        <v>186</v>
      </c>
      <c r="B95" s="134" t="s">
        <v>187</v>
      </c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3">
        <f t="shared" si="11"/>
        <v>0</v>
      </c>
    </row>
    <row r="96" spans="1:15" ht="16.5" customHeight="1" x14ac:dyDescent="0.2">
      <c r="A96" s="147" t="s">
        <v>419</v>
      </c>
      <c r="B96" s="134" t="s">
        <v>188</v>
      </c>
      <c r="C96" s="231"/>
      <c r="D96" s="231"/>
      <c r="E96" s="231"/>
      <c r="F96" s="231"/>
      <c r="G96" s="231"/>
      <c r="H96" s="231"/>
      <c r="I96" s="231"/>
      <c r="J96" s="231"/>
      <c r="K96" s="231"/>
      <c r="L96" s="231"/>
      <c r="M96" s="231"/>
      <c r="N96" s="231"/>
      <c r="O96" s="233">
        <f t="shared" si="11"/>
        <v>0</v>
      </c>
    </row>
    <row r="97" spans="1:15" ht="15.75" customHeight="1" x14ac:dyDescent="0.2">
      <c r="A97" s="149" t="s">
        <v>388</v>
      </c>
      <c r="B97" s="139" t="s">
        <v>189</v>
      </c>
      <c r="C97" s="232">
        <f>SUM(C89:C96)</f>
        <v>0</v>
      </c>
      <c r="D97" s="232">
        <f t="shared" ref="D97:N97" si="16">SUM(D89:D96)</f>
        <v>0</v>
      </c>
      <c r="E97" s="232">
        <f t="shared" si="16"/>
        <v>0</v>
      </c>
      <c r="F97" s="232">
        <f t="shared" si="16"/>
        <v>0</v>
      </c>
      <c r="G97" s="232">
        <f t="shared" si="16"/>
        <v>0</v>
      </c>
      <c r="H97" s="232">
        <f t="shared" si="16"/>
        <v>0</v>
      </c>
      <c r="I97" s="232">
        <f t="shared" si="16"/>
        <v>0</v>
      </c>
      <c r="J97" s="232">
        <f t="shared" si="16"/>
        <v>0</v>
      </c>
      <c r="K97" s="232">
        <f t="shared" si="16"/>
        <v>0</v>
      </c>
      <c r="L97" s="232">
        <f t="shared" si="16"/>
        <v>0</v>
      </c>
      <c r="M97" s="232">
        <f t="shared" si="16"/>
        <v>0</v>
      </c>
      <c r="N97" s="232">
        <f t="shared" si="16"/>
        <v>0</v>
      </c>
      <c r="O97" s="233">
        <f t="shared" si="11"/>
        <v>0</v>
      </c>
    </row>
    <row r="98" spans="1:15" x14ac:dyDescent="0.2">
      <c r="A98" s="152" t="s">
        <v>530</v>
      </c>
      <c r="B98" s="153"/>
      <c r="C98" s="259"/>
      <c r="D98" s="259"/>
      <c r="E98" s="259"/>
      <c r="F98" s="259"/>
      <c r="G98" s="259"/>
      <c r="H98" s="259"/>
      <c r="I98" s="259"/>
      <c r="J98" s="259"/>
      <c r="K98" s="259"/>
      <c r="L98" s="259"/>
      <c r="M98" s="259"/>
      <c r="N98" s="259"/>
      <c r="O98" s="260"/>
    </row>
    <row r="99" spans="1:15" x14ac:dyDescent="0.2">
      <c r="A99" s="162" t="s">
        <v>427</v>
      </c>
      <c r="B99" s="163" t="s">
        <v>190</v>
      </c>
      <c r="C99" s="261">
        <f>C25+C26+C51+C60+C74+C87+C88+C97</f>
        <v>3777870</v>
      </c>
      <c r="D99" s="261">
        <f t="shared" ref="D99:N99" si="17">D97+D88+D83+D74+D60+D51+D26+D25</f>
        <v>3777770</v>
      </c>
      <c r="E99" s="261">
        <f t="shared" si="17"/>
        <v>3904770</v>
      </c>
      <c r="F99" s="261">
        <f t="shared" si="17"/>
        <v>8065230</v>
      </c>
      <c r="G99" s="261">
        <f t="shared" si="17"/>
        <v>3946070</v>
      </c>
      <c r="H99" s="261">
        <f t="shared" si="17"/>
        <v>5227700</v>
      </c>
      <c r="I99" s="261">
        <f t="shared" si="17"/>
        <v>4323870</v>
      </c>
      <c r="J99" s="261">
        <f t="shared" si="17"/>
        <v>6045570</v>
      </c>
      <c r="K99" s="261">
        <f t="shared" si="17"/>
        <v>4131270</v>
      </c>
      <c r="L99" s="261">
        <f t="shared" si="17"/>
        <v>4355370</v>
      </c>
      <c r="M99" s="261">
        <f t="shared" si="17"/>
        <v>8281460</v>
      </c>
      <c r="N99" s="261">
        <f t="shared" si="17"/>
        <v>5026217</v>
      </c>
      <c r="O99" s="262">
        <f>SUM(C99:N99)</f>
        <v>60863167</v>
      </c>
    </row>
    <row r="100" spans="1:15" ht="16.5" customHeight="1" x14ac:dyDescent="0.2">
      <c r="A100" s="147" t="s">
        <v>420</v>
      </c>
      <c r="B100" s="137" t="s">
        <v>191</v>
      </c>
      <c r="C100" s="231"/>
      <c r="D100" s="231"/>
      <c r="E100" s="231"/>
      <c r="F100" s="231"/>
      <c r="G100" s="231"/>
      <c r="H100" s="231"/>
      <c r="I100" s="231"/>
      <c r="J100" s="231"/>
      <c r="K100" s="231"/>
      <c r="L100" s="231"/>
      <c r="M100" s="231"/>
      <c r="N100" s="231"/>
      <c r="O100" s="233">
        <f t="shared" si="11"/>
        <v>0</v>
      </c>
    </row>
    <row r="101" spans="1:15" ht="21" customHeight="1" x14ac:dyDescent="0.2">
      <c r="A101" s="147" t="s">
        <v>192</v>
      </c>
      <c r="B101" s="137" t="s">
        <v>193</v>
      </c>
      <c r="C101" s="231"/>
      <c r="D101" s="231"/>
      <c r="E101" s="231"/>
      <c r="F101" s="231"/>
      <c r="G101" s="231"/>
      <c r="H101" s="231"/>
      <c r="I101" s="231"/>
      <c r="J101" s="231"/>
      <c r="K101" s="231"/>
      <c r="L101" s="231"/>
      <c r="M101" s="231"/>
      <c r="N101" s="231"/>
      <c r="O101" s="233">
        <f t="shared" si="11"/>
        <v>0</v>
      </c>
    </row>
    <row r="102" spans="1:15" ht="15.75" customHeight="1" x14ac:dyDescent="0.2">
      <c r="A102" s="147" t="s">
        <v>421</v>
      </c>
      <c r="B102" s="137" t="s">
        <v>194</v>
      </c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3">
        <f t="shared" si="11"/>
        <v>0</v>
      </c>
    </row>
    <row r="103" spans="1:15" ht="13.5" customHeight="1" x14ac:dyDescent="0.2">
      <c r="A103" s="149" t="s">
        <v>389</v>
      </c>
      <c r="B103" s="144" t="s">
        <v>195</v>
      </c>
      <c r="C103" s="232">
        <f>SUM(C100:C102)</f>
        <v>0</v>
      </c>
      <c r="D103" s="232">
        <f t="shared" ref="D103:M103" si="18">SUM(D100:D102)</f>
        <v>0</v>
      </c>
      <c r="E103" s="232">
        <f t="shared" si="18"/>
        <v>0</v>
      </c>
      <c r="F103" s="232">
        <f t="shared" si="18"/>
        <v>0</v>
      </c>
      <c r="G103" s="232">
        <f t="shared" si="18"/>
        <v>0</v>
      </c>
      <c r="H103" s="232">
        <f t="shared" si="18"/>
        <v>0</v>
      </c>
      <c r="I103" s="232">
        <f t="shared" si="18"/>
        <v>0</v>
      </c>
      <c r="J103" s="232">
        <f t="shared" si="18"/>
        <v>0</v>
      </c>
      <c r="K103" s="232">
        <f t="shared" si="18"/>
        <v>0</v>
      </c>
      <c r="L103" s="232">
        <f t="shared" si="18"/>
        <v>0</v>
      </c>
      <c r="M103" s="232">
        <f t="shared" si="18"/>
        <v>0</v>
      </c>
      <c r="N103" s="232">
        <v>0</v>
      </c>
      <c r="O103" s="233">
        <f t="shared" si="11"/>
        <v>0</v>
      </c>
    </row>
    <row r="104" spans="1:15" ht="12.75" x14ac:dyDescent="0.2">
      <c r="A104" s="172" t="s">
        <v>422</v>
      </c>
      <c r="B104" s="137" t="s">
        <v>196</v>
      </c>
      <c r="C104" s="231"/>
      <c r="D104" s="231"/>
      <c r="E104" s="231"/>
      <c r="F104" s="231"/>
      <c r="G104" s="231"/>
      <c r="H104" s="231"/>
      <c r="I104" s="231"/>
      <c r="J104" s="231"/>
      <c r="K104" s="231"/>
      <c r="L104" s="231"/>
      <c r="M104" s="231"/>
      <c r="N104" s="231"/>
      <c r="O104" s="233">
        <f t="shared" si="11"/>
        <v>0</v>
      </c>
    </row>
    <row r="105" spans="1:15" ht="12.75" x14ac:dyDescent="0.2">
      <c r="A105" s="172" t="s">
        <v>392</v>
      </c>
      <c r="B105" s="137" t="s">
        <v>197</v>
      </c>
      <c r="C105" s="231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3">
        <f t="shared" si="11"/>
        <v>0</v>
      </c>
    </row>
    <row r="106" spans="1:15" ht="15" customHeight="1" x14ac:dyDescent="0.2">
      <c r="A106" s="147" t="s">
        <v>198</v>
      </c>
      <c r="B106" s="137" t="s">
        <v>199</v>
      </c>
      <c r="C106" s="231"/>
      <c r="D106" s="231"/>
      <c r="E106" s="231"/>
      <c r="F106" s="231"/>
      <c r="G106" s="231"/>
      <c r="H106" s="231"/>
      <c r="I106" s="231"/>
      <c r="J106" s="231"/>
      <c r="K106" s="231"/>
      <c r="L106" s="231"/>
      <c r="M106" s="231"/>
      <c r="N106" s="231"/>
      <c r="O106" s="233">
        <f t="shared" si="11"/>
        <v>0</v>
      </c>
    </row>
    <row r="107" spans="1:15" ht="15.75" customHeight="1" x14ac:dyDescent="0.2">
      <c r="A107" s="147" t="s">
        <v>423</v>
      </c>
      <c r="B107" s="137" t="s">
        <v>200</v>
      </c>
      <c r="C107" s="231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3">
        <f t="shared" si="11"/>
        <v>0</v>
      </c>
    </row>
    <row r="108" spans="1:15" x14ac:dyDescent="0.2">
      <c r="A108" s="176" t="s">
        <v>390</v>
      </c>
      <c r="B108" s="144" t="s">
        <v>201</v>
      </c>
      <c r="C108" s="231">
        <f>SUM(C104:C107)</f>
        <v>0</v>
      </c>
      <c r="D108" s="231">
        <f t="shared" ref="D108:M108" si="19">SUM(D104:D107)</f>
        <v>0</v>
      </c>
      <c r="E108" s="231">
        <f t="shared" si="19"/>
        <v>0</v>
      </c>
      <c r="F108" s="231">
        <f t="shared" si="19"/>
        <v>0</v>
      </c>
      <c r="G108" s="231">
        <f t="shared" si="19"/>
        <v>0</v>
      </c>
      <c r="H108" s="231">
        <f t="shared" si="19"/>
        <v>0</v>
      </c>
      <c r="I108" s="231">
        <f t="shared" si="19"/>
        <v>0</v>
      </c>
      <c r="J108" s="231">
        <f t="shared" si="19"/>
        <v>0</v>
      </c>
      <c r="K108" s="231">
        <f t="shared" si="19"/>
        <v>0</v>
      </c>
      <c r="L108" s="231">
        <f t="shared" si="19"/>
        <v>0</v>
      </c>
      <c r="M108" s="231">
        <f t="shared" si="19"/>
        <v>0</v>
      </c>
      <c r="N108" s="231">
        <v>0</v>
      </c>
      <c r="O108" s="233">
        <f t="shared" si="11"/>
        <v>0</v>
      </c>
    </row>
    <row r="109" spans="1:15" ht="12.75" x14ac:dyDescent="0.2">
      <c r="A109" s="172" t="s">
        <v>202</v>
      </c>
      <c r="B109" s="137" t="s">
        <v>203</v>
      </c>
      <c r="C109" s="231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3">
        <f t="shared" si="11"/>
        <v>0</v>
      </c>
    </row>
    <row r="110" spans="1:15" ht="12.75" x14ac:dyDescent="0.2">
      <c r="A110" s="172" t="s">
        <v>204</v>
      </c>
      <c r="B110" s="137" t="s">
        <v>205</v>
      </c>
      <c r="C110" s="231"/>
      <c r="D110" s="23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3">
        <f t="shared" si="11"/>
        <v>0</v>
      </c>
    </row>
    <row r="111" spans="1:15" x14ac:dyDescent="0.2">
      <c r="A111" s="176" t="s">
        <v>206</v>
      </c>
      <c r="B111" s="144" t="s">
        <v>207</v>
      </c>
      <c r="C111" s="232">
        <f>SUM(C109:C110)</f>
        <v>0</v>
      </c>
      <c r="D111" s="232">
        <f t="shared" ref="D111:N111" si="20">SUM(D109:D110)</f>
        <v>0</v>
      </c>
      <c r="E111" s="232">
        <f t="shared" si="20"/>
        <v>0</v>
      </c>
      <c r="F111" s="232">
        <f t="shared" si="20"/>
        <v>0</v>
      </c>
      <c r="G111" s="232">
        <f t="shared" si="20"/>
        <v>0</v>
      </c>
      <c r="H111" s="232">
        <f t="shared" si="20"/>
        <v>0</v>
      </c>
      <c r="I111" s="232">
        <f t="shared" si="20"/>
        <v>0</v>
      </c>
      <c r="J111" s="232">
        <f t="shared" si="20"/>
        <v>0</v>
      </c>
      <c r="K111" s="232">
        <f t="shared" si="20"/>
        <v>0</v>
      </c>
      <c r="L111" s="232">
        <f t="shared" si="20"/>
        <v>0</v>
      </c>
      <c r="M111" s="232">
        <f t="shared" si="20"/>
        <v>0</v>
      </c>
      <c r="N111" s="232">
        <f t="shared" si="20"/>
        <v>0</v>
      </c>
      <c r="O111" s="233">
        <f t="shared" si="11"/>
        <v>0</v>
      </c>
    </row>
    <row r="112" spans="1:15" ht="12.75" x14ac:dyDescent="0.2">
      <c r="A112" s="172" t="s">
        <v>208</v>
      </c>
      <c r="B112" s="137" t="s">
        <v>209</v>
      </c>
      <c r="C112" s="231"/>
      <c r="D112" s="231"/>
      <c r="E112" s="231"/>
      <c r="F112" s="231"/>
      <c r="G112" s="231"/>
      <c r="H112" s="231"/>
      <c r="I112" s="231"/>
      <c r="J112" s="231"/>
      <c r="K112" s="231"/>
      <c r="L112" s="231"/>
      <c r="M112" s="231"/>
      <c r="N112" s="231"/>
      <c r="O112" s="233">
        <f t="shared" si="11"/>
        <v>0</v>
      </c>
    </row>
    <row r="113" spans="1:15" ht="12.75" x14ac:dyDescent="0.2">
      <c r="A113" s="172" t="s">
        <v>210</v>
      </c>
      <c r="B113" s="137" t="s">
        <v>211</v>
      </c>
      <c r="C113" s="231"/>
      <c r="D113" s="231"/>
      <c r="E113" s="231"/>
      <c r="F113" s="231"/>
      <c r="G113" s="231"/>
      <c r="H113" s="231"/>
      <c r="I113" s="231"/>
      <c r="J113" s="231"/>
      <c r="K113" s="231"/>
      <c r="L113" s="231"/>
      <c r="M113" s="231"/>
      <c r="N113" s="231"/>
      <c r="O113" s="233">
        <f t="shared" si="11"/>
        <v>0</v>
      </c>
    </row>
    <row r="114" spans="1:15" ht="12.75" x14ac:dyDescent="0.2">
      <c r="A114" s="172" t="s">
        <v>212</v>
      </c>
      <c r="B114" s="137" t="s">
        <v>213</v>
      </c>
      <c r="C114" s="231"/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3">
        <f t="shared" si="11"/>
        <v>0</v>
      </c>
    </row>
    <row r="115" spans="1:15" x14ac:dyDescent="0.2">
      <c r="A115" s="176" t="s">
        <v>391</v>
      </c>
      <c r="B115" s="144" t="s">
        <v>214</v>
      </c>
      <c r="C115" s="232">
        <f>SUM(C112:C114)</f>
        <v>0</v>
      </c>
      <c r="D115" s="232">
        <f t="shared" ref="D115:N115" si="21">SUM(D112:D114)</f>
        <v>0</v>
      </c>
      <c r="E115" s="232">
        <f t="shared" si="21"/>
        <v>0</v>
      </c>
      <c r="F115" s="232">
        <f t="shared" si="21"/>
        <v>0</v>
      </c>
      <c r="G115" s="232">
        <f t="shared" si="21"/>
        <v>0</v>
      </c>
      <c r="H115" s="232">
        <f t="shared" si="21"/>
        <v>0</v>
      </c>
      <c r="I115" s="232">
        <f t="shared" si="21"/>
        <v>0</v>
      </c>
      <c r="J115" s="232">
        <f t="shared" si="21"/>
        <v>0</v>
      </c>
      <c r="K115" s="232">
        <f t="shared" si="21"/>
        <v>0</v>
      </c>
      <c r="L115" s="232">
        <f t="shared" si="21"/>
        <v>0</v>
      </c>
      <c r="M115" s="232">
        <f t="shared" si="21"/>
        <v>0</v>
      </c>
      <c r="N115" s="232">
        <f t="shared" si="21"/>
        <v>0</v>
      </c>
      <c r="O115" s="233">
        <f>O103+O108+O111</f>
        <v>0</v>
      </c>
    </row>
    <row r="116" spans="1:15" ht="12.75" x14ac:dyDescent="0.2">
      <c r="A116" s="172" t="s">
        <v>215</v>
      </c>
      <c r="B116" s="137" t="s">
        <v>216</v>
      </c>
      <c r="C116" s="231"/>
      <c r="D116" s="231"/>
      <c r="E116" s="231"/>
      <c r="F116" s="231"/>
      <c r="G116" s="231"/>
      <c r="H116" s="231"/>
      <c r="I116" s="231"/>
      <c r="J116" s="231"/>
      <c r="K116" s="231"/>
      <c r="L116" s="231"/>
      <c r="M116" s="231"/>
      <c r="N116" s="231"/>
      <c r="O116" s="233">
        <f t="shared" si="11"/>
        <v>0</v>
      </c>
    </row>
    <row r="117" spans="1:15" ht="12" customHeight="1" x14ac:dyDescent="0.2">
      <c r="A117" s="147" t="s">
        <v>217</v>
      </c>
      <c r="B117" s="137" t="s">
        <v>218</v>
      </c>
      <c r="C117" s="231"/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  <c r="O117" s="233">
        <f t="shared" si="11"/>
        <v>0</v>
      </c>
    </row>
    <row r="118" spans="1:15" ht="12.75" x14ac:dyDescent="0.2">
      <c r="A118" s="172" t="s">
        <v>424</v>
      </c>
      <c r="B118" s="137" t="s">
        <v>219</v>
      </c>
      <c r="C118" s="231"/>
      <c r="D118" s="231"/>
      <c r="E118" s="231"/>
      <c r="F118" s="231"/>
      <c r="G118" s="231"/>
      <c r="H118" s="231"/>
      <c r="I118" s="231"/>
      <c r="J118" s="231"/>
      <c r="K118" s="231"/>
      <c r="L118" s="231"/>
      <c r="M118" s="231"/>
      <c r="N118" s="231"/>
      <c r="O118" s="233">
        <f t="shared" si="11"/>
        <v>0</v>
      </c>
    </row>
    <row r="119" spans="1:15" ht="12.75" x14ac:dyDescent="0.2">
      <c r="A119" s="172" t="s">
        <v>393</v>
      </c>
      <c r="B119" s="137" t="s">
        <v>220</v>
      </c>
      <c r="C119" s="231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O119" s="233">
        <f t="shared" si="11"/>
        <v>0</v>
      </c>
    </row>
    <row r="120" spans="1:15" x14ac:dyDescent="0.2">
      <c r="A120" s="176" t="s">
        <v>394</v>
      </c>
      <c r="B120" s="144" t="s">
        <v>221</v>
      </c>
      <c r="C120" s="232">
        <f>SUM(C116:C119)</f>
        <v>0</v>
      </c>
      <c r="D120" s="232">
        <f t="shared" ref="D120:N120" si="22">SUM(D116:D119)</f>
        <v>0</v>
      </c>
      <c r="E120" s="232">
        <f t="shared" si="22"/>
        <v>0</v>
      </c>
      <c r="F120" s="232">
        <f t="shared" si="22"/>
        <v>0</v>
      </c>
      <c r="G120" s="232">
        <f t="shared" si="22"/>
        <v>0</v>
      </c>
      <c r="H120" s="232">
        <f t="shared" si="22"/>
        <v>0</v>
      </c>
      <c r="I120" s="232">
        <f t="shared" si="22"/>
        <v>0</v>
      </c>
      <c r="J120" s="232">
        <f t="shared" si="22"/>
        <v>0</v>
      </c>
      <c r="K120" s="232">
        <f t="shared" si="22"/>
        <v>0</v>
      </c>
      <c r="L120" s="232">
        <f t="shared" si="22"/>
        <v>0</v>
      </c>
      <c r="M120" s="232">
        <f t="shared" si="22"/>
        <v>0</v>
      </c>
      <c r="N120" s="232">
        <f t="shared" si="22"/>
        <v>0</v>
      </c>
      <c r="O120" s="233">
        <f t="shared" si="11"/>
        <v>0</v>
      </c>
    </row>
    <row r="121" spans="1:15" ht="13.5" customHeight="1" x14ac:dyDescent="0.2">
      <c r="A121" s="147" t="s">
        <v>222</v>
      </c>
      <c r="B121" s="137" t="s">
        <v>223</v>
      </c>
      <c r="C121" s="231"/>
      <c r="D121" s="231"/>
      <c r="E121" s="231"/>
      <c r="F121" s="231"/>
      <c r="G121" s="231"/>
      <c r="H121" s="231"/>
      <c r="I121" s="231"/>
      <c r="J121" s="231"/>
      <c r="K121" s="231"/>
      <c r="L121" s="231"/>
      <c r="M121" s="231"/>
      <c r="N121" s="231"/>
      <c r="O121" s="233">
        <f t="shared" si="11"/>
        <v>0</v>
      </c>
    </row>
    <row r="122" spans="1:15" x14ac:dyDescent="0.2">
      <c r="A122" s="179" t="s">
        <v>428</v>
      </c>
      <c r="B122" s="180" t="s">
        <v>224</v>
      </c>
      <c r="C122" s="261">
        <f>C120+C115</f>
        <v>0</v>
      </c>
      <c r="D122" s="261">
        <f t="shared" ref="D122:N122" si="23">D120+D115</f>
        <v>0</v>
      </c>
      <c r="E122" s="261">
        <f t="shared" si="23"/>
        <v>0</v>
      </c>
      <c r="F122" s="261">
        <f t="shared" si="23"/>
        <v>0</v>
      </c>
      <c r="G122" s="261">
        <f t="shared" si="23"/>
        <v>0</v>
      </c>
      <c r="H122" s="261">
        <f t="shared" si="23"/>
        <v>0</v>
      </c>
      <c r="I122" s="261">
        <f t="shared" si="23"/>
        <v>0</v>
      </c>
      <c r="J122" s="261">
        <f t="shared" si="23"/>
        <v>0</v>
      </c>
      <c r="K122" s="261">
        <f t="shared" si="23"/>
        <v>0</v>
      </c>
      <c r="L122" s="261">
        <f t="shared" si="23"/>
        <v>0</v>
      </c>
      <c r="M122" s="261">
        <f t="shared" si="23"/>
        <v>0</v>
      </c>
      <c r="N122" s="261">
        <f t="shared" si="23"/>
        <v>0</v>
      </c>
      <c r="O122" s="261">
        <f>O115+O120</f>
        <v>0</v>
      </c>
    </row>
    <row r="123" spans="1:15" x14ac:dyDescent="0.2">
      <c r="A123" s="112" t="s">
        <v>465</v>
      </c>
      <c r="B123" s="112" t="s">
        <v>704</v>
      </c>
      <c r="C123" s="263">
        <f>C120+C115+C99</f>
        <v>3777870</v>
      </c>
      <c r="D123" s="263">
        <f t="shared" ref="D123:N123" si="24">D120+D115+D99</f>
        <v>3777770</v>
      </c>
      <c r="E123" s="263">
        <f t="shared" si="24"/>
        <v>3904770</v>
      </c>
      <c r="F123" s="263">
        <f t="shared" si="24"/>
        <v>8065230</v>
      </c>
      <c r="G123" s="263">
        <f t="shared" si="24"/>
        <v>3946070</v>
      </c>
      <c r="H123" s="263">
        <f t="shared" si="24"/>
        <v>5227700</v>
      </c>
      <c r="I123" s="263">
        <f t="shared" si="24"/>
        <v>4323870</v>
      </c>
      <c r="J123" s="263">
        <f t="shared" si="24"/>
        <v>6045570</v>
      </c>
      <c r="K123" s="263">
        <f t="shared" si="24"/>
        <v>4131270</v>
      </c>
      <c r="L123" s="263">
        <f t="shared" si="24"/>
        <v>4355370</v>
      </c>
      <c r="M123" s="263">
        <f t="shared" si="24"/>
        <v>8281460</v>
      </c>
      <c r="N123" s="263">
        <f t="shared" si="24"/>
        <v>5026217</v>
      </c>
      <c r="O123" s="263">
        <v>60863167</v>
      </c>
    </row>
    <row r="124" spans="1:15" ht="19.899999999999999" customHeight="1" x14ac:dyDescent="0.2">
      <c r="A124" s="124" t="s">
        <v>53</v>
      </c>
      <c r="B124" s="125" t="s">
        <v>458</v>
      </c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3">
        <f>O115+O120</f>
        <v>0</v>
      </c>
    </row>
    <row r="125" spans="1:15" ht="20.25" customHeight="1" x14ac:dyDescent="0.2">
      <c r="A125" s="136" t="s">
        <v>225</v>
      </c>
      <c r="B125" s="143" t="s">
        <v>226</v>
      </c>
      <c r="C125" s="231"/>
      <c r="D125" s="231"/>
      <c r="E125" s="231"/>
      <c r="F125" s="231"/>
      <c r="G125" s="231"/>
      <c r="H125" s="231"/>
      <c r="I125" s="231"/>
      <c r="J125" s="231"/>
      <c r="K125" s="231"/>
      <c r="L125" s="231"/>
      <c r="M125" s="231"/>
      <c r="N125" s="231"/>
      <c r="O125" s="233">
        <f t="shared" si="11"/>
        <v>0</v>
      </c>
    </row>
    <row r="126" spans="1:15" ht="28.15" customHeight="1" x14ac:dyDescent="0.2">
      <c r="A126" s="137" t="s">
        <v>227</v>
      </c>
      <c r="B126" s="143" t="s">
        <v>228</v>
      </c>
      <c r="C126" s="231"/>
      <c r="D126" s="231"/>
      <c r="E126" s="231"/>
      <c r="F126" s="231"/>
      <c r="G126" s="231"/>
      <c r="H126" s="231"/>
      <c r="I126" s="231"/>
      <c r="J126" s="231"/>
      <c r="K126" s="231"/>
      <c r="L126" s="231"/>
      <c r="M126" s="231"/>
      <c r="N126" s="231"/>
      <c r="O126" s="233">
        <f t="shared" si="11"/>
        <v>0</v>
      </c>
    </row>
    <row r="127" spans="1:15" ht="22.9" customHeight="1" x14ac:dyDescent="0.2">
      <c r="A127" s="137" t="s">
        <v>229</v>
      </c>
      <c r="B127" s="143" t="s">
        <v>230</v>
      </c>
      <c r="C127" s="231"/>
      <c r="D127" s="231"/>
      <c r="E127" s="231"/>
      <c r="F127" s="231"/>
      <c r="G127" s="231"/>
      <c r="H127" s="231"/>
      <c r="I127" s="231"/>
      <c r="J127" s="231"/>
      <c r="K127" s="231"/>
      <c r="L127" s="231"/>
      <c r="M127" s="231"/>
      <c r="N127" s="231"/>
      <c r="O127" s="233">
        <f t="shared" si="11"/>
        <v>0</v>
      </c>
    </row>
    <row r="128" spans="1:15" ht="15" customHeight="1" x14ac:dyDescent="0.2">
      <c r="A128" s="137" t="s">
        <v>231</v>
      </c>
      <c r="B128" s="143" t="s">
        <v>232</v>
      </c>
      <c r="C128" s="231"/>
      <c r="D128" s="231"/>
      <c r="E128" s="231"/>
      <c r="F128" s="231"/>
      <c r="G128" s="231"/>
      <c r="H128" s="231"/>
      <c r="I128" s="231"/>
      <c r="J128" s="231"/>
      <c r="K128" s="231"/>
      <c r="L128" s="231"/>
      <c r="M128" s="231"/>
      <c r="N128" s="231"/>
      <c r="O128" s="233">
        <f t="shared" si="11"/>
        <v>0</v>
      </c>
    </row>
    <row r="129" spans="1:15" ht="15.75" customHeight="1" x14ac:dyDescent="0.2">
      <c r="A129" s="137" t="s">
        <v>233</v>
      </c>
      <c r="B129" s="143" t="s">
        <v>234</v>
      </c>
      <c r="C129" s="231"/>
      <c r="D129" s="231"/>
      <c r="E129" s="231"/>
      <c r="F129" s="231"/>
      <c r="G129" s="231"/>
      <c r="H129" s="231"/>
      <c r="I129" s="231"/>
      <c r="J129" s="231"/>
      <c r="K129" s="231"/>
      <c r="L129" s="231"/>
      <c r="M129" s="231"/>
      <c r="N129" s="231"/>
      <c r="O129" s="233">
        <f t="shared" si="11"/>
        <v>0</v>
      </c>
    </row>
    <row r="130" spans="1:15" ht="13.5" customHeight="1" x14ac:dyDescent="0.2">
      <c r="A130" s="137" t="s">
        <v>235</v>
      </c>
      <c r="B130" s="143" t="s">
        <v>236</v>
      </c>
      <c r="C130" s="231"/>
      <c r="D130" s="231"/>
      <c r="E130" s="231"/>
      <c r="F130" s="231"/>
      <c r="G130" s="231"/>
      <c r="H130" s="231"/>
      <c r="I130" s="231"/>
      <c r="J130" s="231"/>
      <c r="K130" s="231"/>
      <c r="L130" s="231"/>
      <c r="M130" s="231"/>
      <c r="N130" s="231"/>
      <c r="O130" s="233">
        <f t="shared" si="11"/>
        <v>0</v>
      </c>
    </row>
    <row r="131" spans="1:15" ht="14.25" customHeight="1" x14ac:dyDescent="0.2">
      <c r="A131" s="144" t="s">
        <v>468</v>
      </c>
      <c r="B131" s="158" t="s">
        <v>237</v>
      </c>
      <c r="C131" s="232">
        <f>SUM(C125:C130)</f>
        <v>0</v>
      </c>
      <c r="D131" s="232">
        <f t="shared" ref="D131:N131" si="25">SUM(D125:D130)</f>
        <v>0</v>
      </c>
      <c r="E131" s="232">
        <f t="shared" si="25"/>
        <v>0</v>
      </c>
      <c r="F131" s="232">
        <f t="shared" si="25"/>
        <v>0</v>
      </c>
      <c r="G131" s="232">
        <f t="shared" si="25"/>
        <v>0</v>
      </c>
      <c r="H131" s="232">
        <f t="shared" si="25"/>
        <v>0</v>
      </c>
      <c r="I131" s="232">
        <f t="shared" si="25"/>
        <v>0</v>
      </c>
      <c r="J131" s="232">
        <f t="shared" si="25"/>
        <v>0</v>
      </c>
      <c r="K131" s="232">
        <f t="shared" si="25"/>
        <v>0</v>
      </c>
      <c r="L131" s="232">
        <f t="shared" si="25"/>
        <v>0</v>
      </c>
      <c r="M131" s="232">
        <f t="shared" si="25"/>
        <v>0</v>
      </c>
      <c r="N131" s="232">
        <f t="shared" si="25"/>
        <v>0</v>
      </c>
      <c r="O131" s="233">
        <f t="shared" si="11"/>
        <v>0</v>
      </c>
    </row>
    <row r="132" spans="1:15" ht="12" customHeight="1" x14ac:dyDescent="0.2">
      <c r="A132" s="137" t="s">
        <v>238</v>
      </c>
      <c r="B132" s="143" t="s">
        <v>239</v>
      </c>
      <c r="C132" s="231"/>
      <c r="D132" s="231"/>
      <c r="E132" s="231"/>
      <c r="F132" s="231"/>
      <c r="G132" s="231"/>
      <c r="H132" s="231"/>
      <c r="I132" s="231"/>
      <c r="J132" s="231"/>
      <c r="K132" s="231"/>
      <c r="L132" s="231"/>
      <c r="M132" s="231"/>
      <c r="N132" s="231"/>
      <c r="O132" s="233">
        <f t="shared" si="11"/>
        <v>0</v>
      </c>
    </row>
    <row r="133" spans="1:15" ht="22.15" customHeight="1" x14ac:dyDescent="0.2">
      <c r="A133" s="137" t="s">
        <v>240</v>
      </c>
      <c r="B133" s="143" t="s">
        <v>241</v>
      </c>
      <c r="C133" s="231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3">
        <f t="shared" si="11"/>
        <v>0</v>
      </c>
    </row>
    <row r="134" spans="1:15" ht="21" customHeight="1" x14ac:dyDescent="0.2">
      <c r="A134" s="137" t="s">
        <v>429</v>
      </c>
      <c r="B134" s="143" t="s">
        <v>242</v>
      </c>
      <c r="C134" s="231"/>
      <c r="D134" s="231"/>
      <c r="E134" s="231"/>
      <c r="F134" s="231"/>
      <c r="G134" s="231"/>
      <c r="H134" s="231"/>
      <c r="I134" s="231"/>
      <c r="J134" s="231"/>
      <c r="K134" s="231"/>
      <c r="L134" s="231"/>
      <c r="M134" s="231"/>
      <c r="N134" s="231"/>
      <c r="O134" s="233">
        <f t="shared" si="11"/>
        <v>0</v>
      </c>
    </row>
    <row r="135" spans="1:15" ht="21.6" customHeight="1" x14ac:dyDescent="0.2">
      <c r="A135" s="137" t="s">
        <v>430</v>
      </c>
      <c r="B135" s="143" t="s">
        <v>243</v>
      </c>
      <c r="C135" s="231"/>
      <c r="D135" s="231"/>
      <c r="E135" s="231"/>
      <c r="F135" s="231"/>
      <c r="G135" s="231"/>
      <c r="H135" s="231"/>
      <c r="I135" s="231"/>
      <c r="J135" s="231"/>
      <c r="K135" s="231"/>
      <c r="L135" s="231"/>
      <c r="M135" s="231"/>
      <c r="N135" s="231"/>
      <c r="O135" s="233">
        <f t="shared" si="11"/>
        <v>0</v>
      </c>
    </row>
    <row r="136" spans="1:15" ht="24.75" customHeight="1" x14ac:dyDescent="0.2">
      <c r="A136" s="137" t="s">
        <v>431</v>
      </c>
      <c r="B136" s="143" t="s">
        <v>244</v>
      </c>
      <c r="C136" s="231"/>
      <c r="D136" s="231"/>
      <c r="E136" s="231"/>
      <c r="F136" s="231"/>
      <c r="G136" s="231"/>
      <c r="H136" s="231"/>
      <c r="I136" s="231"/>
      <c r="J136" s="231"/>
      <c r="K136" s="231"/>
      <c r="L136" s="231"/>
      <c r="M136" s="231"/>
      <c r="N136" s="231"/>
      <c r="O136" s="233">
        <f t="shared" ref="O136:O196" si="26">SUM(C136:N136)</f>
        <v>0</v>
      </c>
    </row>
    <row r="137" spans="1:15" ht="20.25" customHeight="1" x14ac:dyDescent="0.2">
      <c r="A137" s="144" t="s">
        <v>469</v>
      </c>
      <c r="B137" s="158" t="s">
        <v>245</v>
      </c>
      <c r="C137" s="232">
        <f>SUM(C131:C136)</f>
        <v>0</v>
      </c>
      <c r="D137" s="232">
        <f t="shared" ref="D137:N137" si="27">SUM(D131:D136)</f>
        <v>0</v>
      </c>
      <c r="E137" s="232">
        <f t="shared" si="27"/>
        <v>0</v>
      </c>
      <c r="F137" s="232">
        <f t="shared" si="27"/>
        <v>0</v>
      </c>
      <c r="G137" s="232">
        <f t="shared" si="27"/>
        <v>0</v>
      </c>
      <c r="H137" s="232">
        <f t="shared" si="27"/>
        <v>0</v>
      </c>
      <c r="I137" s="232">
        <f t="shared" si="27"/>
        <v>0</v>
      </c>
      <c r="J137" s="232">
        <f t="shared" si="27"/>
        <v>0</v>
      </c>
      <c r="K137" s="232">
        <f t="shared" si="27"/>
        <v>0</v>
      </c>
      <c r="L137" s="232">
        <f t="shared" si="27"/>
        <v>0</v>
      </c>
      <c r="M137" s="232">
        <f t="shared" si="27"/>
        <v>0</v>
      </c>
      <c r="N137" s="232">
        <f t="shared" si="27"/>
        <v>0</v>
      </c>
      <c r="O137" s="233">
        <f t="shared" si="26"/>
        <v>0</v>
      </c>
    </row>
    <row r="138" spans="1:15" ht="14.25" customHeight="1" x14ac:dyDescent="0.2">
      <c r="A138" s="137" t="s">
        <v>435</v>
      </c>
      <c r="B138" s="143" t="s">
        <v>254</v>
      </c>
      <c r="C138" s="231"/>
      <c r="D138" s="231"/>
      <c r="E138" s="231"/>
      <c r="F138" s="231"/>
      <c r="G138" s="231"/>
      <c r="H138" s="231"/>
      <c r="I138" s="231"/>
      <c r="J138" s="231"/>
      <c r="K138" s="231"/>
      <c r="L138" s="231"/>
      <c r="M138" s="231"/>
      <c r="N138" s="231"/>
      <c r="O138" s="233">
        <f t="shared" si="26"/>
        <v>0</v>
      </c>
    </row>
    <row r="139" spans="1:15" ht="13.5" customHeight="1" x14ac:dyDescent="0.2">
      <c r="A139" s="137" t="s">
        <v>436</v>
      </c>
      <c r="B139" s="143" t="s">
        <v>255</v>
      </c>
      <c r="C139" s="231"/>
      <c r="D139" s="231"/>
      <c r="E139" s="231"/>
      <c r="F139" s="231"/>
      <c r="G139" s="231"/>
      <c r="H139" s="231"/>
      <c r="I139" s="231"/>
      <c r="J139" s="231"/>
      <c r="K139" s="231"/>
      <c r="L139" s="231"/>
      <c r="M139" s="231"/>
      <c r="N139" s="231"/>
      <c r="O139" s="233">
        <f t="shared" si="26"/>
        <v>0</v>
      </c>
    </row>
    <row r="140" spans="1:15" ht="14.25" customHeight="1" x14ac:dyDescent="0.2">
      <c r="A140" s="144" t="s">
        <v>471</v>
      </c>
      <c r="B140" s="158" t="s">
        <v>256</v>
      </c>
      <c r="C140" s="232">
        <f>SUM(C138:C139)</f>
        <v>0</v>
      </c>
      <c r="D140" s="232">
        <f t="shared" ref="D140:N140" si="28">SUM(D138:D139)</f>
        <v>0</v>
      </c>
      <c r="E140" s="232">
        <f t="shared" si="28"/>
        <v>0</v>
      </c>
      <c r="F140" s="232">
        <f t="shared" si="28"/>
        <v>0</v>
      </c>
      <c r="G140" s="232">
        <f t="shared" si="28"/>
        <v>0</v>
      </c>
      <c r="H140" s="232">
        <f t="shared" si="28"/>
        <v>0</v>
      </c>
      <c r="I140" s="232">
        <f t="shared" si="28"/>
        <v>0</v>
      </c>
      <c r="J140" s="232">
        <f t="shared" si="28"/>
        <v>0</v>
      </c>
      <c r="K140" s="232">
        <f t="shared" si="28"/>
        <v>0</v>
      </c>
      <c r="L140" s="232">
        <f t="shared" si="28"/>
        <v>0</v>
      </c>
      <c r="M140" s="232">
        <f t="shared" si="28"/>
        <v>0</v>
      </c>
      <c r="N140" s="232">
        <f t="shared" si="28"/>
        <v>0</v>
      </c>
      <c r="O140" s="233">
        <f t="shared" si="26"/>
        <v>0</v>
      </c>
    </row>
    <row r="141" spans="1:15" ht="15" customHeight="1" x14ac:dyDescent="0.2">
      <c r="A141" s="137" t="s">
        <v>437</v>
      </c>
      <c r="B141" s="143" t="s">
        <v>257</v>
      </c>
      <c r="C141" s="231"/>
      <c r="D141" s="231"/>
      <c r="E141" s="231"/>
      <c r="F141" s="231"/>
      <c r="G141" s="231"/>
      <c r="H141" s="231"/>
      <c r="I141" s="231"/>
      <c r="J141" s="231"/>
      <c r="K141" s="231"/>
      <c r="L141" s="231"/>
      <c r="M141" s="231"/>
      <c r="N141" s="231"/>
      <c r="O141" s="233">
        <f t="shared" si="26"/>
        <v>0</v>
      </c>
    </row>
    <row r="142" spans="1:15" ht="15" customHeight="1" x14ac:dyDescent="0.2">
      <c r="A142" s="137" t="s">
        <v>438</v>
      </c>
      <c r="B142" s="143" t="s">
        <v>258</v>
      </c>
      <c r="C142" s="231"/>
      <c r="D142" s="231"/>
      <c r="E142" s="231"/>
      <c r="F142" s="231"/>
      <c r="G142" s="231"/>
      <c r="H142" s="231"/>
      <c r="I142" s="231"/>
      <c r="J142" s="231"/>
      <c r="K142" s="231"/>
      <c r="L142" s="231"/>
      <c r="M142" s="231"/>
      <c r="N142" s="231"/>
      <c r="O142" s="233">
        <f t="shared" si="26"/>
        <v>0</v>
      </c>
    </row>
    <row r="143" spans="1:15" ht="15" customHeight="1" x14ac:dyDescent="0.2">
      <c r="A143" s="137" t="s">
        <v>439</v>
      </c>
      <c r="B143" s="143" t="s">
        <v>259</v>
      </c>
      <c r="C143" s="231"/>
      <c r="D143" s="231"/>
      <c r="E143" s="231"/>
      <c r="F143" s="231"/>
      <c r="G143" s="231"/>
      <c r="H143" s="231"/>
      <c r="I143" s="231"/>
      <c r="J143" s="231"/>
      <c r="K143" s="231"/>
      <c r="L143" s="231"/>
      <c r="M143" s="231"/>
      <c r="N143" s="231"/>
      <c r="O143" s="233">
        <f t="shared" si="26"/>
        <v>0</v>
      </c>
    </row>
    <row r="144" spans="1:15" ht="15" customHeight="1" x14ac:dyDescent="0.2">
      <c r="A144" s="137" t="s">
        <v>440</v>
      </c>
      <c r="B144" s="143" t="s">
        <v>260</v>
      </c>
      <c r="C144" s="231"/>
      <c r="D144" s="231"/>
      <c r="E144" s="231"/>
      <c r="F144" s="231"/>
      <c r="G144" s="231"/>
      <c r="H144" s="231"/>
      <c r="I144" s="231"/>
      <c r="J144" s="231"/>
      <c r="K144" s="231"/>
      <c r="L144" s="231"/>
      <c r="M144" s="231"/>
      <c r="N144" s="231"/>
      <c r="O144" s="233">
        <f t="shared" si="26"/>
        <v>0</v>
      </c>
    </row>
    <row r="145" spans="1:15" ht="12.75" customHeight="1" x14ac:dyDescent="0.2">
      <c r="A145" s="137" t="s">
        <v>441</v>
      </c>
      <c r="B145" s="143" t="s">
        <v>263</v>
      </c>
      <c r="C145" s="231"/>
      <c r="D145" s="231"/>
      <c r="E145" s="231"/>
      <c r="F145" s="231"/>
      <c r="G145" s="231"/>
      <c r="H145" s="231"/>
      <c r="I145" s="231"/>
      <c r="J145" s="231"/>
      <c r="K145" s="231"/>
      <c r="L145" s="231"/>
      <c r="M145" s="231"/>
      <c r="N145" s="231"/>
      <c r="O145" s="233">
        <f t="shared" si="26"/>
        <v>0</v>
      </c>
    </row>
    <row r="146" spans="1:15" ht="14.25" customHeight="1" x14ac:dyDescent="0.2">
      <c r="A146" s="137" t="s">
        <v>264</v>
      </c>
      <c r="B146" s="143" t="s">
        <v>265</v>
      </c>
      <c r="C146" s="231"/>
      <c r="D146" s="231"/>
      <c r="E146" s="231"/>
      <c r="F146" s="231"/>
      <c r="G146" s="231"/>
      <c r="H146" s="231"/>
      <c r="I146" s="231"/>
      <c r="J146" s="231"/>
      <c r="K146" s="231"/>
      <c r="L146" s="231"/>
      <c r="M146" s="231"/>
      <c r="N146" s="231"/>
      <c r="O146" s="233">
        <f t="shared" si="26"/>
        <v>0</v>
      </c>
    </row>
    <row r="147" spans="1:15" ht="16.5" customHeight="1" x14ac:dyDescent="0.2">
      <c r="A147" s="137" t="s">
        <v>442</v>
      </c>
      <c r="B147" s="143" t="s">
        <v>266</v>
      </c>
      <c r="C147" s="231"/>
      <c r="D147" s="231"/>
      <c r="E147" s="231"/>
      <c r="F147" s="231"/>
      <c r="G147" s="231"/>
      <c r="H147" s="231"/>
      <c r="I147" s="231"/>
      <c r="J147" s="231"/>
      <c r="K147" s="231"/>
      <c r="L147" s="231"/>
      <c r="M147" s="231"/>
      <c r="N147" s="231"/>
      <c r="O147" s="233">
        <f t="shared" si="26"/>
        <v>0</v>
      </c>
    </row>
    <row r="148" spans="1:15" ht="15.75" customHeight="1" x14ac:dyDescent="0.2">
      <c r="A148" s="137" t="s">
        <v>443</v>
      </c>
      <c r="B148" s="143" t="s">
        <v>271</v>
      </c>
      <c r="C148" s="231"/>
      <c r="D148" s="231"/>
      <c r="E148" s="231"/>
      <c r="F148" s="231"/>
      <c r="G148" s="231"/>
      <c r="H148" s="231"/>
      <c r="I148" s="231"/>
      <c r="J148" s="231"/>
      <c r="K148" s="231"/>
      <c r="L148" s="231"/>
      <c r="M148" s="231"/>
      <c r="N148" s="231"/>
      <c r="O148" s="233">
        <f t="shared" si="26"/>
        <v>0</v>
      </c>
    </row>
    <row r="149" spans="1:15" ht="15.75" customHeight="1" x14ac:dyDescent="0.2">
      <c r="A149" s="144" t="s">
        <v>472</v>
      </c>
      <c r="B149" s="158" t="s">
        <v>274</v>
      </c>
      <c r="C149" s="231">
        <f>SUM(C144:C148)</f>
        <v>0</v>
      </c>
      <c r="D149" s="231">
        <f t="shared" ref="D149:N149" si="29">SUM(D144:D148)</f>
        <v>0</v>
      </c>
      <c r="E149" s="231">
        <f t="shared" si="29"/>
        <v>0</v>
      </c>
      <c r="F149" s="231">
        <f t="shared" si="29"/>
        <v>0</v>
      </c>
      <c r="G149" s="231">
        <f t="shared" si="29"/>
        <v>0</v>
      </c>
      <c r="H149" s="231">
        <f t="shared" si="29"/>
        <v>0</v>
      </c>
      <c r="I149" s="231">
        <f t="shared" si="29"/>
        <v>0</v>
      </c>
      <c r="J149" s="231">
        <f t="shared" si="29"/>
        <v>0</v>
      </c>
      <c r="K149" s="231">
        <f t="shared" si="29"/>
        <v>0</v>
      </c>
      <c r="L149" s="231">
        <f t="shared" si="29"/>
        <v>0</v>
      </c>
      <c r="M149" s="231">
        <f t="shared" si="29"/>
        <v>0</v>
      </c>
      <c r="N149" s="231">
        <f t="shared" si="29"/>
        <v>0</v>
      </c>
      <c r="O149" s="233">
        <f t="shared" si="26"/>
        <v>0</v>
      </c>
    </row>
    <row r="150" spans="1:15" ht="15" customHeight="1" x14ac:dyDescent="0.2">
      <c r="A150" s="137" t="s">
        <v>444</v>
      </c>
      <c r="B150" s="143" t="s">
        <v>275</v>
      </c>
      <c r="C150" s="231">
        <f>SUM(C144:C149)</f>
        <v>0</v>
      </c>
      <c r="D150" s="231"/>
      <c r="E150" s="231"/>
      <c r="F150" s="231"/>
      <c r="G150" s="231"/>
      <c r="H150" s="231"/>
      <c r="I150" s="231"/>
      <c r="J150" s="231"/>
      <c r="K150" s="231"/>
      <c r="L150" s="231"/>
      <c r="M150" s="231"/>
      <c r="N150" s="231"/>
      <c r="O150" s="233">
        <f t="shared" si="26"/>
        <v>0</v>
      </c>
    </row>
    <row r="151" spans="1:15" ht="14.25" customHeight="1" x14ac:dyDescent="0.2">
      <c r="A151" s="144" t="s">
        <v>473</v>
      </c>
      <c r="B151" s="158" t="s">
        <v>276</v>
      </c>
      <c r="C151" s="232">
        <f>C150+C149+C143+C142+C141+C140</f>
        <v>0</v>
      </c>
      <c r="D151" s="232">
        <f t="shared" ref="D151:N151" si="30">D150+D149+D143+D142+D141+D140</f>
        <v>0</v>
      </c>
      <c r="E151" s="232">
        <f t="shared" si="30"/>
        <v>0</v>
      </c>
      <c r="F151" s="232">
        <f t="shared" si="30"/>
        <v>0</v>
      </c>
      <c r="G151" s="232">
        <f t="shared" si="30"/>
        <v>0</v>
      </c>
      <c r="H151" s="232">
        <f t="shared" si="30"/>
        <v>0</v>
      </c>
      <c r="I151" s="232">
        <f t="shared" si="30"/>
        <v>0</v>
      </c>
      <c r="J151" s="232">
        <f t="shared" si="30"/>
        <v>0</v>
      </c>
      <c r="K151" s="232">
        <f t="shared" si="30"/>
        <v>0</v>
      </c>
      <c r="L151" s="232">
        <f t="shared" si="30"/>
        <v>0</v>
      </c>
      <c r="M151" s="232">
        <f t="shared" si="30"/>
        <v>0</v>
      </c>
      <c r="N151" s="232">
        <f t="shared" si="30"/>
        <v>0</v>
      </c>
      <c r="O151" s="233">
        <f t="shared" si="26"/>
        <v>0</v>
      </c>
    </row>
    <row r="152" spans="1:15" ht="15.75" customHeight="1" x14ac:dyDescent="0.2">
      <c r="A152" s="147" t="s">
        <v>277</v>
      </c>
      <c r="B152" s="143" t="s">
        <v>278</v>
      </c>
      <c r="C152" s="231"/>
      <c r="D152" s="231"/>
      <c r="E152" s="231"/>
      <c r="F152" s="231"/>
      <c r="G152" s="231"/>
      <c r="H152" s="231"/>
      <c r="I152" s="231"/>
      <c r="J152" s="231"/>
      <c r="K152" s="231"/>
      <c r="L152" s="231"/>
      <c r="M152" s="231"/>
      <c r="N152" s="231"/>
      <c r="O152" s="233">
        <f t="shared" si="26"/>
        <v>0</v>
      </c>
    </row>
    <row r="153" spans="1:15" ht="14.25" customHeight="1" x14ac:dyDescent="0.2">
      <c r="A153" s="147" t="s">
        <v>445</v>
      </c>
      <c r="B153" s="143" t="s">
        <v>279</v>
      </c>
      <c r="C153" s="231"/>
      <c r="D153" s="231"/>
      <c r="E153" s="231"/>
      <c r="F153" s="231"/>
      <c r="G153" s="231"/>
      <c r="H153" s="231"/>
      <c r="I153" s="231"/>
      <c r="J153" s="231"/>
      <c r="K153" s="231"/>
      <c r="L153" s="231"/>
      <c r="M153" s="231"/>
      <c r="N153" s="231"/>
      <c r="O153" s="233">
        <f t="shared" si="26"/>
        <v>0</v>
      </c>
    </row>
    <row r="154" spans="1:15" ht="17.25" customHeight="1" x14ac:dyDescent="0.2">
      <c r="A154" s="147" t="s">
        <v>446</v>
      </c>
      <c r="B154" s="143" t="s">
        <v>280</v>
      </c>
      <c r="C154" s="231"/>
      <c r="D154" s="231"/>
      <c r="E154" s="231"/>
      <c r="F154" s="231"/>
      <c r="G154" s="231"/>
      <c r="H154" s="231"/>
      <c r="I154" s="231"/>
      <c r="J154" s="231"/>
      <c r="K154" s="231"/>
      <c r="L154" s="231"/>
      <c r="M154" s="231"/>
      <c r="N154" s="231"/>
      <c r="O154" s="233">
        <f t="shared" si="26"/>
        <v>0</v>
      </c>
    </row>
    <row r="155" spans="1:15" ht="15.75" customHeight="1" x14ac:dyDescent="0.2">
      <c r="A155" s="147" t="s">
        <v>447</v>
      </c>
      <c r="B155" s="143" t="s">
        <v>281</v>
      </c>
      <c r="C155" s="231"/>
      <c r="D155" s="231"/>
      <c r="E155" s="231"/>
      <c r="F155" s="231"/>
      <c r="G155" s="231"/>
      <c r="H155" s="231"/>
      <c r="I155" s="231"/>
      <c r="J155" s="231"/>
      <c r="K155" s="231"/>
      <c r="L155" s="231"/>
      <c r="M155" s="231"/>
      <c r="N155" s="231"/>
      <c r="O155" s="233">
        <f t="shared" si="26"/>
        <v>0</v>
      </c>
    </row>
    <row r="156" spans="1:15" ht="14.25" customHeight="1" x14ac:dyDescent="0.2">
      <c r="A156" s="147" t="s">
        <v>282</v>
      </c>
      <c r="B156" s="143" t="s">
        <v>283</v>
      </c>
      <c r="C156" s="231"/>
      <c r="D156" s="231"/>
      <c r="E156" s="231"/>
      <c r="F156" s="231"/>
      <c r="G156" s="231"/>
      <c r="H156" s="231"/>
      <c r="I156" s="231"/>
      <c r="J156" s="231"/>
      <c r="K156" s="231"/>
      <c r="L156" s="231"/>
      <c r="M156" s="231"/>
      <c r="N156" s="231"/>
      <c r="O156" s="233">
        <f>SUM(C156:N156)</f>
        <v>0</v>
      </c>
    </row>
    <row r="157" spans="1:15" ht="16.5" customHeight="1" x14ac:dyDescent="0.2">
      <c r="A157" s="147" t="s">
        <v>284</v>
      </c>
      <c r="B157" s="143" t="s">
        <v>285</v>
      </c>
      <c r="C157" s="231"/>
      <c r="D157" s="231"/>
      <c r="E157" s="231"/>
      <c r="F157" s="231"/>
      <c r="G157" s="231"/>
      <c r="H157" s="231"/>
      <c r="I157" s="231"/>
      <c r="J157" s="231"/>
      <c r="K157" s="231"/>
      <c r="L157" s="231"/>
      <c r="M157" s="231"/>
      <c r="N157" s="231"/>
      <c r="O157" s="233">
        <f t="shared" si="26"/>
        <v>0</v>
      </c>
    </row>
    <row r="158" spans="1:15" ht="17.25" customHeight="1" x14ac:dyDescent="0.2">
      <c r="A158" s="147" t="s">
        <v>286</v>
      </c>
      <c r="B158" s="143" t="s">
        <v>287</v>
      </c>
      <c r="C158" s="231"/>
      <c r="D158" s="231"/>
      <c r="E158" s="231"/>
      <c r="F158" s="231"/>
      <c r="G158" s="231"/>
      <c r="H158" s="231"/>
      <c r="I158" s="231"/>
      <c r="J158" s="231"/>
      <c r="K158" s="231"/>
      <c r="L158" s="231"/>
      <c r="M158" s="231"/>
      <c r="N158" s="231"/>
      <c r="O158" s="233">
        <f t="shared" si="26"/>
        <v>0</v>
      </c>
    </row>
    <row r="159" spans="1:15" ht="15.75" customHeight="1" x14ac:dyDescent="0.2">
      <c r="A159" s="147" t="s">
        <v>448</v>
      </c>
      <c r="B159" s="143" t="s">
        <v>288</v>
      </c>
      <c r="C159" s="231"/>
      <c r="D159" s="231"/>
      <c r="E159" s="231"/>
      <c r="F159" s="231"/>
      <c r="G159" s="231"/>
      <c r="H159" s="231"/>
      <c r="I159" s="231"/>
      <c r="J159" s="231"/>
      <c r="K159" s="231"/>
      <c r="L159" s="231"/>
      <c r="M159" s="231"/>
      <c r="N159" s="231"/>
      <c r="O159" s="233">
        <f t="shared" si="26"/>
        <v>0</v>
      </c>
    </row>
    <row r="160" spans="1:15" ht="17.25" customHeight="1" x14ac:dyDescent="0.2">
      <c r="A160" s="147" t="s">
        <v>449</v>
      </c>
      <c r="B160" s="143" t="s">
        <v>289</v>
      </c>
      <c r="C160" s="231"/>
      <c r="D160" s="231"/>
      <c r="E160" s="231"/>
      <c r="F160" s="231"/>
      <c r="G160" s="231"/>
      <c r="H160" s="231"/>
      <c r="I160" s="231"/>
      <c r="J160" s="231"/>
      <c r="K160" s="231"/>
      <c r="L160" s="231"/>
      <c r="M160" s="231"/>
      <c r="N160" s="231"/>
      <c r="O160" s="233">
        <f t="shared" si="26"/>
        <v>0</v>
      </c>
    </row>
    <row r="161" spans="1:15" ht="15.75" customHeight="1" x14ac:dyDescent="0.2">
      <c r="A161" s="147" t="s">
        <v>450</v>
      </c>
      <c r="B161" s="143" t="s">
        <v>290</v>
      </c>
      <c r="C161" s="231"/>
      <c r="D161" s="231"/>
      <c r="E161" s="231"/>
      <c r="F161" s="231"/>
      <c r="G161" s="231"/>
      <c r="H161" s="231"/>
      <c r="I161" s="231"/>
      <c r="J161" s="231"/>
      <c r="K161" s="231"/>
      <c r="L161" s="231"/>
      <c r="M161" s="231"/>
      <c r="N161" s="231"/>
      <c r="O161" s="233">
        <f t="shared" si="26"/>
        <v>0</v>
      </c>
    </row>
    <row r="162" spans="1:15" ht="16.149999999999999" customHeight="1" x14ac:dyDescent="0.2">
      <c r="A162" s="149" t="s">
        <v>474</v>
      </c>
      <c r="B162" s="158" t="s">
        <v>291</v>
      </c>
      <c r="C162" s="232">
        <f>SUM(C152:C161)</f>
        <v>0</v>
      </c>
      <c r="D162" s="232">
        <f>SUM(D152:D161)</f>
        <v>0</v>
      </c>
      <c r="E162" s="232">
        <f>SUM(C162:D162)</f>
        <v>0</v>
      </c>
      <c r="F162" s="232">
        <f>SUM(F152:F161)</f>
        <v>0</v>
      </c>
      <c r="G162" s="232">
        <f>SUM(G152:G161)</f>
        <v>0</v>
      </c>
      <c r="H162" s="232">
        <f>SUM(H152:H161)</f>
        <v>0</v>
      </c>
      <c r="I162" s="232">
        <f>SUM(I152:I161)</f>
        <v>0</v>
      </c>
      <c r="J162" s="232">
        <f>SUM(J152:L161)</f>
        <v>0</v>
      </c>
      <c r="K162" s="232">
        <f>SUM(K152:K161)</f>
        <v>0</v>
      </c>
      <c r="L162" s="232">
        <f>SUM(L152:L161)</f>
        <v>0</v>
      </c>
      <c r="M162" s="232">
        <f>SUM(M152:M161)</f>
        <v>0</v>
      </c>
      <c r="N162" s="232">
        <f>SUM(N152:N161)</f>
        <v>0</v>
      </c>
      <c r="O162" s="233">
        <f>SUM(C162:N162)</f>
        <v>0</v>
      </c>
    </row>
    <row r="163" spans="1:15" ht="23.45" customHeight="1" x14ac:dyDescent="0.2">
      <c r="A163" s="147" t="s">
        <v>300</v>
      </c>
      <c r="B163" s="143" t="s">
        <v>301</v>
      </c>
      <c r="C163" s="231"/>
      <c r="D163" s="231"/>
      <c r="E163" s="231"/>
      <c r="F163" s="231"/>
      <c r="G163" s="231"/>
      <c r="H163" s="231"/>
      <c r="I163" s="231"/>
      <c r="J163" s="231"/>
      <c r="K163" s="231"/>
      <c r="L163" s="231"/>
      <c r="M163" s="231"/>
      <c r="N163" s="231"/>
      <c r="O163" s="233">
        <f t="shared" si="26"/>
        <v>0</v>
      </c>
    </row>
    <row r="164" spans="1:15" ht="29.25" customHeight="1" x14ac:dyDescent="0.2">
      <c r="A164" s="137" t="s">
        <v>454</v>
      </c>
      <c r="B164" s="143" t="s">
        <v>302</v>
      </c>
      <c r="C164" s="231"/>
      <c r="D164" s="231"/>
      <c r="E164" s="231"/>
      <c r="F164" s="231"/>
      <c r="G164" s="231"/>
      <c r="H164" s="231"/>
      <c r="I164" s="231"/>
      <c r="J164" s="231"/>
      <c r="K164" s="231"/>
      <c r="L164" s="231"/>
      <c r="M164" s="231"/>
      <c r="N164" s="231"/>
      <c r="O164" s="233">
        <f t="shared" si="26"/>
        <v>0</v>
      </c>
    </row>
    <row r="165" spans="1:15" ht="18" customHeight="1" x14ac:dyDescent="0.2">
      <c r="A165" s="147" t="s">
        <v>455</v>
      </c>
      <c r="B165" s="143" t="s">
        <v>303</v>
      </c>
      <c r="C165" s="231"/>
      <c r="D165" s="231"/>
      <c r="E165" s="231"/>
      <c r="F165" s="231"/>
      <c r="G165" s="231"/>
      <c r="H165" s="231"/>
      <c r="I165" s="231"/>
      <c r="J165" s="231"/>
      <c r="K165" s="231"/>
      <c r="L165" s="231"/>
      <c r="M165" s="231"/>
      <c r="N165" s="231"/>
      <c r="O165" s="233">
        <f t="shared" si="26"/>
        <v>0</v>
      </c>
    </row>
    <row r="166" spans="1:15" ht="21" customHeight="1" x14ac:dyDescent="0.2">
      <c r="A166" s="144" t="s">
        <v>476</v>
      </c>
      <c r="B166" s="158" t="s">
        <v>304</v>
      </c>
      <c r="C166" s="232">
        <f>SUM(C163:C165)</f>
        <v>0</v>
      </c>
      <c r="D166" s="232">
        <f t="shared" ref="D166:N166" si="31">SUM(D163:D165)</f>
        <v>0</v>
      </c>
      <c r="E166" s="232">
        <f t="shared" si="31"/>
        <v>0</v>
      </c>
      <c r="F166" s="232">
        <f t="shared" si="31"/>
        <v>0</v>
      </c>
      <c r="G166" s="232">
        <f t="shared" si="31"/>
        <v>0</v>
      </c>
      <c r="H166" s="232">
        <f t="shared" si="31"/>
        <v>0</v>
      </c>
      <c r="I166" s="232">
        <f t="shared" si="31"/>
        <v>0</v>
      </c>
      <c r="J166" s="232">
        <f t="shared" si="31"/>
        <v>0</v>
      </c>
      <c r="K166" s="232">
        <f t="shared" si="31"/>
        <v>0</v>
      </c>
      <c r="L166" s="232">
        <f t="shared" si="31"/>
        <v>0</v>
      </c>
      <c r="M166" s="232">
        <f t="shared" si="31"/>
        <v>0</v>
      </c>
      <c r="N166" s="232">
        <f t="shared" si="31"/>
        <v>0</v>
      </c>
      <c r="O166" s="233">
        <f t="shared" si="26"/>
        <v>0</v>
      </c>
    </row>
    <row r="167" spans="1:15" x14ac:dyDescent="0.2">
      <c r="A167" s="152" t="s">
        <v>531</v>
      </c>
      <c r="B167" s="192"/>
      <c r="C167" s="259"/>
      <c r="D167" s="259"/>
      <c r="E167" s="259"/>
      <c r="F167" s="259"/>
      <c r="G167" s="259"/>
      <c r="H167" s="259"/>
      <c r="I167" s="259"/>
      <c r="J167" s="259"/>
      <c r="K167" s="259"/>
      <c r="L167" s="259"/>
      <c r="M167" s="259"/>
      <c r="N167" s="259"/>
      <c r="O167" s="260">
        <f t="shared" si="26"/>
        <v>0</v>
      </c>
    </row>
    <row r="168" spans="1:15" ht="19.5" customHeight="1" x14ac:dyDescent="0.2">
      <c r="A168" s="137" t="s">
        <v>246</v>
      </c>
      <c r="B168" s="143" t="s">
        <v>247</v>
      </c>
      <c r="C168" s="231"/>
      <c r="D168" s="231"/>
      <c r="E168" s="231"/>
      <c r="F168" s="231"/>
      <c r="G168" s="231"/>
      <c r="H168" s="231"/>
      <c r="I168" s="231"/>
      <c r="J168" s="231"/>
      <c r="K168" s="231"/>
      <c r="L168" s="231"/>
      <c r="M168" s="231"/>
      <c r="N168" s="231"/>
      <c r="O168" s="233">
        <f t="shared" si="26"/>
        <v>0</v>
      </c>
    </row>
    <row r="169" spans="1:15" ht="39.75" customHeight="1" x14ac:dyDescent="0.2">
      <c r="A169" s="137" t="s">
        <v>248</v>
      </c>
      <c r="B169" s="143" t="s">
        <v>249</v>
      </c>
      <c r="C169" s="231"/>
      <c r="D169" s="231"/>
      <c r="E169" s="231"/>
      <c r="F169" s="231"/>
      <c r="G169" s="231"/>
      <c r="H169" s="231"/>
      <c r="I169" s="231"/>
      <c r="J169" s="231"/>
      <c r="K169" s="231"/>
      <c r="L169" s="231"/>
      <c r="M169" s="231"/>
      <c r="N169" s="231"/>
      <c r="O169" s="233">
        <f t="shared" si="26"/>
        <v>0</v>
      </c>
    </row>
    <row r="170" spans="1:15" ht="27.75" customHeight="1" x14ac:dyDescent="0.2">
      <c r="A170" s="137" t="s">
        <v>432</v>
      </c>
      <c r="B170" s="143" t="s">
        <v>250</v>
      </c>
      <c r="C170" s="231"/>
      <c r="D170" s="231"/>
      <c r="E170" s="231"/>
      <c r="F170" s="231"/>
      <c r="G170" s="231"/>
      <c r="H170" s="231"/>
      <c r="I170" s="231"/>
      <c r="J170" s="231"/>
      <c r="K170" s="231"/>
      <c r="L170" s="231"/>
      <c r="M170" s="231"/>
      <c r="N170" s="231"/>
      <c r="O170" s="233">
        <f t="shared" si="26"/>
        <v>0</v>
      </c>
    </row>
    <row r="171" spans="1:15" ht="29.25" customHeight="1" x14ac:dyDescent="0.2">
      <c r="A171" s="137" t="s">
        <v>433</v>
      </c>
      <c r="B171" s="143" t="s">
        <v>251</v>
      </c>
      <c r="C171" s="231"/>
      <c r="D171" s="231"/>
      <c r="E171" s="231"/>
      <c r="F171" s="231"/>
      <c r="G171" s="231"/>
      <c r="H171" s="231"/>
      <c r="I171" s="231"/>
      <c r="J171" s="231"/>
      <c r="K171" s="231"/>
      <c r="L171" s="231"/>
      <c r="M171" s="231"/>
      <c r="N171" s="231"/>
      <c r="O171" s="233">
        <f t="shared" si="26"/>
        <v>0</v>
      </c>
    </row>
    <row r="172" spans="1:15" ht="27.75" customHeight="1" x14ac:dyDescent="0.2">
      <c r="A172" s="137" t="s">
        <v>434</v>
      </c>
      <c r="B172" s="143" t="s">
        <v>252</v>
      </c>
      <c r="C172" s="231"/>
      <c r="D172" s="231"/>
      <c r="E172" s="231"/>
      <c r="F172" s="231"/>
      <c r="G172" s="231"/>
      <c r="H172" s="231"/>
      <c r="I172" s="231"/>
      <c r="J172" s="231"/>
      <c r="K172" s="231"/>
      <c r="L172" s="231"/>
      <c r="M172" s="231"/>
      <c r="N172" s="231"/>
      <c r="O172" s="233">
        <f t="shared" si="26"/>
        <v>0</v>
      </c>
    </row>
    <row r="173" spans="1:15" ht="27" customHeight="1" x14ac:dyDescent="0.2">
      <c r="A173" s="144" t="s">
        <v>470</v>
      </c>
      <c r="B173" s="158" t="s">
        <v>253</v>
      </c>
      <c r="C173" s="232">
        <f>SUM(C168:C172)</f>
        <v>0</v>
      </c>
      <c r="D173" s="232">
        <f t="shared" ref="D173:N173" si="32">SUM(D168:D172)</f>
        <v>0</v>
      </c>
      <c r="E173" s="232">
        <f t="shared" si="32"/>
        <v>0</v>
      </c>
      <c r="F173" s="232">
        <f t="shared" si="32"/>
        <v>0</v>
      </c>
      <c r="G173" s="232">
        <f t="shared" si="32"/>
        <v>0</v>
      </c>
      <c r="H173" s="232">
        <f t="shared" si="32"/>
        <v>0</v>
      </c>
      <c r="I173" s="232">
        <f t="shared" si="32"/>
        <v>0</v>
      </c>
      <c r="J173" s="232">
        <f t="shared" si="32"/>
        <v>0</v>
      </c>
      <c r="K173" s="232">
        <f t="shared" si="32"/>
        <v>0</v>
      </c>
      <c r="L173" s="232">
        <f t="shared" si="32"/>
        <v>0</v>
      </c>
      <c r="M173" s="232">
        <f t="shared" si="32"/>
        <v>0</v>
      </c>
      <c r="N173" s="232">
        <f t="shared" si="32"/>
        <v>0</v>
      </c>
      <c r="O173" s="233">
        <f t="shared" si="26"/>
        <v>0</v>
      </c>
    </row>
    <row r="174" spans="1:15" ht="21.75" customHeight="1" x14ac:dyDescent="0.2">
      <c r="A174" s="147" t="s">
        <v>451</v>
      </c>
      <c r="B174" s="143" t="s">
        <v>292</v>
      </c>
      <c r="C174" s="231"/>
      <c r="D174" s="231"/>
      <c r="E174" s="231"/>
      <c r="F174" s="231"/>
      <c r="G174" s="231"/>
      <c r="H174" s="231"/>
      <c r="I174" s="231"/>
      <c r="J174" s="231"/>
      <c r="K174" s="231"/>
      <c r="L174" s="231"/>
      <c r="M174" s="231"/>
      <c r="N174" s="231"/>
      <c r="O174" s="233">
        <f t="shared" si="26"/>
        <v>0</v>
      </c>
    </row>
    <row r="175" spans="1:15" ht="15.75" customHeight="1" x14ac:dyDescent="0.2">
      <c r="A175" s="147" t="s">
        <v>452</v>
      </c>
      <c r="B175" s="143" t="s">
        <v>293</v>
      </c>
      <c r="C175" s="231"/>
      <c r="D175" s="231"/>
      <c r="E175" s="231"/>
      <c r="F175" s="231"/>
      <c r="G175" s="231"/>
      <c r="H175" s="231"/>
      <c r="I175" s="231"/>
      <c r="J175" s="231"/>
      <c r="K175" s="231"/>
      <c r="L175" s="231"/>
      <c r="M175" s="231"/>
      <c r="N175" s="231"/>
      <c r="O175" s="233">
        <f t="shared" si="26"/>
        <v>0</v>
      </c>
    </row>
    <row r="176" spans="1:15" ht="15" customHeight="1" x14ac:dyDescent="0.2">
      <c r="A176" s="147" t="s">
        <v>294</v>
      </c>
      <c r="B176" s="143" t="s">
        <v>295</v>
      </c>
      <c r="C176" s="231"/>
      <c r="D176" s="231"/>
      <c r="E176" s="231"/>
      <c r="F176" s="231"/>
      <c r="G176" s="231"/>
      <c r="H176" s="231"/>
      <c r="I176" s="231"/>
      <c r="J176" s="231"/>
      <c r="K176" s="231"/>
      <c r="L176" s="231"/>
      <c r="M176" s="231"/>
      <c r="N176" s="231"/>
      <c r="O176" s="233">
        <f t="shared" si="26"/>
        <v>0</v>
      </c>
    </row>
    <row r="177" spans="1:15" ht="13.5" customHeight="1" x14ac:dyDescent="0.2">
      <c r="A177" s="147" t="s">
        <v>453</v>
      </c>
      <c r="B177" s="143" t="s">
        <v>296</v>
      </c>
      <c r="C177" s="231"/>
      <c r="D177" s="231"/>
      <c r="E177" s="231"/>
      <c r="F177" s="231"/>
      <c r="G177" s="231"/>
      <c r="H177" s="231"/>
      <c r="I177" s="231"/>
      <c r="J177" s="231"/>
      <c r="K177" s="231"/>
      <c r="L177" s="231"/>
      <c r="M177" s="231"/>
      <c r="N177" s="231"/>
      <c r="O177" s="233">
        <f t="shared" si="26"/>
        <v>0</v>
      </c>
    </row>
    <row r="178" spans="1:15" ht="13.5" customHeight="1" x14ac:dyDescent="0.2">
      <c r="A178" s="147" t="s">
        <v>297</v>
      </c>
      <c r="B178" s="143" t="s">
        <v>298</v>
      </c>
      <c r="C178" s="231"/>
      <c r="D178" s="231"/>
      <c r="E178" s="231"/>
      <c r="F178" s="231"/>
      <c r="G178" s="231"/>
      <c r="H178" s="231"/>
      <c r="I178" s="231"/>
      <c r="J178" s="231"/>
      <c r="K178" s="231"/>
      <c r="L178" s="231"/>
      <c r="M178" s="231"/>
      <c r="N178" s="231"/>
      <c r="O178" s="233">
        <f t="shared" si="26"/>
        <v>0</v>
      </c>
    </row>
    <row r="179" spans="1:15" ht="12" customHeight="1" x14ac:dyDescent="0.2">
      <c r="A179" s="144" t="s">
        <v>475</v>
      </c>
      <c r="B179" s="158" t="s">
        <v>299</v>
      </c>
      <c r="C179" s="232">
        <f>SUM(C174:C178)</f>
        <v>0</v>
      </c>
      <c r="D179" s="232">
        <f t="shared" ref="D179:N179" si="33">SUM(D174:D178)</f>
        <v>0</v>
      </c>
      <c r="E179" s="232">
        <f t="shared" si="33"/>
        <v>0</v>
      </c>
      <c r="F179" s="232">
        <f t="shared" si="33"/>
        <v>0</v>
      </c>
      <c r="G179" s="232">
        <f t="shared" si="33"/>
        <v>0</v>
      </c>
      <c r="H179" s="232">
        <f t="shared" si="33"/>
        <v>0</v>
      </c>
      <c r="I179" s="232">
        <f t="shared" si="33"/>
        <v>0</v>
      </c>
      <c r="J179" s="232">
        <f t="shared" si="33"/>
        <v>0</v>
      </c>
      <c r="K179" s="232">
        <f t="shared" si="33"/>
        <v>0</v>
      </c>
      <c r="L179" s="232">
        <f t="shared" si="33"/>
        <v>0</v>
      </c>
      <c r="M179" s="232">
        <f t="shared" si="33"/>
        <v>0</v>
      </c>
      <c r="N179" s="232">
        <f t="shared" si="33"/>
        <v>0</v>
      </c>
      <c r="O179" s="233">
        <f t="shared" si="26"/>
        <v>0</v>
      </c>
    </row>
    <row r="180" spans="1:15" ht="24" customHeight="1" x14ac:dyDescent="0.2">
      <c r="A180" s="147" t="s">
        <v>305</v>
      </c>
      <c r="B180" s="143" t="s">
        <v>306</v>
      </c>
      <c r="C180" s="231"/>
      <c r="D180" s="231"/>
      <c r="E180" s="231"/>
      <c r="F180" s="231"/>
      <c r="G180" s="231"/>
      <c r="H180" s="231"/>
      <c r="I180" s="231"/>
      <c r="J180" s="231"/>
      <c r="K180" s="231"/>
      <c r="L180" s="231"/>
      <c r="M180" s="231"/>
      <c r="N180" s="231"/>
      <c r="O180" s="233">
        <f t="shared" si="26"/>
        <v>0</v>
      </c>
    </row>
    <row r="181" spans="1:15" ht="24" customHeight="1" x14ac:dyDescent="0.2">
      <c r="A181" s="137" t="s">
        <v>456</v>
      </c>
      <c r="B181" s="143" t="s">
        <v>307</v>
      </c>
      <c r="C181" s="231"/>
      <c r="D181" s="231"/>
      <c r="E181" s="231"/>
      <c r="F181" s="231"/>
      <c r="G181" s="231"/>
      <c r="H181" s="231"/>
      <c r="I181" s="231"/>
      <c r="J181" s="231"/>
      <c r="K181" s="231"/>
      <c r="L181" s="231"/>
      <c r="M181" s="231"/>
      <c r="N181" s="231"/>
      <c r="O181" s="233">
        <f t="shared" si="26"/>
        <v>0</v>
      </c>
    </row>
    <row r="182" spans="1:15" ht="12.75" customHeight="1" x14ac:dyDescent="0.2">
      <c r="A182" s="147" t="s">
        <v>457</v>
      </c>
      <c r="B182" s="143" t="s">
        <v>308</v>
      </c>
      <c r="C182" s="231"/>
      <c r="D182" s="231"/>
      <c r="E182" s="231"/>
      <c r="F182" s="231"/>
      <c r="G182" s="231"/>
      <c r="H182" s="231"/>
      <c r="I182" s="231"/>
      <c r="J182" s="231"/>
      <c r="K182" s="231"/>
      <c r="L182" s="231"/>
      <c r="M182" s="231"/>
      <c r="N182" s="231"/>
      <c r="O182" s="233">
        <f t="shared" si="26"/>
        <v>0</v>
      </c>
    </row>
    <row r="183" spans="1:15" ht="15" customHeight="1" x14ac:dyDescent="0.2">
      <c r="A183" s="144" t="s">
        <v>478</v>
      </c>
      <c r="B183" s="158" t="s">
        <v>309</v>
      </c>
      <c r="C183" s="232">
        <f>SUM(C180:C182)</f>
        <v>0</v>
      </c>
      <c r="D183" s="232">
        <f t="shared" ref="D183:N183" si="34">SUM(D180:D182)</f>
        <v>0</v>
      </c>
      <c r="E183" s="232">
        <f t="shared" si="34"/>
        <v>0</v>
      </c>
      <c r="F183" s="232">
        <f t="shared" si="34"/>
        <v>0</v>
      </c>
      <c r="G183" s="232">
        <f t="shared" si="34"/>
        <v>0</v>
      </c>
      <c r="H183" s="232">
        <f t="shared" si="34"/>
        <v>0</v>
      </c>
      <c r="I183" s="232">
        <f t="shared" si="34"/>
        <v>0</v>
      </c>
      <c r="J183" s="232">
        <f t="shared" si="34"/>
        <v>0</v>
      </c>
      <c r="K183" s="232">
        <f t="shared" si="34"/>
        <v>0</v>
      </c>
      <c r="L183" s="232">
        <f t="shared" si="34"/>
        <v>0</v>
      </c>
      <c r="M183" s="232">
        <f t="shared" si="34"/>
        <v>0</v>
      </c>
      <c r="N183" s="232">
        <f t="shared" si="34"/>
        <v>0</v>
      </c>
      <c r="O183" s="233">
        <f t="shared" si="26"/>
        <v>0</v>
      </c>
    </row>
    <row r="184" spans="1:15" x14ac:dyDescent="0.2">
      <c r="A184" s="152" t="s">
        <v>530</v>
      </c>
      <c r="B184" s="192"/>
      <c r="C184" s="259"/>
      <c r="D184" s="259"/>
      <c r="E184" s="259"/>
      <c r="F184" s="259"/>
      <c r="G184" s="259"/>
      <c r="H184" s="259"/>
      <c r="I184" s="259"/>
      <c r="J184" s="259"/>
      <c r="K184" s="259"/>
      <c r="L184" s="259"/>
      <c r="M184" s="259"/>
      <c r="N184" s="259"/>
      <c r="O184" s="260">
        <f t="shared" si="26"/>
        <v>0</v>
      </c>
    </row>
    <row r="185" spans="1:15" ht="12.75" customHeight="1" x14ac:dyDescent="0.2">
      <c r="A185" s="194" t="s">
        <v>477</v>
      </c>
      <c r="B185" s="162" t="s">
        <v>310</v>
      </c>
      <c r="C185" s="261">
        <f>C183+C179+C173+C166+C162+C151+C137</f>
        <v>0</v>
      </c>
      <c r="D185" s="261">
        <f t="shared" ref="D185:N185" si="35">D183+D179+D173+D166+D162+D151+D137</f>
        <v>0</v>
      </c>
      <c r="E185" s="261">
        <f t="shared" si="35"/>
        <v>0</v>
      </c>
      <c r="F185" s="261">
        <f t="shared" si="35"/>
        <v>0</v>
      </c>
      <c r="G185" s="261">
        <f t="shared" si="35"/>
        <v>0</v>
      </c>
      <c r="H185" s="261">
        <f t="shared" si="35"/>
        <v>0</v>
      </c>
      <c r="I185" s="261">
        <f t="shared" si="35"/>
        <v>0</v>
      </c>
      <c r="J185" s="261">
        <f t="shared" si="35"/>
        <v>0</v>
      </c>
      <c r="K185" s="261">
        <f t="shared" si="35"/>
        <v>0</v>
      </c>
      <c r="L185" s="261">
        <f t="shared" si="35"/>
        <v>0</v>
      </c>
      <c r="M185" s="261">
        <f t="shared" si="35"/>
        <v>0</v>
      </c>
      <c r="N185" s="261">
        <f t="shared" si="35"/>
        <v>0</v>
      </c>
      <c r="O185" s="262">
        <f t="shared" si="26"/>
        <v>0</v>
      </c>
    </row>
    <row r="186" spans="1:15" x14ac:dyDescent="0.2">
      <c r="A186" s="196" t="s">
        <v>539</v>
      </c>
      <c r="B186" s="197"/>
      <c r="C186" s="264"/>
      <c r="D186" s="264"/>
      <c r="E186" s="264"/>
      <c r="F186" s="264"/>
      <c r="G186" s="264"/>
      <c r="H186" s="264"/>
      <c r="I186" s="264"/>
      <c r="J186" s="264"/>
      <c r="K186" s="264"/>
      <c r="L186" s="264"/>
      <c r="M186" s="264"/>
      <c r="N186" s="264"/>
      <c r="O186" s="265">
        <f t="shared" si="26"/>
        <v>0</v>
      </c>
    </row>
    <row r="187" spans="1:15" x14ac:dyDescent="0.2">
      <c r="A187" s="196" t="s">
        <v>540</v>
      </c>
      <c r="B187" s="197"/>
      <c r="C187" s="264"/>
      <c r="D187" s="264"/>
      <c r="E187" s="264"/>
      <c r="F187" s="264"/>
      <c r="G187" s="264"/>
      <c r="H187" s="264"/>
      <c r="I187" s="264"/>
      <c r="J187" s="264"/>
      <c r="K187" s="264"/>
      <c r="L187" s="264"/>
      <c r="M187" s="264"/>
      <c r="N187" s="264"/>
      <c r="O187" s="265">
        <f t="shared" si="26"/>
        <v>0</v>
      </c>
    </row>
    <row r="188" spans="1:15" ht="12.75" x14ac:dyDescent="0.2">
      <c r="A188" s="172" t="s">
        <v>459</v>
      </c>
      <c r="B188" s="137" t="s">
        <v>311</v>
      </c>
      <c r="C188" s="231"/>
      <c r="D188" s="231"/>
      <c r="E188" s="231"/>
      <c r="F188" s="231"/>
      <c r="G188" s="231"/>
      <c r="H188" s="231"/>
      <c r="I188" s="231"/>
      <c r="J188" s="231"/>
      <c r="K188" s="231"/>
      <c r="L188" s="231"/>
      <c r="M188" s="231"/>
      <c r="N188" s="231"/>
      <c r="O188" s="233">
        <f t="shared" si="26"/>
        <v>0</v>
      </c>
    </row>
    <row r="189" spans="1:15" ht="13.5" customHeight="1" x14ac:dyDescent="0.2">
      <c r="A189" s="147" t="s">
        <v>312</v>
      </c>
      <c r="B189" s="137" t="s">
        <v>313</v>
      </c>
      <c r="C189" s="231"/>
      <c r="D189" s="231"/>
      <c r="E189" s="231"/>
      <c r="F189" s="231"/>
      <c r="G189" s="231"/>
      <c r="H189" s="231"/>
      <c r="I189" s="231"/>
      <c r="J189" s="231"/>
      <c r="K189" s="231"/>
      <c r="L189" s="231"/>
      <c r="M189" s="231"/>
      <c r="N189" s="231"/>
      <c r="O189" s="233">
        <f t="shared" si="26"/>
        <v>0</v>
      </c>
    </row>
    <row r="190" spans="1:15" ht="12.75" x14ac:dyDescent="0.2">
      <c r="A190" s="172" t="s">
        <v>460</v>
      </c>
      <c r="B190" s="137" t="s">
        <v>314</v>
      </c>
      <c r="C190" s="231"/>
      <c r="D190" s="231"/>
      <c r="E190" s="231"/>
      <c r="F190" s="231"/>
      <c r="G190" s="231"/>
      <c r="H190" s="231"/>
      <c r="I190" s="231"/>
      <c r="J190" s="231"/>
      <c r="K190" s="231"/>
      <c r="L190" s="231"/>
      <c r="M190" s="231"/>
      <c r="N190" s="231"/>
      <c r="O190" s="233">
        <f t="shared" si="26"/>
        <v>0</v>
      </c>
    </row>
    <row r="191" spans="1:15" ht="13.5" customHeight="1" x14ac:dyDescent="0.2">
      <c r="A191" s="149" t="s">
        <v>479</v>
      </c>
      <c r="B191" s="144" t="s">
        <v>315</v>
      </c>
      <c r="C191" s="232">
        <f>SUM(C188:C190)</f>
        <v>0</v>
      </c>
      <c r="D191" s="232">
        <f t="shared" ref="D191:N191" si="36">SUM(D188:D190)</f>
        <v>0</v>
      </c>
      <c r="E191" s="232">
        <f t="shared" si="36"/>
        <v>0</v>
      </c>
      <c r="F191" s="232">
        <f t="shared" si="36"/>
        <v>0</v>
      </c>
      <c r="G191" s="232">
        <f t="shared" si="36"/>
        <v>0</v>
      </c>
      <c r="H191" s="232">
        <f t="shared" si="36"/>
        <v>0</v>
      </c>
      <c r="I191" s="232">
        <f t="shared" si="36"/>
        <v>0</v>
      </c>
      <c r="J191" s="232">
        <f t="shared" si="36"/>
        <v>0</v>
      </c>
      <c r="K191" s="232">
        <f t="shared" si="36"/>
        <v>0</v>
      </c>
      <c r="L191" s="232">
        <f t="shared" si="36"/>
        <v>0</v>
      </c>
      <c r="M191" s="232">
        <f t="shared" si="36"/>
        <v>0</v>
      </c>
      <c r="N191" s="232">
        <f t="shared" si="36"/>
        <v>0</v>
      </c>
      <c r="O191" s="233">
        <f t="shared" si="26"/>
        <v>0</v>
      </c>
    </row>
    <row r="192" spans="1:15" ht="24.75" customHeight="1" x14ac:dyDescent="0.2">
      <c r="A192" s="147" t="s">
        <v>461</v>
      </c>
      <c r="B192" s="137" t="s">
        <v>316</v>
      </c>
      <c r="C192" s="231"/>
      <c r="D192" s="231"/>
      <c r="E192" s="231"/>
      <c r="F192" s="231"/>
      <c r="G192" s="231"/>
      <c r="H192" s="231"/>
      <c r="I192" s="231"/>
      <c r="J192" s="231"/>
      <c r="K192" s="231"/>
      <c r="L192" s="231"/>
      <c r="M192" s="231"/>
      <c r="N192" s="231"/>
      <c r="O192" s="233">
        <f t="shared" si="26"/>
        <v>0</v>
      </c>
    </row>
    <row r="193" spans="1:15" ht="12.75" x14ac:dyDescent="0.2">
      <c r="A193" s="172" t="s">
        <v>317</v>
      </c>
      <c r="B193" s="137" t="s">
        <v>318</v>
      </c>
      <c r="C193" s="231"/>
      <c r="D193" s="231"/>
      <c r="E193" s="231"/>
      <c r="F193" s="231"/>
      <c r="G193" s="231"/>
      <c r="H193" s="231"/>
      <c r="I193" s="231"/>
      <c r="J193" s="231"/>
      <c r="K193" s="231"/>
      <c r="L193" s="231"/>
      <c r="M193" s="231"/>
      <c r="N193" s="231"/>
      <c r="O193" s="233">
        <f t="shared" si="26"/>
        <v>0</v>
      </c>
    </row>
    <row r="194" spans="1:15" ht="21" customHeight="1" x14ac:dyDescent="0.2">
      <c r="A194" s="147" t="s">
        <v>462</v>
      </c>
      <c r="B194" s="137" t="s">
        <v>319</v>
      </c>
      <c r="C194" s="231"/>
      <c r="D194" s="231"/>
      <c r="E194" s="231"/>
      <c r="F194" s="231"/>
      <c r="G194" s="231"/>
      <c r="H194" s="231"/>
      <c r="I194" s="231"/>
      <c r="J194" s="231"/>
      <c r="K194" s="231"/>
      <c r="L194" s="231"/>
      <c r="M194" s="231"/>
      <c r="N194" s="231"/>
      <c r="O194" s="233">
        <f t="shared" si="26"/>
        <v>0</v>
      </c>
    </row>
    <row r="195" spans="1:15" ht="12.75" x14ac:dyDescent="0.2">
      <c r="A195" s="172" t="s">
        <v>320</v>
      </c>
      <c r="B195" s="137" t="s">
        <v>321</v>
      </c>
      <c r="C195" s="231"/>
      <c r="D195" s="231"/>
      <c r="E195" s="231"/>
      <c r="F195" s="231"/>
      <c r="G195" s="231"/>
      <c r="H195" s="231"/>
      <c r="I195" s="231"/>
      <c r="J195" s="231"/>
      <c r="K195" s="231"/>
      <c r="L195" s="231"/>
      <c r="M195" s="231"/>
      <c r="N195" s="231"/>
      <c r="O195" s="233">
        <f t="shared" si="26"/>
        <v>0</v>
      </c>
    </row>
    <row r="196" spans="1:15" x14ac:dyDescent="0.2">
      <c r="A196" s="176" t="s">
        <v>480</v>
      </c>
      <c r="B196" s="144" t="s">
        <v>322</v>
      </c>
      <c r="C196" s="231">
        <f>SUM(C192:C195)</f>
        <v>0</v>
      </c>
      <c r="D196" s="231">
        <f t="shared" ref="D196:N196" si="37">SUM(D192:D195)</f>
        <v>0</v>
      </c>
      <c r="E196" s="231">
        <f t="shared" si="37"/>
        <v>0</v>
      </c>
      <c r="F196" s="231">
        <f t="shared" si="37"/>
        <v>0</v>
      </c>
      <c r="G196" s="231">
        <f t="shared" si="37"/>
        <v>0</v>
      </c>
      <c r="H196" s="231">
        <f t="shared" si="37"/>
        <v>0</v>
      </c>
      <c r="I196" s="231">
        <f t="shared" si="37"/>
        <v>0</v>
      </c>
      <c r="J196" s="231">
        <f t="shared" si="37"/>
        <v>0</v>
      </c>
      <c r="K196" s="231">
        <f t="shared" si="37"/>
        <v>0</v>
      </c>
      <c r="L196" s="231">
        <f t="shared" si="37"/>
        <v>0</v>
      </c>
      <c r="M196" s="231">
        <f t="shared" si="37"/>
        <v>0</v>
      </c>
      <c r="N196" s="231">
        <f t="shared" si="37"/>
        <v>0</v>
      </c>
      <c r="O196" s="233">
        <f t="shared" si="26"/>
        <v>0</v>
      </c>
    </row>
    <row r="197" spans="1:15" ht="27" customHeight="1" x14ac:dyDescent="0.2">
      <c r="A197" s="137" t="s">
        <v>537</v>
      </c>
      <c r="B197" s="137" t="s">
        <v>323</v>
      </c>
      <c r="C197" s="231"/>
      <c r="D197" s="231"/>
      <c r="E197" s="231"/>
      <c r="F197" s="231"/>
      <c r="G197" s="231"/>
      <c r="H197" s="231"/>
      <c r="I197" s="231"/>
      <c r="J197" s="231"/>
      <c r="K197" s="231"/>
      <c r="L197" s="231"/>
      <c r="M197" s="231"/>
      <c r="N197" s="231"/>
      <c r="O197" s="233"/>
    </row>
    <row r="198" spans="1:15" ht="24" customHeight="1" x14ac:dyDescent="0.2">
      <c r="A198" s="137" t="s">
        <v>538</v>
      </c>
      <c r="B198" s="137" t="s">
        <v>323</v>
      </c>
      <c r="C198" s="231"/>
      <c r="D198" s="231"/>
      <c r="E198" s="231"/>
      <c r="F198" s="231"/>
      <c r="G198" s="231">
        <v>2012097</v>
      </c>
      <c r="H198" s="231"/>
      <c r="I198" s="231"/>
      <c r="J198" s="231"/>
      <c r="K198" s="231"/>
      <c r="L198" s="231"/>
      <c r="M198" s="231"/>
      <c r="N198" s="231"/>
      <c r="O198" s="233"/>
    </row>
    <row r="199" spans="1:15" ht="24.75" customHeight="1" x14ac:dyDescent="0.2">
      <c r="A199" s="137" t="s">
        <v>535</v>
      </c>
      <c r="B199" s="137" t="s">
        <v>324</v>
      </c>
      <c r="C199" s="231"/>
      <c r="D199" s="231"/>
      <c r="E199" s="231"/>
      <c r="F199" s="231"/>
      <c r="G199" s="231"/>
      <c r="H199" s="231"/>
      <c r="I199" s="231"/>
      <c r="J199" s="231"/>
      <c r="K199" s="231"/>
      <c r="L199" s="231"/>
      <c r="M199" s="231"/>
      <c r="N199" s="231"/>
      <c r="O199" s="233"/>
    </row>
    <row r="200" spans="1:15" ht="26.25" customHeight="1" x14ac:dyDescent="0.2">
      <c r="A200" s="137" t="s">
        <v>536</v>
      </c>
      <c r="B200" s="137" t="s">
        <v>324</v>
      </c>
      <c r="C200" s="231"/>
      <c r="D200" s="231"/>
      <c r="E200" s="231"/>
      <c r="F200" s="231"/>
      <c r="G200" s="231"/>
      <c r="H200" s="231"/>
      <c r="I200" s="231"/>
      <c r="J200" s="231"/>
      <c r="K200" s="231"/>
      <c r="L200" s="231"/>
      <c r="M200" s="231"/>
      <c r="N200" s="231"/>
      <c r="O200" s="233">
        <f t="shared" ref="O200:O214" si="38">SUM(C200:N200)</f>
        <v>0</v>
      </c>
    </row>
    <row r="201" spans="1:15" ht="17.25" customHeight="1" x14ac:dyDescent="0.2">
      <c r="A201" s="144" t="s">
        <v>481</v>
      </c>
      <c r="B201" s="144" t="s">
        <v>325</v>
      </c>
      <c r="C201" s="231">
        <f>SUM(C197:C200)</f>
        <v>0</v>
      </c>
      <c r="D201" s="231">
        <f t="shared" ref="D201:N201" si="39">SUM(D197:D200)</f>
        <v>0</v>
      </c>
      <c r="E201" s="231">
        <f t="shared" si="39"/>
        <v>0</v>
      </c>
      <c r="F201" s="231">
        <f t="shared" si="39"/>
        <v>0</v>
      </c>
      <c r="G201" s="231">
        <f t="shared" si="39"/>
        <v>2012097</v>
      </c>
      <c r="H201" s="231">
        <f t="shared" si="39"/>
        <v>0</v>
      </c>
      <c r="I201" s="231">
        <f t="shared" si="39"/>
        <v>0</v>
      </c>
      <c r="J201" s="231">
        <f t="shared" si="39"/>
        <v>0</v>
      </c>
      <c r="K201" s="231">
        <f t="shared" si="39"/>
        <v>0</v>
      </c>
      <c r="L201" s="231">
        <f t="shared" si="39"/>
        <v>0</v>
      </c>
      <c r="M201" s="231">
        <f t="shared" si="39"/>
        <v>0</v>
      </c>
      <c r="N201" s="231">
        <f t="shared" si="39"/>
        <v>0</v>
      </c>
      <c r="O201" s="233">
        <f t="shared" si="38"/>
        <v>2012097</v>
      </c>
    </row>
    <row r="202" spans="1:15" ht="12.75" x14ac:dyDescent="0.2">
      <c r="A202" s="172" t="s">
        <v>326</v>
      </c>
      <c r="B202" s="137" t="s">
        <v>327</v>
      </c>
      <c r="C202" s="231"/>
      <c r="D202" s="231"/>
      <c r="E202" s="231"/>
      <c r="F202" s="231"/>
      <c r="G202" s="231"/>
      <c r="H202" s="231"/>
      <c r="I202" s="231"/>
      <c r="J202" s="231"/>
      <c r="K202" s="231"/>
      <c r="L202" s="231"/>
      <c r="M202" s="231"/>
      <c r="N202" s="231"/>
      <c r="O202" s="233">
        <f t="shared" si="38"/>
        <v>0</v>
      </c>
    </row>
    <row r="203" spans="1:15" ht="12.75" x14ac:dyDescent="0.2">
      <c r="A203" s="172" t="s">
        <v>328</v>
      </c>
      <c r="B203" s="137" t="s">
        <v>329</v>
      </c>
      <c r="C203" s="231"/>
      <c r="D203" s="231"/>
      <c r="E203" s="231"/>
      <c r="F203" s="231"/>
      <c r="G203" s="231"/>
      <c r="H203" s="231"/>
      <c r="I203" s="231"/>
      <c r="J203" s="231"/>
      <c r="K203" s="231"/>
      <c r="L203" s="231"/>
      <c r="M203" s="231"/>
      <c r="N203" s="231"/>
      <c r="O203" s="233">
        <f t="shared" si="38"/>
        <v>0</v>
      </c>
    </row>
    <row r="204" spans="1:15" ht="12.75" x14ac:dyDescent="0.2">
      <c r="A204" s="172" t="s">
        <v>330</v>
      </c>
      <c r="B204" s="137"/>
      <c r="C204" s="231"/>
      <c r="D204" s="231"/>
      <c r="E204" s="231"/>
      <c r="F204" s="231"/>
      <c r="G204" s="231"/>
      <c r="H204" s="231"/>
      <c r="I204" s="231"/>
      <c r="J204" s="231"/>
      <c r="K204" s="231"/>
      <c r="L204" s="231"/>
      <c r="M204" s="231"/>
      <c r="N204" s="231"/>
      <c r="O204" s="233">
        <f t="shared" si="38"/>
        <v>0</v>
      </c>
    </row>
    <row r="205" spans="1:15" ht="12.75" x14ac:dyDescent="0.2">
      <c r="A205" s="172" t="s">
        <v>332</v>
      </c>
      <c r="B205" s="137"/>
      <c r="C205" s="231"/>
      <c r="D205" s="231"/>
      <c r="E205" s="231"/>
      <c r="F205" s="231"/>
      <c r="G205" s="231"/>
      <c r="H205" s="231"/>
      <c r="I205" s="231"/>
      <c r="J205" s="231"/>
      <c r="K205" s="231"/>
      <c r="L205" s="231"/>
      <c r="M205" s="231"/>
      <c r="N205" s="231"/>
      <c r="O205" s="233">
        <f t="shared" si="38"/>
        <v>0</v>
      </c>
    </row>
    <row r="206" spans="1:15" ht="21" customHeight="1" x14ac:dyDescent="0.2">
      <c r="A206" s="147" t="s">
        <v>463</v>
      </c>
      <c r="B206" s="137" t="s">
        <v>334</v>
      </c>
      <c r="C206" s="231">
        <v>4904255</v>
      </c>
      <c r="D206" s="231">
        <v>4904255</v>
      </c>
      <c r="E206" s="231">
        <v>4904255</v>
      </c>
      <c r="F206" s="231">
        <v>4904255</v>
      </c>
      <c r="G206" s="231">
        <v>4904255</v>
      </c>
      <c r="H206" s="231">
        <v>4904255</v>
      </c>
      <c r="I206" s="231">
        <v>4904255</v>
      </c>
      <c r="J206" s="231">
        <v>4904255</v>
      </c>
      <c r="K206" s="231">
        <v>4904255</v>
      </c>
      <c r="L206" s="231">
        <v>4904255</v>
      </c>
      <c r="M206" s="231">
        <v>4904255</v>
      </c>
      <c r="N206" s="231">
        <v>4904265</v>
      </c>
      <c r="O206" s="233">
        <f t="shared" si="38"/>
        <v>58851070</v>
      </c>
    </row>
    <row r="207" spans="1:15" ht="18" customHeight="1" x14ac:dyDescent="0.2">
      <c r="A207" s="149" t="s">
        <v>482</v>
      </c>
      <c r="B207" s="144" t="s">
        <v>335</v>
      </c>
      <c r="C207" s="232">
        <f>C206+C205+C204+C203+C202+C201+C196+C191</f>
        <v>4904255</v>
      </c>
      <c r="D207" s="232">
        <f t="shared" ref="D207:N207" si="40">D206+D205+D204+D203+D202+D201+D196+D191</f>
        <v>4904255</v>
      </c>
      <c r="E207" s="232">
        <f t="shared" si="40"/>
        <v>4904255</v>
      </c>
      <c r="F207" s="232">
        <f t="shared" si="40"/>
        <v>4904255</v>
      </c>
      <c r="G207" s="232">
        <f t="shared" si="40"/>
        <v>6916352</v>
      </c>
      <c r="H207" s="232">
        <f t="shared" si="40"/>
        <v>4904255</v>
      </c>
      <c r="I207" s="232">
        <f t="shared" si="40"/>
        <v>4904255</v>
      </c>
      <c r="J207" s="232">
        <f t="shared" si="40"/>
        <v>4904255</v>
      </c>
      <c r="K207" s="232">
        <f t="shared" si="40"/>
        <v>4904255</v>
      </c>
      <c r="L207" s="232">
        <f t="shared" si="40"/>
        <v>4904255</v>
      </c>
      <c r="M207" s="232">
        <f t="shared" si="40"/>
        <v>4904255</v>
      </c>
      <c r="N207" s="232">
        <f t="shared" si="40"/>
        <v>4904265</v>
      </c>
      <c r="O207" s="233">
        <f t="shared" si="38"/>
        <v>60863167</v>
      </c>
    </row>
    <row r="208" spans="1:15" ht="20.25" customHeight="1" x14ac:dyDescent="0.2">
      <c r="A208" s="147" t="s">
        <v>336</v>
      </c>
      <c r="B208" s="137" t="s">
        <v>337</v>
      </c>
      <c r="C208" s="231"/>
      <c r="D208" s="231"/>
      <c r="E208" s="231"/>
      <c r="F208" s="231"/>
      <c r="G208" s="231"/>
      <c r="H208" s="231"/>
      <c r="I208" s="231"/>
      <c r="J208" s="231"/>
      <c r="K208" s="231"/>
      <c r="L208" s="231"/>
      <c r="M208" s="231"/>
      <c r="N208" s="231"/>
      <c r="O208" s="233">
        <f t="shared" si="38"/>
        <v>0</v>
      </c>
    </row>
    <row r="209" spans="1:15" ht="18.75" customHeight="1" x14ac:dyDescent="0.2">
      <c r="A209" s="147" t="s">
        <v>338</v>
      </c>
      <c r="B209" s="137" t="s">
        <v>339</v>
      </c>
      <c r="C209" s="231"/>
      <c r="D209" s="231"/>
      <c r="E209" s="231"/>
      <c r="F209" s="231"/>
      <c r="G209" s="231"/>
      <c r="H209" s="231"/>
      <c r="I209" s="231"/>
      <c r="J209" s="231"/>
      <c r="K209" s="231"/>
      <c r="L209" s="231"/>
      <c r="M209" s="231"/>
      <c r="N209" s="231"/>
      <c r="O209" s="233">
        <f t="shared" si="38"/>
        <v>0</v>
      </c>
    </row>
    <row r="210" spans="1:15" ht="12.75" x14ac:dyDescent="0.2">
      <c r="A210" s="172" t="s">
        <v>340</v>
      </c>
      <c r="B210" s="137" t="s">
        <v>341</v>
      </c>
      <c r="C210" s="231"/>
      <c r="D210" s="231"/>
      <c r="E210" s="231"/>
      <c r="F210" s="231"/>
      <c r="G210" s="231"/>
      <c r="H210" s="231"/>
      <c r="I210" s="231"/>
      <c r="J210" s="231"/>
      <c r="K210" s="231"/>
      <c r="L210" s="231"/>
      <c r="M210" s="231"/>
      <c r="N210" s="231"/>
      <c r="O210" s="233">
        <f t="shared" si="38"/>
        <v>0</v>
      </c>
    </row>
    <row r="211" spans="1:15" ht="12.75" x14ac:dyDescent="0.2">
      <c r="A211" s="172" t="s">
        <v>464</v>
      </c>
      <c r="B211" s="137" t="s">
        <v>342</v>
      </c>
      <c r="C211" s="231"/>
      <c r="D211" s="231"/>
      <c r="E211" s="231"/>
      <c r="F211" s="231"/>
      <c r="G211" s="231"/>
      <c r="H211" s="231"/>
      <c r="I211" s="231"/>
      <c r="J211" s="231"/>
      <c r="K211" s="231"/>
      <c r="L211" s="231"/>
      <c r="M211" s="231"/>
      <c r="N211" s="231"/>
      <c r="O211" s="233">
        <f t="shared" si="38"/>
        <v>0</v>
      </c>
    </row>
    <row r="212" spans="1:15" x14ac:dyDescent="0.2">
      <c r="A212" s="176" t="s">
        <v>483</v>
      </c>
      <c r="B212" s="144" t="s">
        <v>343</v>
      </c>
      <c r="C212" s="232">
        <f>SUM(C208:C211)</f>
        <v>0</v>
      </c>
      <c r="D212" s="232">
        <f t="shared" ref="D212:N212" si="41">SUM(D208:D211)</f>
        <v>0</v>
      </c>
      <c r="E212" s="232">
        <f t="shared" si="41"/>
        <v>0</v>
      </c>
      <c r="F212" s="232">
        <f t="shared" si="41"/>
        <v>0</v>
      </c>
      <c r="G212" s="232">
        <f t="shared" si="41"/>
        <v>0</v>
      </c>
      <c r="H212" s="232">
        <f t="shared" si="41"/>
        <v>0</v>
      </c>
      <c r="I212" s="232">
        <f t="shared" si="41"/>
        <v>0</v>
      </c>
      <c r="J212" s="232">
        <f t="shared" si="41"/>
        <v>0</v>
      </c>
      <c r="K212" s="232">
        <f t="shared" si="41"/>
        <v>0</v>
      </c>
      <c r="L212" s="232">
        <f t="shared" si="41"/>
        <v>0</v>
      </c>
      <c r="M212" s="232">
        <f t="shared" si="41"/>
        <v>0</v>
      </c>
      <c r="N212" s="232">
        <f t="shared" si="41"/>
        <v>0</v>
      </c>
      <c r="O212" s="233">
        <f t="shared" si="38"/>
        <v>0</v>
      </c>
    </row>
    <row r="213" spans="1:15" ht="18" customHeight="1" x14ac:dyDescent="0.2">
      <c r="A213" s="149" t="s">
        <v>344</v>
      </c>
      <c r="B213" s="144" t="s">
        <v>345</v>
      </c>
      <c r="C213" s="232"/>
      <c r="D213" s="232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3">
        <f t="shared" si="38"/>
        <v>0</v>
      </c>
    </row>
    <row r="214" spans="1:15" x14ac:dyDescent="0.2">
      <c r="A214" s="179" t="s">
        <v>484</v>
      </c>
      <c r="B214" s="180" t="s">
        <v>346</v>
      </c>
      <c r="C214" s="261">
        <f>C213+C212+C207</f>
        <v>4904255</v>
      </c>
      <c r="D214" s="261">
        <f t="shared" ref="D214:N214" si="42">D213+D212+D207</f>
        <v>4904255</v>
      </c>
      <c r="E214" s="261">
        <f t="shared" si="42"/>
        <v>4904255</v>
      </c>
      <c r="F214" s="261">
        <f t="shared" si="42"/>
        <v>4904255</v>
      </c>
      <c r="G214" s="261">
        <f t="shared" si="42"/>
        <v>6916352</v>
      </c>
      <c r="H214" s="261">
        <f t="shared" si="42"/>
        <v>4904255</v>
      </c>
      <c r="I214" s="261">
        <f t="shared" si="42"/>
        <v>4904255</v>
      </c>
      <c r="J214" s="261">
        <f t="shared" si="42"/>
        <v>4904255</v>
      </c>
      <c r="K214" s="261">
        <f t="shared" si="42"/>
        <v>4904255</v>
      </c>
      <c r="L214" s="261">
        <f t="shared" si="42"/>
        <v>4904255</v>
      </c>
      <c r="M214" s="261">
        <f t="shared" si="42"/>
        <v>4904255</v>
      </c>
      <c r="N214" s="261">
        <f t="shared" si="42"/>
        <v>4904265</v>
      </c>
      <c r="O214" s="262">
        <f t="shared" si="38"/>
        <v>60863167</v>
      </c>
    </row>
    <row r="215" spans="1:15" x14ac:dyDescent="0.2">
      <c r="A215" s="112" t="s">
        <v>466</v>
      </c>
      <c r="B215" s="112"/>
      <c r="C215" s="263">
        <v>0</v>
      </c>
      <c r="D215" s="263"/>
      <c r="E215" s="263"/>
      <c r="F215" s="263"/>
      <c r="G215" s="263"/>
      <c r="H215" s="263"/>
      <c r="I215" s="263"/>
      <c r="J215" s="263"/>
      <c r="K215" s="263"/>
      <c r="L215" s="263"/>
      <c r="M215" s="263"/>
      <c r="N215" s="263"/>
      <c r="O215" s="266">
        <v>0</v>
      </c>
    </row>
    <row r="216" spans="1:15" ht="12.75" x14ac:dyDescent="0.25">
      <c r="B216" s="207"/>
      <c r="C216" s="267">
        <f>SUM(C84:C87)</f>
        <v>0</v>
      </c>
      <c r="D216" s="267"/>
      <c r="E216" s="267"/>
      <c r="F216" s="267"/>
      <c r="G216" s="267"/>
      <c r="H216" s="267"/>
      <c r="I216" s="267"/>
      <c r="J216" s="267"/>
      <c r="K216" s="267"/>
      <c r="L216" s="267"/>
      <c r="M216" s="267"/>
      <c r="N216" s="267"/>
      <c r="O216" s="231">
        <f>(ÓVODAIKIADÁSOK!F216)</f>
        <v>0</v>
      </c>
    </row>
  </sheetData>
  <mergeCells count="2">
    <mergeCell ref="A1:O1"/>
    <mergeCell ref="A2:O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1"/>
  <sheetViews>
    <sheetView workbookViewId="0">
      <selection activeCell="C112" sqref="C112"/>
    </sheetView>
  </sheetViews>
  <sheetFormatPr defaultColWidth="8.85546875" defaultRowHeight="12" x14ac:dyDescent="0.2"/>
  <cols>
    <col min="1" max="1" width="83.140625" style="111" customWidth="1"/>
    <col min="2" max="2" width="8.85546875" style="111"/>
    <col min="3" max="3" width="12.7109375" style="122" customWidth="1"/>
    <col min="4" max="5" width="15.42578125" style="122" customWidth="1"/>
    <col min="6" max="6" width="12.85546875" style="122" customWidth="1"/>
    <col min="7" max="16384" width="8.85546875" style="111"/>
  </cols>
  <sheetData>
    <row r="1" spans="1:6" ht="21" customHeight="1" x14ac:dyDescent="0.2">
      <c r="A1" s="279" t="s">
        <v>682</v>
      </c>
      <c r="B1" s="280"/>
      <c r="C1" s="280"/>
      <c r="D1" s="280"/>
      <c r="E1" s="280"/>
      <c r="F1" s="281"/>
    </row>
    <row r="2" spans="1:6" ht="18.75" customHeight="1" x14ac:dyDescent="0.2">
      <c r="A2" s="282" t="s">
        <v>744</v>
      </c>
      <c r="B2" s="280"/>
      <c r="C2" s="280"/>
      <c r="D2" s="280"/>
      <c r="E2" s="280"/>
      <c r="F2" s="281"/>
    </row>
    <row r="3" spans="1:6" x14ac:dyDescent="0.2">
      <c r="A3" s="121"/>
      <c r="F3" s="122" t="s">
        <v>560</v>
      </c>
    </row>
    <row r="4" spans="1:6" x14ac:dyDescent="0.2">
      <c r="A4" s="123" t="s">
        <v>0</v>
      </c>
    </row>
    <row r="5" spans="1:6" s="128" customFormat="1" ht="36" x14ac:dyDescent="0.25">
      <c r="A5" s="124" t="s">
        <v>53</v>
      </c>
      <c r="B5" s="125" t="s">
        <v>54</v>
      </c>
      <c r="C5" s="126" t="s">
        <v>532</v>
      </c>
      <c r="D5" s="126" t="s">
        <v>533</v>
      </c>
      <c r="E5" s="126" t="s">
        <v>534</v>
      </c>
      <c r="F5" s="127" t="s">
        <v>26</v>
      </c>
    </row>
    <row r="6" spans="1:6" ht="12.75" x14ac:dyDescent="0.2">
      <c r="A6" s="129" t="s">
        <v>55</v>
      </c>
      <c r="B6" s="130" t="s">
        <v>56</v>
      </c>
      <c r="C6" s="131">
        <v>12593100</v>
      </c>
      <c r="D6" s="132"/>
      <c r="E6" s="132"/>
      <c r="F6" s="133">
        <f>SUM(C6:E6)</f>
        <v>12593100</v>
      </c>
    </row>
    <row r="7" spans="1:6" ht="12.75" x14ac:dyDescent="0.2">
      <c r="A7" s="129" t="s">
        <v>57</v>
      </c>
      <c r="B7" s="134" t="s">
        <v>58</v>
      </c>
      <c r="C7" s="135"/>
      <c r="D7" s="132"/>
      <c r="E7" s="132"/>
      <c r="F7" s="133">
        <f t="shared" ref="F7:F60" si="0">SUM(C7:E7)</f>
        <v>0</v>
      </c>
    </row>
    <row r="8" spans="1:6" ht="12.75" x14ac:dyDescent="0.2">
      <c r="A8" s="129" t="s">
        <v>59</v>
      </c>
      <c r="B8" s="134" t="s">
        <v>60</v>
      </c>
      <c r="C8" s="135"/>
      <c r="D8" s="132">
        <v>470000</v>
      </c>
      <c r="E8" s="132"/>
      <c r="F8" s="133">
        <f t="shared" si="0"/>
        <v>470000</v>
      </c>
    </row>
    <row r="9" spans="1:6" ht="12.75" x14ac:dyDescent="0.2">
      <c r="A9" s="136" t="s">
        <v>61</v>
      </c>
      <c r="B9" s="134" t="s">
        <v>62</v>
      </c>
      <c r="C9" s="135"/>
      <c r="D9" s="132"/>
      <c r="E9" s="132"/>
      <c r="F9" s="133">
        <f t="shared" si="0"/>
        <v>0</v>
      </c>
    </row>
    <row r="10" spans="1:6" ht="12.75" x14ac:dyDescent="0.2">
      <c r="A10" s="136" t="s">
        <v>63</v>
      </c>
      <c r="B10" s="134" t="s">
        <v>64</v>
      </c>
      <c r="C10" s="135"/>
      <c r="D10" s="132"/>
      <c r="E10" s="132"/>
      <c r="F10" s="133">
        <f t="shared" si="0"/>
        <v>0</v>
      </c>
    </row>
    <row r="11" spans="1:6" ht="12.75" x14ac:dyDescent="0.2">
      <c r="A11" s="136" t="s">
        <v>65</v>
      </c>
      <c r="B11" s="134" t="s">
        <v>66</v>
      </c>
      <c r="C11" s="135"/>
      <c r="D11" s="132"/>
      <c r="E11" s="132"/>
      <c r="F11" s="133">
        <f t="shared" si="0"/>
        <v>0</v>
      </c>
    </row>
    <row r="12" spans="1:6" ht="12.75" x14ac:dyDescent="0.2">
      <c r="A12" s="136" t="s">
        <v>67</v>
      </c>
      <c r="B12" s="134" t="s">
        <v>68</v>
      </c>
      <c r="C12" s="135"/>
      <c r="D12" s="132"/>
      <c r="E12" s="132"/>
      <c r="F12" s="133">
        <f t="shared" si="0"/>
        <v>0</v>
      </c>
    </row>
    <row r="13" spans="1:6" ht="12.75" x14ac:dyDescent="0.2">
      <c r="A13" s="136" t="s">
        <v>69</v>
      </c>
      <c r="B13" s="134" t="s">
        <v>70</v>
      </c>
      <c r="C13" s="135"/>
      <c r="D13" s="132"/>
      <c r="E13" s="132"/>
      <c r="F13" s="133">
        <f t="shared" si="0"/>
        <v>0</v>
      </c>
    </row>
    <row r="14" spans="1:6" ht="12.75" x14ac:dyDescent="0.2">
      <c r="A14" s="137" t="s">
        <v>71</v>
      </c>
      <c r="B14" s="134" t="s">
        <v>72</v>
      </c>
      <c r="C14" s="135">
        <v>100000</v>
      </c>
      <c r="D14" s="132"/>
      <c r="E14" s="132"/>
      <c r="F14" s="133">
        <f t="shared" si="0"/>
        <v>100000</v>
      </c>
    </row>
    <row r="15" spans="1:6" ht="12.75" x14ac:dyDescent="0.2">
      <c r="A15" s="137" t="s">
        <v>73</v>
      </c>
      <c r="B15" s="134" t="s">
        <v>74</v>
      </c>
      <c r="C15" s="135"/>
      <c r="D15" s="132"/>
      <c r="E15" s="132"/>
      <c r="F15" s="133">
        <f t="shared" si="0"/>
        <v>0</v>
      </c>
    </row>
    <row r="16" spans="1:6" ht="12.75" x14ac:dyDescent="0.2">
      <c r="A16" s="137" t="s">
        <v>75</v>
      </c>
      <c r="B16" s="134" t="s">
        <v>76</v>
      </c>
      <c r="C16" s="135"/>
      <c r="D16" s="132"/>
      <c r="E16" s="132"/>
      <c r="F16" s="133">
        <f t="shared" si="0"/>
        <v>0</v>
      </c>
    </row>
    <row r="17" spans="1:6" ht="12.75" x14ac:dyDescent="0.2">
      <c r="A17" s="137" t="s">
        <v>77</v>
      </c>
      <c r="B17" s="134" t="s">
        <v>78</v>
      </c>
      <c r="C17" s="135"/>
      <c r="D17" s="132"/>
      <c r="E17" s="132"/>
      <c r="F17" s="133">
        <f t="shared" si="0"/>
        <v>0</v>
      </c>
    </row>
    <row r="18" spans="1:6" ht="12.75" x14ac:dyDescent="0.2">
      <c r="A18" s="137" t="s">
        <v>694</v>
      </c>
      <c r="B18" s="134" t="s">
        <v>79</v>
      </c>
      <c r="C18" s="135"/>
      <c r="D18" s="132"/>
      <c r="E18" s="132"/>
      <c r="F18" s="133">
        <f t="shared" si="0"/>
        <v>0</v>
      </c>
    </row>
    <row r="19" spans="1:6" s="142" customFormat="1" x14ac:dyDescent="0.2">
      <c r="A19" s="138" t="s">
        <v>347</v>
      </c>
      <c r="B19" s="139" t="s">
        <v>80</v>
      </c>
      <c r="C19" s="140">
        <f>SUM(C6:C18)</f>
        <v>12693100</v>
      </c>
      <c r="D19" s="140">
        <f t="shared" ref="D19:E19" si="1">SUM(D6:D18)</f>
        <v>470000</v>
      </c>
      <c r="E19" s="140">
        <f t="shared" si="1"/>
        <v>0</v>
      </c>
      <c r="F19" s="141">
        <f t="shared" si="0"/>
        <v>13163100</v>
      </c>
    </row>
    <row r="20" spans="1:6" ht="12.75" x14ac:dyDescent="0.2">
      <c r="A20" s="137" t="s">
        <v>81</v>
      </c>
      <c r="B20" s="134" t="s">
        <v>82</v>
      </c>
      <c r="C20" s="135">
        <v>6580800</v>
      </c>
      <c r="D20" s="132"/>
      <c r="E20" s="132"/>
      <c r="F20" s="133">
        <f>SUM(C20:D20:E20)</f>
        <v>6580800</v>
      </c>
    </row>
    <row r="21" spans="1:6" ht="12.75" x14ac:dyDescent="0.2">
      <c r="A21" s="137" t="s">
        <v>83</v>
      </c>
      <c r="B21" s="134" t="s">
        <v>84</v>
      </c>
      <c r="C21" s="135"/>
      <c r="D21" s="132">
        <v>832800</v>
      </c>
      <c r="E21" s="132"/>
      <c r="F21" s="133">
        <f>SUM(C21:D21:E21)</f>
        <v>832800</v>
      </c>
    </row>
    <row r="22" spans="1:6" ht="12.75" x14ac:dyDescent="0.2">
      <c r="A22" s="143" t="s">
        <v>85</v>
      </c>
      <c r="B22" s="134" t="s">
        <v>86</v>
      </c>
      <c r="C22" s="135"/>
      <c r="D22" s="132"/>
      <c r="E22" s="132"/>
      <c r="F22" s="133">
        <f t="shared" si="0"/>
        <v>0</v>
      </c>
    </row>
    <row r="23" spans="1:6" s="142" customFormat="1" x14ac:dyDescent="0.2">
      <c r="A23" s="144" t="s">
        <v>348</v>
      </c>
      <c r="B23" s="139" t="s">
        <v>87</v>
      </c>
      <c r="C23" s="140">
        <f>SUM(C20:C22)</f>
        <v>6580800</v>
      </c>
      <c r="D23" s="140">
        <f t="shared" ref="D23:E23" si="2">SUM(D20:D22)</f>
        <v>832800</v>
      </c>
      <c r="E23" s="140">
        <f t="shared" si="2"/>
        <v>0</v>
      </c>
      <c r="F23" s="141">
        <f t="shared" si="0"/>
        <v>7413600</v>
      </c>
    </row>
    <row r="24" spans="1:6" s="142" customFormat="1" x14ac:dyDescent="0.2">
      <c r="A24" s="138" t="s">
        <v>425</v>
      </c>
      <c r="B24" s="139" t="s">
        <v>88</v>
      </c>
      <c r="C24" s="140">
        <f>C19+C23</f>
        <v>19273900</v>
      </c>
      <c r="D24" s="140">
        <f t="shared" ref="D24:E24" si="3">D19+D23</f>
        <v>1302800</v>
      </c>
      <c r="E24" s="140">
        <f t="shared" si="3"/>
        <v>0</v>
      </c>
      <c r="F24" s="140">
        <f t="shared" ref="F24" si="4">F19+F23</f>
        <v>20576700</v>
      </c>
    </row>
    <row r="25" spans="1:6" s="142" customFormat="1" x14ac:dyDescent="0.2">
      <c r="A25" s="144" t="s">
        <v>396</v>
      </c>
      <c r="B25" s="139" t="s">
        <v>89</v>
      </c>
      <c r="C25" s="140">
        <v>2972100</v>
      </c>
      <c r="D25" s="145">
        <v>202000</v>
      </c>
      <c r="E25" s="145"/>
      <c r="F25" s="141">
        <f t="shared" si="0"/>
        <v>3174100</v>
      </c>
    </row>
    <row r="26" spans="1:6" ht="12.75" x14ac:dyDescent="0.2">
      <c r="A26" s="137" t="s">
        <v>90</v>
      </c>
      <c r="B26" s="134" t="s">
        <v>91</v>
      </c>
      <c r="C26" s="135">
        <v>650000</v>
      </c>
      <c r="E26" s="132"/>
      <c r="F26" s="133">
        <f>SUM(C26:D26:E26)</f>
        <v>650000</v>
      </c>
    </row>
    <row r="27" spans="1:6" ht="12.75" x14ac:dyDescent="0.2">
      <c r="A27" s="137" t="s">
        <v>92</v>
      </c>
      <c r="B27" s="134" t="s">
        <v>93</v>
      </c>
      <c r="C27" s="135">
        <v>1860000</v>
      </c>
      <c r="D27" s="132">
        <v>300000</v>
      </c>
      <c r="E27" s="132"/>
      <c r="F27" s="133">
        <f>SUM(C27:D27:E27)</f>
        <v>2160000</v>
      </c>
    </row>
    <row r="28" spans="1:6" ht="12.75" x14ac:dyDescent="0.2">
      <c r="A28" s="137" t="s">
        <v>94</v>
      </c>
      <c r="B28" s="134" t="s">
        <v>95</v>
      </c>
      <c r="C28" s="135"/>
      <c r="D28" s="132"/>
      <c r="E28" s="132"/>
      <c r="F28" s="133">
        <f t="shared" si="0"/>
        <v>0</v>
      </c>
    </row>
    <row r="29" spans="1:6" s="142" customFormat="1" x14ac:dyDescent="0.2">
      <c r="A29" s="144" t="s">
        <v>349</v>
      </c>
      <c r="B29" s="139" t="s">
        <v>96</v>
      </c>
      <c r="C29" s="140">
        <f>SUM(C26:C28)</f>
        <v>2510000</v>
      </c>
      <c r="D29" s="140">
        <f t="shared" ref="D29:E29" si="5">SUM(D26:D28)</f>
        <v>300000</v>
      </c>
      <c r="E29" s="140">
        <f t="shared" si="5"/>
        <v>0</v>
      </c>
      <c r="F29" s="141">
        <f t="shared" si="0"/>
        <v>2810000</v>
      </c>
    </row>
    <row r="30" spans="1:6" ht="12.75" x14ac:dyDescent="0.2">
      <c r="A30" s="137" t="s">
        <v>97</v>
      </c>
      <c r="B30" s="134" t="s">
        <v>98</v>
      </c>
      <c r="C30" s="135">
        <v>400000</v>
      </c>
      <c r="D30" s="132"/>
      <c r="E30" s="132"/>
      <c r="F30" s="133">
        <f>SUM(C30:D30:E30)</f>
        <v>400000</v>
      </c>
    </row>
    <row r="31" spans="1:6" ht="12.75" x14ac:dyDescent="0.2">
      <c r="A31" s="137" t="s">
        <v>99</v>
      </c>
      <c r="B31" s="134" t="s">
        <v>100</v>
      </c>
      <c r="C31" s="135">
        <v>270000</v>
      </c>
      <c r="D31" s="132"/>
      <c r="E31" s="132"/>
      <c r="F31" s="133">
        <f>SUM(C31:D31:E31)</f>
        <v>270000</v>
      </c>
    </row>
    <row r="32" spans="1:6" s="142" customFormat="1" ht="15" customHeight="1" x14ac:dyDescent="0.2">
      <c r="A32" s="144" t="s">
        <v>426</v>
      </c>
      <c r="B32" s="139" t="s">
        <v>101</v>
      </c>
      <c r="C32" s="140">
        <f>SUM(C30:C31)</f>
        <v>670000</v>
      </c>
      <c r="D32" s="140">
        <f>SUM(D30:D31)</f>
        <v>0</v>
      </c>
      <c r="E32" s="140">
        <f>SUM(E30:E31)</f>
        <v>0</v>
      </c>
      <c r="F32" s="141">
        <f>SUM(C32:D32:E32)</f>
        <v>670000</v>
      </c>
    </row>
    <row r="33" spans="1:6" ht="12.75" x14ac:dyDescent="0.2">
      <c r="A33" s="137" t="s">
        <v>102</v>
      </c>
      <c r="B33" s="134" t="s">
        <v>103</v>
      </c>
      <c r="C33" s="135">
        <v>3000000</v>
      </c>
      <c r="D33" s="132"/>
      <c r="E33" s="132"/>
      <c r="F33" s="133">
        <f>SUM(C33:D33:E33)</f>
        <v>3000000</v>
      </c>
    </row>
    <row r="34" spans="1:6" ht="12.75" x14ac:dyDescent="0.2">
      <c r="A34" s="137" t="s">
        <v>104</v>
      </c>
      <c r="B34" s="134" t="s">
        <v>105</v>
      </c>
      <c r="C34" s="135"/>
      <c r="D34" s="132"/>
      <c r="E34" s="132"/>
      <c r="F34" s="133">
        <f>SUM(C34:D34:E34)</f>
        <v>0</v>
      </c>
    </row>
    <row r="35" spans="1:6" ht="12.75" x14ac:dyDescent="0.2">
      <c r="A35" s="137" t="s">
        <v>397</v>
      </c>
      <c r="B35" s="134" t="s">
        <v>106</v>
      </c>
      <c r="C35" s="135">
        <v>2200000</v>
      </c>
      <c r="D35" s="132">
        <v>1000000</v>
      </c>
      <c r="E35" s="132"/>
      <c r="F35" s="133">
        <f>SUM(C35:D35:E35)</f>
        <v>3200000</v>
      </c>
    </row>
    <row r="36" spans="1:6" ht="12.75" x14ac:dyDescent="0.2">
      <c r="A36" s="137" t="s">
        <v>107</v>
      </c>
      <c r="B36" s="134" t="s">
        <v>108</v>
      </c>
      <c r="C36" s="135">
        <v>2000000</v>
      </c>
      <c r="D36" s="132"/>
      <c r="E36" s="132"/>
      <c r="F36" s="133">
        <f>SUM(C36:D36:E36)</f>
        <v>2000000</v>
      </c>
    </row>
    <row r="37" spans="1:6" ht="12.75" x14ac:dyDescent="0.2">
      <c r="A37" s="146" t="s">
        <v>398</v>
      </c>
      <c r="B37" s="134" t="s">
        <v>109</v>
      </c>
      <c r="C37" s="135"/>
      <c r="D37" s="132"/>
      <c r="E37" s="132"/>
      <c r="F37" s="133">
        <f>SUM(C37:D37:E37)</f>
        <v>0</v>
      </c>
    </row>
    <row r="38" spans="1:6" ht="12.75" x14ac:dyDescent="0.2">
      <c r="A38" s="143" t="s">
        <v>110</v>
      </c>
      <c r="B38" s="134" t="s">
        <v>111</v>
      </c>
      <c r="C38" s="135">
        <v>1000000</v>
      </c>
      <c r="D38" s="132"/>
      <c r="E38" s="132"/>
      <c r="F38" s="133">
        <f>SUM(C38:D38:E38)</f>
        <v>1000000</v>
      </c>
    </row>
    <row r="39" spans="1:6" ht="12.75" x14ac:dyDescent="0.2">
      <c r="A39" s="137" t="s">
        <v>399</v>
      </c>
      <c r="B39" s="134" t="s">
        <v>112</v>
      </c>
      <c r="C39" s="135">
        <v>4182000</v>
      </c>
      <c r="D39" s="132">
        <v>2000000</v>
      </c>
      <c r="E39" s="132"/>
      <c r="F39" s="133">
        <f>SUM(C39:D39:E39)</f>
        <v>6182000</v>
      </c>
    </row>
    <row r="40" spans="1:6" s="142" customFormat="1" x14ac:dyDescent="0.2">
      <c r="A40" s="144" t="s">
        <v>350</v>
      </c>
      <c r="B40" s="139" t="s">
        <v>113</v>
      </c>
      <c r="C40" s="140">
        <f>SUM(C33:C39)</f>
        <v>12382000</v>
      </c>
      <c r="D40" s="140">
        <f>SUM(D33:D39)</f>
        <v>3000000</v>
      </c>
      <c r="E40" s="140">
        <f>SUM(E33:E39)</f>
        <v>0</v>
      </c>
      <c r="F40" s="141">
        <f>SUM(C40:D40:E40)</f>
        <v>15382000</v>
      </c>
    </row>
    <row r="41" spans="1:6" ht="12.75" x14ac:dyDescent="0.2">
      <c r="A41" s="137" t="s">
        <v>114</v>
      </c>
      <c r="B41" s="134" t="s">
        <v>115</v>
      </c>
      <c r="C41" s="135">
        <v>1200000</v>
      </c>
      <c r="D41" s="132"/>
      <c r="E41" s="132"/>
      <c r="F41" s="133">
        <f>SUM(C41:D41:E41)</f>
        <v>1200000</v>
      </c>
    </row>
    <row r="42" spans="1:6" ht="12.75" x14ac:dyDescent="0.2">
      <c r="A42" s="137" t="s">
        <v>116</v>
      </c>
      <c r="B42" s="134" t="s">
        <v>117</v>
      </c>
      <c r="C42" s="135"/>
      <c r="D42" s="132">
        <v>50000</v>
      </c>
      <c r="E42" s="132"/>
      <c r="F42" s="133">
        <f>SUM(C42:D42:E42)</f>
        <v>50000</v>
      </c>
    </row>
    <row r="43" spans="1:6" s="142" customFormat="1" x14ac:dyDescent="0.2">
      <c r="A43" s="144" t="s">
        <v>351</v>
      </c>
      <c r="B43" s="139" t="s">
        <v>118</v>
      </c>
      <c r="C43" s="140">
        <f>SUM(C41:C42)</f>
        <v>1200000</v>
      </c>
      <c r="D43" s="140">
        <f>SUM(D41:D42)</f>
        <v>50000</v>
      </c>
      <c r="E43" s="140">
        <f>SUM(E41:E42)</f>
        <v>0</v>
      </c>
      <c r="F43" s="141">
        <f>SUM(F41:F42)</f>
        <v>1250000</v>
      </c>
    </row>
    <row r="44" spans="1:6" ht="12.75" x14ac:dyDescent="0.2">
      <c r="A44" s="137" t="s">
        <v>119</v>
      </c>
      <c r="B44" s="134" t="s">
        <v>120</v>
      </c>
      <c r="C44" s="135">
        <v>4203300</v>
      </c>
      <c r="D44" s="132">
        <v>905000</v>
      </c>
      <c r="E44" s="132"/>
      <c r="F44" s="133">
        <f>SUM(C44:D44:E44)</f>
        <v>5108300</v>
      </c>
    </row>
    <row r="45" spans="1:6" ht="12.75" x14ac:dyDescent="0.2">
      <c r="A45" s="137" t="s">
        <v>715</v>
      </c>
      <c r="B45" s="134" t="s">
        <v>122</v>
      </c>
      <c r="C45" s="135"/>
      <c r="D45" s="132">
        <v>19090000</v>
      </c>
      <c r="E45" s="132"/>
      <c r="F45" s="133">
        <f>SUM(C45:D45:E45)</f>
        <v>19090000</v>
      </c>
    </row>
    <row r="46" spans="1:6" ht="12.75" x14ac:dyDescent="0.2">
      <c r="A46" s="137" t="s">
        <v>400</v>
      </c>
      <c r="B46" s="134" t="s">
        <v>123</v>
      </c>
      <c r="C46" s="135"/>
      <c r="D46" s="132"/>
      <c r="E46" s="132"/>
      <c r="F46" s="133">
        <f>SUM(C46:D46:E46)</f>
        <v>0</v>
      </c>
    </row>
    <row r="47" spans="1:6" ht="12.75" x14ac:dyDescent="0.2">
      <c r="A47" s="137" t="s">
        <v>401</v>
      </c>
      <c r="B47" s="134" t="s">
        <v>124</v>
      </c>
      <c r="C47" s="135"/>
      <c r="D47" s="132"/>
      <c r="E47" s="132"/>
      <c r="F47" s="133">
        <f t="shared" si="0"/>
        <v>0</v>
      </c>
    </row>
    <row r="48" spans="1:6" ht="12.75" x14ac:dyDescent="0.2">
      <c r="A48" s="137" t="s">
        <v>125</v>
      </c>
      <c r="B48" s="134" t="s">
        <v>126</v>
      </c>
      <c r="C48" s="135">
        <v>100000</v>
      </c>
      <c r="D48" s="132"/>
      <c r="E48" s="132"/>
      <c r="F48" s="133">
        <f t="shared" si="0"/>
        <v>100000</v>
      </c>
    </row>
    <row r="49" spans="1:6" s="142" customFormat="1" x14ac:dyDescent="0.2">
      <c r="A49" s="144" t="s">
        <v>352</v>
      </c>
      <c r="B49" s="139" t="s">
        <v>127</v>
      </c>
      <c r="C49" s="140">
        <f>SUM(C44:C48)</f>
        <v>4303300</v>
      </c>
      <c r="D49" s="140">
        <f>SUM(D44:D48)</f>
        <v>19995000</v>
      </c>
      <c r="E49" s="140">
        <f>SUM(E44:E48)</f>
        <v>0</v>
      </c>
      <c r="F49" s="141">
        <f>SUM(C49:D49:E49)</f>
        <v>24298300</v>
      </c>
    </row>
    <row r="50" spans="1:6" s="142" customFormat="1" x14ac:dyDescent="0.2">
      <c r="A50" s="144" t="s">
        <v>353</v>
      </c>
      <c r="B50" s="139" t="s">
        <v>128</v>
      </c>
      <c r="C50" s="140">
        <f>C29+C32+C40+C43+C49</f>
        <v>21065300</v>
      </c>
      <c r="D50" s="140">
        <f t="shared" ref="D50:E50" si="6">D29+D32+D40+D43+D49</f>
        <v>23345000</v>
      </c>
      <c r="E50" s="140">
        <f t="shared" si="6"/>
        <v>0</v>
      </c>
      <c r="F50" s="141">
        <f t="shared" si="0"/>
        <v>44410300</v>
      </c>
    </row>
    <row r="51" spans="1:6" ht="12.75" x14ac:dyDescent="0.2">
      <c r="A51" s="147" t="s">
        <v>129</v>
      </c>
      <c r="B51" s="134" t="s">
        <v>130</v>
      </c>
      <c r="C51" s="135"/>
      <c r="D51" s="132"/>
      <c r="E51" s="132"/>
      <c r="F51" s="133">
        <f t="shared" si="0"/>
        <v>0</v>
      </c>
    </row>
    <row r="52" spans="1:6" ht="12.75" x14ac:dyDescent="0.2">
      <c r="A52" s="147" t="s">
        <v>354</v>
      </c>
      <c r="B52" s="134" t="s">
        <v>131</v>
      </c>
      <c r="C52" s="135"/>
      <c r="D52" s="132"/>
      <c r="E52" s="132"/>
      <c r="F52" s="133">
        <f t="shared" si="0"/>
        <v>0</v>
      </c>
    </row>
    <row r="53" spans="1:6" ht="12.75" x14ac:dyDescent="0.2">
      <c r="A53" s="148" t="s">
        <v>402</v>
      </c>
      <c r="B53" s="134" t="s">
        <v>132</v>
      </c>
      <c r="C53" s="135"/>
      <c r="D53" s="132"/>
      <c r="E53" s="132"/>
      <c r="F53" s="133">
        <f t="shared" si="0"/>
        <v>0</v>
      </c>
    </row>
    <row r="54" spans="1:6" ht="12.75" x14ac:dyDescent="0.2">
      <c r="A54" s="148" t="s">
        <v>403</v>
      </c>
      <c r="B54" s="134" t="s">
        <v>133</v>
      </c>
      <c r="C54" s="135"/>
      <c r="D54" s="132"/>
      <c r="E54" s="132"/>
      <c r="F54" s="133">
        <f t="shared" si="0"/>
        <v>0</v>
      </c>
    </row>
    <row r="55" spans="1:6" ht="12.75" x14ac:dyDescent="0.2">
      <c r="A55" s="148" t="s">
        <v>404</v>
      </c>
      <c r="B55" s="134" t="s">
        <v>134</v>
      </c>
      <c r="C55" s="135"/>
      <c r="D55" s="132"/>
      <c r="E55" s="132"/>
      <c r="F55" s="133">
        <f t="shared" si="0"/>
        <v>0</v>
      </c>
    </row>
    <row r="56" spans="1:6" ht="12.75" x14ac:dyDescent="0.2">
      <c r="A56" s="147" t="s">
        <v>405</v>
      </c>
      <c r="B56" s="134" t="s">
        <v>135</v>
      </c>
      <c r="C56" s="135"/>
      <c r="D56" s="132"/>
      <c r="E56" s="132"/>
      <c r="F56" s="133">
        <f t="shared" si="0"/>
        <v>0</v>
      </c>
    </row>
    <row r="57" spans="1:6" ht="12.75" x14ac:dyDescent="0.2">
      <c r="A57" s="147" t="s">
        <v>29</v>
      </c>
      <c r="B57" s="134" t="s">
        <v>136</v>
      </c>
      <c r="C57" s="135"/>
      <c r="D57" s="132"/>
      <c r="E57" s="132"/>
      <c r="F57" s="133">
        <f>SUM(C57:D57:E57)</f>
        <v>0</v>
      </c>
    </row>
    <row r="58" spans="1:6" ht="12.75" x14ac:dyDescent="0.2">
      <c r="A58" s="147" t="s">
        <v>652</v>
      </c>
      <c r="B58" s="134" t="s">
        <v>137</v>
      </c>
      <c r="C58" s="135">
        <v>3500000</v>
      </c>
      <c r="D58" s="132"/>
      <c r="E58" s="132"/>
      <c r="F58" s="133">
        <f>SUM(C58:D58:E58)</f>
        <v>3500000</v>
      </c>
    </row>
    <row r="59" spans="1:6" s="142" customFormat="1" x14ac:dyDescent="0.2">
      <c r="A59" s="149" t="s">
        <v>381</v>
      </c>
      <c r="B59" s="139" t="s">
        <v>138</v>
      </c>
      <c r="C59" s="145">
        <f>SUM(C51:C58)</f>
        <v>3500000</v>
      </c>
      <c r="D59" s="145">
        <f>SUM(D51:D58)</f>
        <v>0</v>
      </c>
      <c r="E59" s="145">
        <f>SUM(E51:E58)</f>
        <v>0</v>
      </c>
      <c r="F59" s="141">
        <f t="shared" si="0"/>
        <v>3500000</v>
      </c>
    </row>
    <row r="60" spans="1:6" ht="12.75" x14ac:dyDescent="0.2">
      <c r="A60" s="150" t="s">
        <v>408</v>
      </c>
      <c r="B60" s="134" t="s">
        <v>139</v>
      </c>
      <c r="C60" s="135"/>
      <c r="D60" s="132"/>
      <c r="E60" s="132"/>
      <c r="F60" s="133">
        <f t="shared" si="0"/>
        <v>0</v>
      </c>
    </row>
    <row r="61" spans="1:6" ht="12.75" x14ac:dyDescent="0.2">
      <c r="A61" s="150" t="s">
        <v>140</v>
      </c>
      <c r="B61" s="134" t="s">
        <v>141</v>
      </c>
      <c r="C61" s="135"/>
      <c r="D61" s="132"/>
      <c r="E61" s="132"/>
      <c r="F61" s="133">
        <f>SUM(C61:D61:E61)</f>
        <v>0</v>
      </c>
    </row>
    <row r="62" spans="1:6" ht="12.75" x14ac:dyDescent="0.2">
      <c r="A62" s="150" t="s">
        <v>142</v>
      </c>
      <c r="B62" s="134" t="s">
        <v>143</v>
      </c>
      <c r="C62" s="135"/>
      <c r="D62" s="132"/>
      <c r="E62" s="132"/>
      <c r="F62" s="133">
        <f>SUM(C62:D62:E62)</f>
        <v>0</v>
      </c>
    </row>
    <row r="63" spans="1:6" ht="12.75" x14ac:dyDescent="0.2">
      <c r="A63" s="150" t="s">
        <v>382</v>
      </c>
      <c r="B63" s="134" t="s">
        <v>144</v>
      </c>
      <c r="C63" s="135"/>
      <c r="D63" s="132"/>
      <c r="E63" s="132"/>
      <c r="F63" s="133">
        <f>SUM(C63:D63:E63)</f>
        <v>0</v>
      </c>
    </row>
    <row r="64" spans="1:6" ht="12.75" x14ac:dyDescent="0.2">
      <c r="A64" s="150" t="s">
        <v>409</v>
      </c>
      <c r="B64" s="134" t="s">
        <v>145</v>
      </c>
      <c r="C64" s="135"/>
      <c r="D64" s="132"/>
      <c r="E64" s="132"/>
      <c r="F64" s="133">
        <f>SUM(C64:D64:E64)</f>
        <v>0</v>
      </c>
    </row>
    <row r="65" spans="1:6" ht="12.75" x14ac:dyDescent="0.2">
      <c r="A65" s="150" t="s">
        <v>383</v>
      </c>
      <c r="B65" s="134" t="s">
        <v>146</v>
      </c>
      <c r="C65" s="135">
        <v>4396000</v>
      </c>
      <c r="D65" s="132"/>
      <c r="E65" s="132"/>
      <c r="F65" s="133">
        <f>SUM(C65:D65:E65)</f>
        <v>4396000</v>
      </c>
    </row>
    <row r="66" spans="1:6" ht="12.75" x14ac:dyDescent="0.2">
      <c r="A66" s="150" t="s">
        <v>410</v>
      </c>
      <c r="B66" s="134" t="s">
        <v>147</v>
      </c>
      <c r="C66" s="135"/>
      <c r="D66" s="132"/>
      <c r="E66" s="132"/>
      <c r="F66" s="133">
        <f>SUM(C66:D66:E66)</f>
        <v>0</v>
      </c>
    </row>
    <row r="67" spans="1:6" ht="12.75" x14ac:dyDescent="0.2">
      <c r="A67" s="150" t="s">
        <v>411</v>
      </c>
      <c r="B67" s="134" t="s">
        <v>148</v>
      </c>
      <c r="C67" s="135"/>
      <c r="D67" s="132"/>
      <c r="E67" s="132"/>
      <c r="F67" s="133">
        <f>SUM(C67:D67:E67)</f>
        <v>0</v>
      </c>
    </row>
    <row r="68" spans="1:6" ht="12.75" x14ac:dyDescent="0.2">
      <c r="A68" s="150" t="s">
        <v>149</v>
      </c>
      <c r="B68" s="134" t="s">
        <v>150</v>
      </c>
      <c r="C68" s="135"/>
      <c r="D68" s="132"/>
      <c r="E68" s="132"/>
      <c r="F68" s="133">
        <f>SUM(C68:D68:E68)</f>
        <v>0</v>
      </c>
    </row>
    <row r="69" spans="1:6" ht="12.75" x14ac:dyDescent="0.2">
      <c r="A69" s="151" t="s">
        <v>151</v>
      </c>
      <c r="B69" s="134" t="s">
        <v>152</v>
      </c>
      <c r="C69" s="135"/>
      <c r="D69" s="132"/>
      <c r="E69" s="132"/>
      <c r="F69" s="133">
        <f>SUM(C69:D69:E69)</f>
        <v>0</v>
      </c>
    </row>
    <row r="70" spans="1:6" ht="12.75" x14ac:dyDescent="0.2">
      <c r="A70" s="150" t="s">
        <v>656</v>
      </c>
      <c r="B70" s="134" t="s">
        <v>153</v>
      </c>
      <c r="C70" s="135"/>
      <c r="D70" s="132">
        <v>1150000</v>
      </c>
      <c r="E70" s="132"/>
      <c r="F70" s="133">
        <f>SUM(C70:D70:E70)</f>
        <v>1150000</v>
      </c>
    </row>
    <row r="71" spans="1:6" ht="12.75" x14ac:dyDescent="0.2">
      <c r="A71" s="151" t="s">
        <v>541</v>
      </c>
      <c r="B71" s="134" t="s">
        <v>154</v>
      </c>
      <c r="C71" s="135">
        <v>14424450</v>
      </c>
      <c r="D71" s="132"/>
      <c r="E71" s="132"/>
      <c r="F71" s="133">
        <f>SUM(C71:D71:E71)</f>
        <v>14424450</v>
      </c>
    </row>
    <row r="72" spans="1:6" ht="12.75" x14ac:dyDescent="0.2">
      <c r="A72" s="151" t="s">
        <v>542</v>
      </c>
      <c r="B72" s="134" t="s">
        <v>154</v>
      </c>
      <c r="C72" s="135"/>
      <c r="D72" s="132"/>
      <c r="E72" s="132"/>
      <c r="F72" s="133">
        <f>SUM(C72:D72:E72)</f>
        <v>0</v>
      </c>
    </row>
    <row r="73" spans="1:6" s="142" customFormat="1" x14ac:dyDescent="0.2">
      <c r="A73" s="149" t="s">
        <v>384</v>
      </c>
      <c r="B73" s="139" t="s">
        <v>155</v>
      </c>
      <c r="C73" s="145">
        <f>SUM(C60:C72)</f>
        <v>18820450</v>
      </c>
      <c r="D73" s="145">
        <f>SUM(D60:D72)</f>
        <v>1150000</v>
      </c>
      <c r="E73" s="145">
        <f ca="1">SUM(E24:E25:E50:E59:E73)</f>
        <v>0</v>
      </c>
      <c r="F73" s="145">
        <f>SUM(F60:F72)</f>
        <v>19970450</v>
      </c>
    </row>
    <row r="74" spans="1:6" s="142" customFormat="1" x14ac:dyDescent="0.2">
      <c r="A74" s="152" t="s">
        <v>531</v>
      </c>
      <c r="B74" s="153"/>
      <c r="C74" s="154">
        <f>C24+C25+C50+C59+C73</f>
        <v>65631750</v>
      </c>
      <c r="D74" s="155">
        <f>D24+D25+D50+D59+D73</f>
        <v>25999800</v>
      </c>
      <c r="E74" s="155"/>
      <c r="F74" s="156">
        <f>F24+F25+F50+F59+F73</f>
        <v>91631550</v>
      </c>
    </row>
    <row r="75" spans="1:6" ht="12.75" x14ac:dyDescent="0.2">
      <c r="A75" s="157" t="s">
        <v>156</v>
      </c>
      <c r="B75" s="134" t="s">
        <v>157</v>
      </c>
      <c r="C75" s="135"/>
      <c r="D75" s="132"/>
      <c r="E75" s="132"/>
      <c r="F75" s="133">
        <f t="shared" ref="F75:F120" si="7">SUM(C75:E75)</f>
        <v>0</v>
      </c>
    </row>
    <row r="76" spans="1:6" ht="12.75" x14ac:dyDescent="0.2">
      <c r="A76" s="157" t="s">
        <v>712</v>
      </c>
      <c r="B76" s="134" t="s">
        <v>158</v>
      </c>
      <c r="C76" s="135">
        <v>135371400</v>
      </c>
      <c r="D76" s="132">
        <v>6241420</v>
      </c>
      <c r="E76" s="132"/>
      <c r="F76" s="133">
        <f>SUM(C76:D76:E76)</f>
        <v>141612820</v>
      </c>
    </row>
    <row r="77" spans="1:6" ht="12.75" x14ac:dyDescent="0.2">
      <c r="A77" s="157" t="s">
        <v>159</v>
      </c>
      <c r="B77" s="134" t="s">
        <v>160</v>
      </c>
      <c r="C77" s="135"/>
      <c r="D77" s="132"/>
      <c r="E77" s="132"/>
      <c r="F77" s="133">
        <f>SUM(C77:D77:E77)</f>
        <v>0</v>
      </c>
    </row>
    <row r="78" spans="1:6" ht="12.75" x14ac:dyDescent="0.2">
      <c r="A78" s="157" t="s">
        <v>713</v>
      </c>
      <c r="B78" s="134" t="s">
        <v>162</v>
      </c>
      <c r="C78" s="135">
        <v>28556510</v>
      </c>
      <c r="D78" s="132"/>
      <c r="E78" s="132"/>
      <c r="F78" s="133">
        <f>SUM(C78:D78:E78)</f>
        <v>28556510</v>
      </c>
    </row>
    <row r="79" spans="1:6" ht="12.75" x14ac:dyDescent="0.2">
      <c r="A79" s="143" t="s">
        <v>163</v>
      </c>
      <c r="B79" s="134" t="s">
        <v>164</v>
      </c>
      <c r="C79" s="135"/>
      <c r="D79" s="132"/>
      <c r="E79" s="132"/>
      <c r="F79" s="133">
        <f t="shared" si="7"/>
        <v>0</v>
      </c>
    </row>
    <row r="80" spans="1:6" ht="12.75" x14ac:dyDescent="0.2">
      <c r="A80" s="143" t="s">
        <v>165</v>
      </c>
      <c r="B80" s="134" t="s">
        <v>166</v>
      </c>
      <c r="C80" s="135"/>
      <c r="D80" s="132"/>
      <c r="E80" s="132"/>
      <c r="F80" s="133">
        <f t="shared" si="7"/>
        <v>0</v>
      </c>
    </row>
    <row r="81" spans="1:6" ht="12.75" x14ac:dyDescent="0.2">
      <c r="A81" s="143" t="s">
        <v>167</v>
      </c>
      <c r="B81" s="134" t="s">
        <v>168</v>
      </c>
      <c r="C81" s="135">
        <v>44260600</v>
      </c>
      <c r="D81" s="132">
        <v>1685200</v>
      </c>
      <c r="E81" s="132"/>
      <c r="F81" s="133">
        <f t="shared" si="7"/>
        <v>45945800</v>
      </c>
    </row>
    <row r="82" spans="1:6" s="142" customFormat="1" x14ac:dyDescent="0.2">
      <c r="A82" s="158" t="s">
        <v>386</v>
      </c>
      <c r="B82" s="139" t="s">
        <v>169</v>
      </c>
      <c r="C82" s="145">
        <f>SUM(C75:C81)</f>
        <v>208188510</v>
      </c>
      <c r="D82" s="145">
        <f t="shared" ref="D82:E82" si="8">SUM(D75:D81)</f>
        <v>7926620</v>
      </c>
      <c r="E82" s="145">
        <f t="shared" si="8"/>
        <v>0</v>
      </c>
      <c r="F82" s="141">
        <f>SUM(C82:D82:E82)</f>
        <v>216115130</v>
      </c>
    </row>
    <row r="83" spans="1:6" ht="12.75" x14ac:dyDescent="0.2">
      <c r="A83" s="147" t="s">
        <v>170</v>
      </c>
      <c r="B83" s="134" t="s">
        <v>171</v>
      </c>
      <c r="C83" s="135"/>
      <c r="D83" s="135">
        <v>76180000</v>
      </c>
      <c r="E83" s="135"/>
      <c r="F83" s="133">
        <f t="shared" si="7"/>
        <v>76180000</v>
      </c>
    </row>
    <row r="84" spans="1:6" ht="12.75" x14ac:dyDescent="0.2">
      <c r="A84" s="147" t="s">
        <v>172</v>
      </c>
      <c r="B84" s="134" t="s">
        <v>173</v>
      </c>
      <c r="C84" s="135"/>
      <c r="D84" s="135"/>
      <c r="E84" s="135"/>
      <c r="F84" s="133">
        <f t="shared" si="7"/>
        <v>0</v>
      </c>
    </row>
    <row r="85" spans="1:6" ht="12.75" x14ac:dyDescent="0.2">
      <c r="A85" s="147" t="s">
        <v>174</v>
      </c>
      <c r="B85" s="134" t="s">
        <v>175</v>
      </c>
      <c r="C85" s="135"/>
      <c r="D85" s="135"/>
      <c r="E85" s="135"/>
      <c r="F85" s="133">
        <f t="shared" si="7"/>
        <v>0</v>
      </c>
    </row>
    <row r="86" spans="1:6" ht="12.75" x14ac:dyDescent="0.2">
      <c r="A86" s="147" t="s">
        <v>176</v>
      </c>
      <c r="B86" s="134" t="s">
        <v>177</v>
      </c>
      <c r="C86" s="135"/>
      <c r="D86" s="135">
        <v>5720000</v>
      </c>
      <c r="E86" s="135"/>
      <c r="F86" s="133">
        <f t="shared" si="7"/>
        <v>5720000</v>
      </c>
    </row>
    <row r="87" spans="1:6" s="142" customFormat="1" x14ac:dyDescent="0.2">
      <c r="A87" s="149" t="s">
        <v>387</v>
      </c>
      <c r="B87" s="139" t="s">
        <v>178</v>
      </c>
      <c r="C87" s="140">
        <f>SUM(C83:C86)</f>
        <v>0</v>
      </c>
      <c r="D87" s="140">
        <f>SUM(D83:D86)</f>
        <v>81900000</v>
      </c>
      <c r="E87" s="140">
        <f>SUM(E83:E86)</f>
        <v>0</v>
      </c>
      <c r="F87" s="141">
        <f>SUM(C87:D87:E87)</f>
        <v>81900000</v>
      </c>
    </row>
    <row r="88" spans="1:6" ht="25.5" x14ac:dyDescent="0.2">
      <c r="A88" s="147" t="s">
        <v>179</v>
      </c>
      <c r="B88" s="134" t="s">
        <v>180</v>
      </c>
      <c r="C88" s="135"/>
      <c r="D88" s="132"/>
      <c r="E88" s="132"/>
      <c r="F88" s="133">
        <f t="shared" si="7"/>
        <v>0</v>
      </c>
    </row>
    <row r="89" spans="1:6" ht="25.5" x14ac:dyDescent="0.2">
      <c r="A89" s="147" t="s">
        <v>414</v>
      </c>
      <c r="B89" s="134" t="s">
        <v>181</v>
      </c>
      <c r="C89" s="135"/>
      <c r="D89" s="132"/>
      <c r="E89" s="132"/>
      <c r="F89" s="133">
        <f t="shared" si="7"/>
        <v>0</v>
      </c>
    </row>
    <row r="90" spans="1:6" ht="25.5" x14ac:dyDescent="0.2">
      <c r="A90" s="147" t="s">
        <v>415</v>
      </c>
      <c r="B90" s="134" t="s">
        <v>182</v>
      </c>
      <c r="C90" s="135"/>
      <c r="D90" s="132"/>
      <c r="E90" s="132"/>
      <c r="F90" s="133">
        <f t="shared" si="7"/>
        <v>0</v>
      </c>
    </row>
    <row r="91" spans="1:6" ht="12.75" x14ac:dyDescent="0.2">
      <c r="A91" s="147" t="s">
        <v>416</v>
      </c>
      <c r="B91" s="134" t="s">
        <v>183</v>
      </c>
      <c r="C91" s="135"/>
      <c r="D91" s="132"/>
      <c r="E91" s="132"/>
      <c r="F91" s="133">
        <f t="shared" si="7"/>
        <v>0</v>
      </c>
    </row>
    <row r="92" spans="1:6" ht="25.5" x14ac:dyDescent="0.2">
      <c r="A92" s="147" t="s">
        <v>417</v>
      </c>
      <c r="B92" s="134" t="s">
        <v>184</v>
      </c>
      <c r="C92" s="135"/>
      <c r="D92" s="132"/>
      <c r="E92" s="132"/>
      <c r="F92" s="133">
        <f t="shared" si="7"/>
        <v>0</v>
      </c>
    </row>
    <row r="93" spans="1:6" ht="25.5" x14ac:dyDescent="0.2">
      <c r="A93" s="147" t="s">
        <v>418</v>
      </c>
      <c r="B93" s="134" t="s">
        <v>185</v>
      </c>
      <c r="C93" s="135"/>
      <c r="D93" s="132"/>
      <c r="E93" s="132"/>
      <c r="F93" s="133">
        <f t="shared" si="7"/>
        <v>0</v>
      </c>
    </row>
    <row r="94" spans="1:6" ht="12.75" x14ac:dyDescent="0.2">
      <c r="A94" s="147" t="s">
        <v>186</v>
      </c>
      <c r="B94" s="134" t="s">
        <v>187</v>
      </c>
      <c r="C94" s="135"/>
      <c r="D94" s="132"/>
      <c r="E94" s="132"/>
      <c r="F94" s="133">
        <f t="shared" si="7"/>
        <v>0</v>
      </c>
    </row>
    <row r="95" spans="1:6" ht="12.75" x14ac:dyDescent="0.2">
      <c r="A95" s="147" t="s">
        <v>419</v>
      </c>
      <c r="B95" s="134" t="s">
        <v>188</v>
      </c>
      <c r="C95" s="135"/>
      <c r="D95" s="132"/>
      <c r="E95" s="132"/>
      <c r="F95" s="133">
        <f t="shared" si="7"/>
        <v>0</v>
      </c>
    </row>
    <row r="96" spans="1:6" x14ac:dyDescent="0.2">
      <c r="A96" s="149" t="s">
        <v>388</v>
      </c>
      <c r="B96" s="139" t="s">
        <v>189</v>
      </c>
      <c r="C96" s="135">
        <f>SUM(C88:C95)</f>
        <v>0</v>
      </c>
      <c r="D96" s="135">
        <f>SUM(D88:E95)</f>
        <v>0</v>
      </c>
      <c r="E96" s="135">
        <f ca="1">SUM(E88:E96)</f>
        <v>0</v>
      </c>
      <c r="F96" s="135">
        <f ca="1">SUM(C96:D96:E96)</f>
        <v>0</v>
      </c>
    </row>
    <row r="97" spans="1:25" x14ac:dyDescent="0.2">
      <c r="A97" s="152" t="s">
        <v>530</v>
      </c>
      <c r="B97" s="153"/>
      <c r="C97" s="159">
        <f>C82+C87+C96</f>
        <v>208188510</v>
      </c>
      <c r="D97" s="160">
        <f>D82+D87+D96</f>
        <v>89826620</v>
      </c>
      <c r="E97" s="160"/>
      <c r="F97" s="161">
        <f t="shared" si="7"/>
        <v>298015130</v>
      </c>
    </row>
    <row r="98" spans="1:25" s="142" customFormat="1" x14ac:dyDescent="0.2">
      <c r="A98" s="162" t="s">
        <v>427</v>
      </c>
      <c r="B98" s="163" t="s">
        <v>190</v>
      </c>
      <c r="C98" s="164">
        <f>C74+C97</f>
        <v>273820260</v>
      </c>
      <c r="D98" s="164">
        <f>D74+D97</f>
        <v>115826420</v>
      </c>
      <c r="E98" s="164">
        <f t="shared" ref="E98" ca="1" si="9">E24+E25+E50+E59+E73+E82+E87+E96</f>
        <v>0</v>
      </c>
      <c r="F98" s="164">
        <f>F74+F97</f>
        <v>389646680</v>
      </c>
    </row>
    <row r="99" spans="1:25" ht="12.75" x14ac:dyDescent="0.2">
      <c r="A99" s="147" t="s">
        <v>420</v>
      </c>
      <c r="B99" s="137" t="s">
        <v>191</v>
      </c>
      <c r="C99" s="165"/>
      <c r="D99" s="166"/>
      <c r="E99" s="166"/>
      <c r="F99" s="133">
        <f t="shared" si="7"/>
        <v>0</v>
      </c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8"/>
      <c r="Y99" s="168"/>
    </row>
    <row r="100" spans="1:25" ht="12.75" x14ac:dyDescent="0.2">
      <c r="A100" s="147" t="s">
        <v>192</v>
      </c>
      <c r="B100" s="137" t="s">
        <v>193</v>
      </c>
      <c r="C100" s="165"/>
      <c r="D100" s="166"/>
      <c r="E100" s="166"/>
      <c r="F100" s="133">
        <f t="shared" si="7"/>
        <v>0</v>
      </c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8"/>
      <c r="Y100" s="168"/>
    </row>
    <row r="101" spans="1:25" ht="12.75" x14ac:dyDescent="0.2">
      <c r="A101" s="147" t="s">
        <v>421</v>
      </c>
      <c r="B101" s="137" t="s">
        <v>194</v>
      </c>
      <c r="C101" s="165"/>
      <c r="D101" s="166"/>
      <c r="E101" s="166"/>
      <c r="F101" s="133">
        <f t="shared" si="7"/>
        <v>0</v>
      </c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8"/>
      <c r="Y101" s="168"/>
    </row>
    <row r="102" spans="1:25" s="142" customFormat="1" x14ac:dyDescent="0.2">
      <c r="A102" s="149" t="s">
        <v>389</v>
      </c>
      <c r="B102" s="144" t="s">
        <v>195</v>
      </c>
      <c r="C102" s="169">
        <f>SUM(C99:C101)</f>
        <v>0</v>
      </c>
      <c r="D102" s="169">
        <f>SUM(D99:D101)</f>
        <v>0</v>
      </c>
      <c r="E102" s="169">
        <f ca="1">SZUME99:F102(E101)</f>
        <v>0</v>
      </c>
      <c r="F102" s="141">
        <f ca="1">SUM(C102:D102:E102)</f>
        <v>0</v>
      </c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1"/>
      <c r="Y102" s="171"/>
    </row>
    <row r="103" spans="1:25" ht="12.75" x14ac:dyDescent="0.2">
      <c r="A103" s="172" t="s">
        <v>422</v>
      </c>
      <c r="B103" s="137" t="s">
        <v>196</v>
      </c>
      <c r="C103" s="173"/>
      <c r="D103" s="174"/>
      <c r="E103" s="174"/>
      <c r="F103" s="133">
        <f t="shared" si="7"/>
        <v>0</v>
      </c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68"/>
      <c r="Y103" s="168"/>
    </row>
    <row r="104" spans="1:25" ht="12.75" x14ac:dyDescent="0.2">
      <c r="A104" s="172" t="s">
        <v>392</v>
      </c>
      <c r="B104" s="137" t="s">
        <v>197</v>
      </c>
      <c r="C104" s="173"/>
      <c r="D104" s="174"/>
      <c r="E104" s="174"/>
      <c r="F104" s="133">
        <f t="shared" si="7"/>
        <v>0</v>
      </c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68"/>
      <c r="Y104" s="168"/>
    </row>
    <row r="105" spans="1:25" ht="12.75" x14ac:dyDescent="0.2">
      <c r="A105" s="147" t="s">
        <v>198</v>
      </c>
      <c r="B105" s="137" t="s">
        <v>199</v>
      </c>
      <c r="C105" s="165"/>
      <c r="D105" s="166"/>
      <c r="E105" s="166"/>
      <c r="F105" s="133">
        <f t="shared" si="7"/>
        <v>0</v>
      </c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8"/>
      <c r="Y105" s="168"/>
    </row>
    <row r="106" spans="1:25" ht="12.75" x14ac:dyDescent="0.2">
      <c r="A106" s="147" t="s">
        <v>423</v>
      </c>
      <c r="B106" s="137" t="s">
        <v>200</v>
      </c>
      <c r="C106" s="165"/>
      <c r="D106" s="166"/>
      <c r="E106" s="166"/>
      <c r="F106" s="133">
        <f t="shared" si="7"/>
        <v>0</v>
      </c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8"/>
      <c r="Y106" s="168"/>
    </row>
    <row r="107" spans="1:25" s="142" customFormat="1" x14ac:dyDescent="0.2">
      <c r="A107" s="176" t="s">
        <v>390</v>
      </c>
      <c r="B107" s="144" t="s">
        <v>201</v>
      </c>
      <c r="C107" s="177">
        <f>SUM(C103:C106)</f>
        <v>0</v>
      </c>
      <c r="D107" s="177">
        <f>SUM(D103:D106)</f>
        <v>0</v>
      </c>
      <c r="E107" s="177">
        <f>SUM(E103:E106)</f>
        <v>0</v>
      </c>
      <c r="F107" s="141">
        <f>SUM(C107:D107:E107)</f>
        <v>0</v>
      </c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178"/>
      <c r="V107" s="178"/>
      <c r="W107" s="178"/>
      <c r="X107" s="171"/>
      <c r="Y107" s="171"/>
    </row>
    <row r="108" spans="1:25" ht="12.75" x14ac:dyDescent="0.2">
      <c r="A108" s="172" t="s">
        <v>202</v>
      </c>
      <c r="B108" s="137" t="s">
        <v>203</v>
      </c>
      <c r="C108" s="173"/>
      <c r="D108" s="174"/>
      <c r="E108" s="174"/>
      <c r="F108" s="133">
        <f t="shared" si="7"/>
        <v>0</v>
      </c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68"/>
      <c r="Y108" s="168"/>
    </row>
    <row r="109" spans="1:25" ht="12.75" x14ac:dyDescent="0.2">
      <c r="A109" s="172" t="s">
        <v>204</v>
      </c>
      <c r="B109" s="137" t="s">
        <v>205</v>
      </c>
      <c r="C109" s="173">
        <v>7140441</v>
      </c>
      <c r="D109" s="174"/>
      <c r="E109" s="174"/>
      <c r="F109" s="133">
        <f t="shared" si="7"/>
        <v>7140441</v>
      </c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68"/>
      <c r="Y109" s="168"/>
    </row>
    <row r="110" spans="1:25" s="142" customFormat="1" x14ac:dyDescent="0.2">
      <c r="A110" s="176" t="s">
        <v>206</v>
      </c>
      <c r="B110" s="144" t="s">
        <v>207</v>
      </c>
      <c r="C110" s="177">
        <v>139296611</v>
      </c>
      <c r="D110" s="177">
        <f>SUM(D108:D109)</f>
        <v>0</v>
      </c>
      <c r="E110" s="177">
        <f>SUM(E108:E109)</f>
        <v>0</v>
      </c>
      <c r="F110" s="141">
        <f>SUM(C110:D110:E110)</f>
        <v>139296611</v>
      </c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8"/>
      <c r="V110" s="178"/>
      <c r="W110" s="178"/>
      <c r="X110" s="171"/>
      <c r="Y110" s="171"/>
    </row>
    <row r="111" spans="1:25" ht="12.75" x14ac:dyDescent="0.2">
      <c r="A111" s="172" t="s">
        <v>208</v>
      </c>
      <c r="B111" s="137" t="s">
        <v>209</v>
      </c>
      <c r="C111" s="173"/>
      <c r="D111" s="174"/>
      <c r="E111" s="174"/>
      <c r="F111" s="133">
        <f t="shared" si="7"/>
        <v>0</v>
      </c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68"/>
      <c r="Y111" s="168"/>
    </row>
    <row r="112" spans="1:25" ht="12.75" x14ac:dyDescent="0.2">
      <c r="A112" s="172" t="s">
        <v>210</v>
      </c>
      <c r="B112" s="137" t="s">
        <v>211</v>
      </c>
      <c r="C112" s="173"/>
      <c r="D112" s="174"/>
      <c r="E112" s="174"/>
      <c r="F112" s="133">
        <f t="shared" si="7"/>
        <v>0</v>
      </c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68"/>
      <c r="Y112" s="168"/>
    </row>
    <row r="113" spans="1:25" ht="12.75" x14ac:dyDescent="0.2">
      <c r="A113" s="172" t="s">
        <v>212</v>
      </c>
      <c r="B113" s="137" t="s">
        <v>213</v>
      </c>
      <c r="C113" s="173"/>
      <c r="D113" s="174"/>
      <c r="E113" s="174"/>
      <c r="F113" s="133">
        <f t="shared" si="7"/>
        <v>0</v>
      </c>
      <c r="G113" s="175"/>
      <c r="H113" s="175"/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68"/>
      <c r="Y113" s="168"/>
    </row>
    <row r="114" spans="1:25" s="142" customFormat="1" x14ac:dyDescent="0.2">
      <c r="A114" s="176" t="s">
        <v>391</v>
      </c>
      <c r="B114" s="144" t="s">
        <v>214</v>
      </c>
      <c r="C114" s="177">
        <f>C102+C107+C109+C110</f>
        <v>146437052</v>
      </c>
      <c r="D114" s="177">
        <f>D102+D107+D110+D111+D112+D113</f>
        <v>0</v>
      </c>
      <c r="E114" s="177">
        <f ca="1">E102+E107+F110+E111+E112+E113</f>
        <v>0</v>
      </c>
      <c r="F114" s="141">
        <f>SUM(F108:F113)</f>
        <v>146437052</v>
      </c>
      <c r="G114" s="178"/>
      <c r="H114" s="178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  <c r="U114" s="178"/>
      <c r="V114" s="178"/>
      <c r="W114" s="178"/>
      <c r="X114" s="171"/>
      <c r="Y114" s="171"/>
    </row>
    <row r="115" spans="1:25" ht="12.75" x14ac:dyDescent="0.2">
      <c r="A115" s="172" t="s">
        <v>215</v>
      </c>
      <c r="B115" s="137" t="s">
        <v>216</v>
      </c>
      <c r="C115" s="173"/>
      <c r="D115" s="174"/>
      <c r="E115" s="174"/>
      <c r="F115" s="133">
        <f t="shared" si="7"/>
        <v>0</v>
      </c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68"/>
      <c r="Y115" s="168"/>
    </row>
    <row r="116" spans="1:25" ht="12.75" x14ac:dyDescent="0.2">
      <c r="A116" s="147" t="s">
        <v>217</v>
      </c>
      <c r="B116" s="137" t="s">
        <v>218</v>
      </c>
      <c r="C116" s="165"/>
      <c r="D116" s="166"/>
      <c r="E116" s="166"/>
      <c r="F116" s="133">
        <f t="shared" si="7"/>
        <v>0</v>
      </c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8"/>
      <c r="Y116" s="168"/>
    </row>
    <row r="117" spans="1:25" ht="12.75" x14ac:dyDescent="0.2">
      <c r="A117" s="172" t="s">
        <v>424</v>
      </c>
      <c r="B117" s="137" t="s">
        <v>219</v>
      </c>
      <c r="C117" s="173"/>
      <c r="D117" s="174"/>
      <c r="E117" s="174"/>
      <c r="F117" s="133">
        <f t="shared" si="7"/>
        <v>0</v>
      </c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68"/>
      <c r="Y117" s="168"/>
    </row>
    <row r="118" spans="1:25" ht="12.75" x14ac:dyDescent="0.2">
      <c r="A118" s="172" t="s">
        <v>393</v>
      </c>
      <c r="B118" s="137" t="s">
        <v>220</v>
      </c>
      <c r="C118" s="173"/>
      <c r="D118" s="174"/>
      <c r="E118" s="174"/>
      <c r="F118" s="133">
        <f t="shared" si="7"/>
        <v>0</v>
      </c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68"/>
      <c r="Y118" s="168"/>
    </row>
    <row r="119" spans="1:25" s="142" customFormat="1" x14ac:dyDescent="0.2">
      <c r="A119" s="176" t="s">
        <v>394</v>
      </c>
      <c r="B119" s="144" t="s">
        <v>221</v>
      </c>
      <c r="C119" s="177">
        <f>SUM(C115:C118)</f>
        <v>0</v>
      </c>
      <c r="D119" s="177">
        <f>SUM(D115:D118)</f>
        <v>0</v>
      </c>
      <c r="E119" s="177">
        <f>SUM(E115:E118)</f>
        <v>0</v>
      </c>
      <c r="F119" s="141">
        <f>SUM(C119:D119:E119)</f>
        <v>0</v>
      </c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  <c r="U119" s="178"/>
      <c r="V119" s="178"/>
      <c r="W119" s="178"/>
      <c r="X119" s="171"/>
      <c r="Y119" s="171"/>
    </row>
    <row r="120" spans="1:25" ht="12.75" x14ac:dyDescent="0.2">
      <c r="A120" s="147" t="s">
        <v>222</v>
      </c>
      <c r="B120" s="137" t="s">
        <v>223</v>
      </c>
      <c r="C120" s="165"/>
      <c r="D120" s="166"/>
      <c r="E120" s="166"/>
      <c r="F120" s="133">
        <f t="shared" si="7"/>
        <v>0</v>
      </c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8"/>
      <c r="Y120" s="168"/>
    </row>
    <row r="121" spans="1:25" s="142" customFormat="1" x14ac:dyDescent="0.2">
      <c r="A121" s="179" t="s">
        <v>428</v>
      </c>
      <c r="B121" s="180" t="s">
        <v>224</v>
      </c>
      <c r="C121" s="181">
        <f>C114+C119+C120</f>
        <v>146437052</v>
      </c>
      <c r="D121" s="181">
        <f t="shared" ref="D121:E121" si="10">D114+D119+D120</f>
        <v>0</v>
      </c>
      <c r="E121" s="181">
        <f t="shared" ca="1" si="10"/>
        <v>0</v>
      </c>
      <c r="F121" s="182">
        <f>SUM(F114:F119:F120)</f>
        <v>146437052</v>
      </c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8"/>
      <c r="W121" s="178"/>
      <c r="X121" s="171"/>
      <c r="Y121" s="171"/>
    </row>
    <row r="122" spans="1:25" ht="12.75" x14ac:dyDescent="0.25">
      <c r="A122" s="183" t="s">
        <v>465</v>
      </c>
      <c r="B122" s="184"/>
      <c r="C122" s="185">
        <f>C98+C121</f>
        <v>420257312</v>
      </c>
      <c r="D122" s="185">
        <f t="shared" ref="D122:E122" si="11">D98+D121</f>
        <v>115826420</v>
      </c>
      <c r="E122" s="185">
        <f t="shared" ca="1" si="11"/>
        <v>0</v>
      </c>
      <c r="F122" s="185">
        <f>F98+F121</f>
        <v>536083732</v>
      </c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  <c r="W122" s="168"/>
      <c r="X122" s="168"/>
      <c r="Y122" s="168"/>
    </row>
    <row r="123" spans="1:25" x14ac:dyDescent="0.2">
      <c r="B123" s="168"/>
      <c r="C123" s="186"/>
      <c r="D123" s="186"/>
      <c r="E123" s="186"/>
      <c r="F123" s="186"/>
      <c r="G123" s="168"/>
      <c r="H123" s="168"/>
      <c r="I123" s="168"/>
      <c r="J123" s="168"/>
      <c r="K123" s="168"/>
      <c r="L123" s="168"/>
      <c r="M123" s="168"/>
      <c r="N123" s="168"/>
      <c r="O123" s="168"/>
      <c r="P123" s="168"/>
      <c r="Q123" s="168"/>
      <c r="R123" s="168"/>
      <c r="S123" s="168"/>
      <c r="T123" s="168"/>
      <c r="U123" s="168"/>
      <c r="V123" s="168"/>
      <c r="W123" s="168"/>
      <c r="X123" s="168"/>
      <c r="Y123" s="168"/>
    </row>
    <row r="124" spans="1:25" x14ac:dyDescent="0.2">
      <c r="B124" s="168"/>
      <c r="C124" s="186"/>
      <c r="D124" s="186"/>
      <c r="E124" s="186"/>
      <c r="F124" s="186"/>
      <c r="G124" s="168"/>
      <c r="H124" s="168"/>
      <c r="I124" s="168"/>
      <c r="J124" s="168"/>
      <c r="K124" s="168"/>
      <c r="L124" s="168"/>
      <c r="M124" s="168"/>
      <c r="N124" s="168"/>
      <c r="O124" s="168"/>
      <c r="P124" s="168"/>
      <c r="Q124" s="168"/>
      <c r="R124" s="168"/>
      <c r="S124" s="168"/>
      <c r="T124" s="168"/>
      <c r="U124" s="168"/>
      <c r="V124" s="168"/>
      <c r="W124" s="168"/>
      <c r="X124" s="168"/>
      <c r="Y124" s="168"/>
    </row>
    <row r="125" spans="1:25" x14ac:dyDescent="0.2">
      <c r="B125" s="168"/>
      <c r="C125" s="186"/>
      <c r="D125" s="186"/>
      <c r="E125" s="186"/>
      <c r="F125" s="186"/>
      <c r="G125" s="168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  <c r="W125" s="168"/>
      <c r="X125" s="168"/>
      <c r="Y125" s="168"/>
    </row>
    <row r="126" spans="1:25" x14ac:dyDescent="0.2">
      <c r="B126" s="168"/>
      <c r="C126" s="186"/>
      <c r="D126" s="186"/>
      <c r="E126" s="186"/>
      <c r="F126" s="186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  <c r="X126" s="168"/>
      <c r="Y126" s="168"/>
    </row>
    <row r="127" spans="1:25" x14ac:dyDescent="0.2">
      <c r="B127" s="168"/>
      <c r="C127" s="186"/>
      <c r="D127" s="186"/>
      <c r="E127" s="186"/>
      <c r="F127" s="186"/>
      <c r="G127" s="168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  <c r="W127" s="168"/>
      <c r="X127" s="168"/>
      <c r="Y127" s="168"/>
    </row>
    <row r="128" spans="1:25" x14ac:dyDescent="0.2">
      <c r="B128" s="168"/>
      <c r="C128" s="186"/>
      <c r="D128" s="186"/>
      <c r="E128" s="186"/>
      <c r="F128" s="186"/>
      <c r="G128" s="168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S128" s="168"/>
      <c r="T128" s="168"/>
      <c r="U128" s="168"/>
      <c r="V128" s="168"/>
      <c r="W128" s="168"/>
      <c r="X128" s="168"/>
      <c r="Y128" s="168"/>
    </row>
    <row r="129" spans="2:25" x14ac:dyDescent="0.2">
      <c r="B129" s="168"/>
      <c r="C129" s="186"/>
      <c r="D129" s="186"/>
      <c r="E129" s="186"/>
      <c r="F129" s="186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68"/>
      <c r="U129" s="168"/>
      <c r="V129" s="168"/>
      <c r="W129" s="168"/>
      <c r="X129" s="168"/>
      <c r="Y129" s="168"/>
    </row>
    <row r="130" spans="2:25" x14ac:dyDescent="0.2">
      <c r="B130" s="168"/>
      <c r="C130" s="186"/>
      <c r="D130" s="186"/>
      <c r="E130" s="186"/>
      <c r="F130" s="186"/>
      <c r="G130" s="168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  <c r="R130" s="168"/>
      <c r="S130" s="168"/>
      <c r="T130" s="168"/>
      <c r="U130" s="168"/>
      <c r="V130" s="168"/>
      <c r="W130" s="168"/>
      <c r="X130" s="168"/>
      <c r="Y130" s="168"/>
    </row>
    <row r="131" spans="2:25" x14ac:dyDescent="0.2">
      <c r="B131" s="168"/>
      <c r="C131" s="186"/>
      <c r="D131" s="186"/>
      <c r="E131" s="186"/>
      <c r="F131" s="186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  <c r="W131" s="168"/>
      <c r="X131" s="168"/>
      <c r="Y131" s="168"/>
    </row>
    <row r="132" spans="2:25" x14ac:dyDescent="0.2">
      <c r="B132" s="168"/>
      <c r="C132" s="186"/>
      <c r="D132" s="186"/>
      <c r="E132" s="186"/>
      <c r="F132" s="186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</row>
    <row r="133" spans="2:25" x14ac:dyDescent="0.2">
      <c r="B133" s="168"/>
      <c r="C133" s="186"/>
      <c r="D133" s="186"/>
      <c r="E133" s="186"/>
      <c r="F133" s="186"/>
      <c r="G133" s="168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68"/>
      <c r="S133" s="168"/>
      <c r="T133" s="168"/>
      <c r="U133" s="168"/>
      <c r="V133" s="168"/>
      <c r="W133" s="168"/>
      <c r="X133" s="168"/>
      <c r="Y133" s="168"/>
    </row>
    <row r="134" spans="2:25" x14ac:dyDescent="0.2">
      <c r="B134" s="168"/>
      <c r="C134" s="186"/>
      <c r="D134" s="186"/>
      <c r="E134" s="186"/>
      <c r="F134" s="186"/>
      <c r="G134" s="168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68"/>
      <c r="U134" s="168"/>
      <c r="V134" s="168"/>
      <c r="W134" s="168"/>
      <c r="X134" s="168"/>
      <c r="Y134" s="168"/>
    </row>
    <row r="135" spans="2:25" x14ac:dyDescent="0.2">
      <c r="B135" s="168"/>
      <c r="C135" s="186"/>
      <c r="D135" s="186"/>
      <c r="E135" s="186"/>
      <c r="F135" s="186"/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  <c r="W135" s="168"/>
      <c r="X135" s="168"/>
      <c r="Y135" s="168"/>
    </row>
    <row r="136" spans="2:25" x14ac:dyDescent="0.2">
      <c r="B136" s="168"/>
      <c r="C136" s="186"/>
      <c r="D136" s="186"/>
      <c r="E136" s="186"/>
      <c r="F136" s="186"/>
      <c r="G136" s="168"/>
      <c r="H136" s="168"/>
      <c r="I136" s="168"/>
      <c r="J136" s="168"/>
      <c r="K136" s="168"/>
      <c r="L136" s="168"/>
      <c r="M136" s="168"/>
      <c r="N136" s="168"/>
      <c r="O136" s="168"/>
      <c r="P136" s="168"/>
      <c r="Q136" s="168"/>
      <c r="R136" s="168"/>
      <c r="S136" s="168"/>
      <c r="T136" s="168"/>
      <c r="U136" s="168"/>
      <c r="V136" s="168"/>
      <c r="W136" s="168"/>
      <c r="X136" s="168"/>
      <c r="Y136" s="168"/>
    </row>
    <row r="137" spans="2:25" x14ac:dyDescent="0.2">
      <c r="B137" s="168"/>
      <c r="C137" s="186"/>
      <c r="D137" s="186"/>
      <c r="E137" s="186"/>
      <c r="F137" s="186"/>
      <c r="G137" s="168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  <c r="W137" s="168"/>
      <c r="X137" s="168"/>
      <c r="Y137" s="168"/>
    </row>
    <row r="138" spans="2:25" x14ac:dyDescent="0.2">
      <c r="B138" s="168"/>
      <c r="C138" s="186"/>
      <c r="D138" s="186"/>
      <c r="E138" s="186"/>
      <c r="F138" s="186"/>
      <c r="G138" s="168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68"/>
      <c r="U138" s="168"/>
      <c r="V138" s="168"/>
      <c r="W138" s="168"/>
      <c r="X138" s="168"/>
      <c r="Y138" s="168"/>
    </row>
    <row r="139" spans="2:25" x14ac:dyDescent="0.2">
      <c r="B139" s="168"/>
      <c r="C139" s="186"/>
      <c r="D139" s="186"/>
      <c r="E139" s="186"/>
      <c r="F139" s="186"/>
      <c r="G139" s="168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68"/>
      <c r="U139" s="168"/>
      <c r="V139" s="168"/>
      <c r="W139" s="168"/>
      <c r="X139" s="168"/>
      <c r="Y139" s="168"/>
    </row>
    <row r="140" spans="2:25" x14ac:dyDescent="0.2">
      <c r="B140" s="168"/>
      <c r="C140" s="186"/>
      <c r="D140" s="186"/>
      <c r="E140" s="186"/>
      <c r="F140" s="186"/>
      <c r="G140" s="168"/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  <c r="R140" s="168"/>
      <c r="S140" s="168"/>
      <c r="T140" s="168"/>
      <c r="U140" s="168"/>
      <c r="V140" s="168"/>
      <c r="W140" s="168"/>
      <c r="X140" s="168"/>
      <c r="Y140" s="168"/>
    </row>
    <row r="141" spans="2:25" x14ac:dyDescent="0.2">
      <c r="B141" s="168"/>
      <c r="C141" s="186"/>
      <c r="D141" s="186"/>
      <c r="E141" s="186"/>
      <c r="F141" s="186"/>
      <c r="G141" s="168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  <c r="W141" s="168"/>
      <c r="X141" s="168"/>
      <c r="Y141" s="168"/>
    </row>
    <row r="142" spans="2:25" x14ac:dyDescent="0.2">
      <c r="B142" s="168"/>
      <c r="C142" s="186"/>
      <c r="D142" s="186"/>
      <c r="E142" s="186"/>
      <c r="F142" s="186"/>
      <c r="G142" s="168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68"/>
      <c r="S142" s="168"/>
      <c r="T142" s="168"/>
      <c r="U142" s="168"/>
      <c r="V142" s="168"/>
      <c r="W142" s="168"/>
      <c r="X142" s="168"/>
      <c r="Y142" s="168"/>
    </row>
    <row r="143" spans="2:25" x14ac:dyDescent="0.2">
      <c r="B143" s="168"/>
      <c r="C143" s="186"/>
      <c r="D143" s="186"/>
      <c r="E143" s="186"/>
      <c r="F143" s="186"/>
      <c r="G143" s="168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68"/>
      <c r="U143" s="168"/>
      <c r="V143" s="168"/>
      <c r="W143" s="168"/>
      <c r="X143" s="168"/>
      <c r="Y143" s="168"/>
    </row>
    <row r="144" spans="2:25" x14ac:dyDescent="0.2">
      <c r="B144" s="168"/>
      <c r="C144" s="186"/>
      <c r="D144" s="186"/>
      <c r="E144" s="186"/>
      <c r="F144" s="186"/>
      <c r="G144" s="168"/>
      <c r="H144" s="168"/>
      <c r="I144" s="168"/>
      <c r="J144" s="168"/>
      <c r="K144" s="168"/>
      <c r="L144" s="168"/>
      <c r="M144" s="168"/>
      <c r="N144" s="168"/>
      <c r="O144" s="168"/>
      <c r="P144" s="168"/>
      <c r="Q144" s="168"/>
      <c r="R144" s="168"/>
      <c r="S144" s="168"/>
      <c r="T144" s="168"/>
      <c r="U144" s="168"/>
      <c r="V144" s="168"/>
      <c r="W144" s="168"/>
      <c r="X144" s="168"/>
      <c r="Y144" s="168"/>
    </row>
    <row r="145" spans="2:25" x14ac:dyDescent="0.2">
      <c r="B145" s="168"/>
      <c r="C145" s="186"/>
      <c r="D145" s="186"/>
      <c r="E145" s="186"/>
      <c r="F145" s="186"/>
      <c r="G145" s="168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68"/>
      <c r="U145" s="168"/>
      <c r="V145" s="168"/>
      <c r="W145" s="168"/>
      <c r="X145" s="168"/>
      <c r="Y145" s="168"/>
    </row>
    <row r="146" spans="2:25" x14ac:dyDescent="0.2">
      <c r="B146" s="168"/>
      <c r="C146" s="186"/>
      <c r="D146" s="186"/>
      <c r="E146" s="186"/>
      <c r="F146" s="186"/>
      <c r="G146" s="168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S146" s="168"/>
      <c r="T146" s="168"/>
      <c r="U146" s="168"/>
      <c r="V146" s="168"/>
      <c r="W146" s="168"/>
      <c r="X146" s="168"/>
      <c r="Y146" s="168"/>
    </row>
    <row r="147" spans="2:25" x14ac:dyDescent="0.2">
      <c r="B147" s="168"/>
      <c r="C147" s="186"/>
      <c r="D147" s="186"/>
      <c r="E147" s="186"/>
      <c r="F147" s="186"/>
      <c r="G147" s="168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S147" s="168"/>
      <c r="T147" s="168"/>
      <c r="U147" s="168"/>
      <c r="V147" s="168"/>
      <c r="W147" s="168"/>
      <c r="X147" s="168"/>
      <c r="Y147" s="168"/>
    </row>
    <row r="148" spans="2:25" x14ac:dyDescent="0.2">
      <c r="B148" s="168"/>
      <c r="C148" s="186"/>
      <c r="D148" s="186"/>
      <c r="E148" s="186"/>
      <c r="F148" s="186"/>
      <c r="G148" s="168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68"/>
      <c r="T148" s="168"/>
      <c r="U148" s="168"/>
      <c r="V148" s="168"/>
      <c r="W148" s="168"/>
      <c r="X148" s="168"/>
      <c r="Y148" s="168"/>
    </row>
    <row r="149" spans="2:25" x14ac:dyDescent="0.2">
      <c r="B149" s="168"/>
      <c r="C149" s="186"/>
      <c r="D149" s="186"/>
      <c r="E149" s="186"/>
      <c r="F149" s="186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8"/>
      <c r="T149" s="168"/>
      <c r="U149" s="168"/>
      <c r="V149" s="168"/>
      <c r="W149" s="168"/>
      <c r="X149" s="168"/>
      <c r="Y149" s="168"/>
    </row>
    <row r="150" spans="2:25" x14ac:dyDescent="0.2">
      <c r="B150" s="168"/>
      <c r="C150" s="186"/>
      <c r="D150" s="186"/>
      <c r="E150" s="186"/>
      <c r="F150" s="186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  <c r="T150" s="168"/>
      <c r="U150" s="168"/>
      <c r="V150" s="168"/>
      <c r="W150" s="168"/>
      <c r="X150" s="168"/>
      <c r="Y150" s="168"/>
    </row>
    <row r="151" spans="2:25" x14ac:dyDescent="0.2">
      <c r="B151" s="168"/>
      <c r="C151" s="186"/>
      <c r="D151" s="186"/>
      <c r="E151" s="186"/>
      <c r="F151" s="186"/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68"/>
      <c r="T151" s="168"/>
      <c r="U151" s="168"/>
      <c r="V151" s="168"/>
      <c r="W151" s="168"/>
      <c r="X151" s="168"/>
      <c r="Y151" s="168"/>
    </row>
    <row r="152" spans="2:25" x14ac:dyDescent="0.2">
      <c r="B152" s="168"/>
      <c r="C152" s="186"/>
      <c r="D152" s="186"/>
      <c r="E152" s="186"/>
      <c r="F152" s="186"/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S152" s="168"/>
      <c r="T152" s="168"/>
      <c r="U152" s="168"/>
      <c r="V152" s="168"/>
      <c r="W152" s="168"/>
      <c r="X152" s="168"/>
      <c r="Y152" s="168"/>
    </row>
    <row r="153" spans="2:25" x14ac:dyDescent="0.2">
      <c r="B153" s="168"/>
      <c r="C153" s="186"/>
      <c r="D153" s="186"/>
      <c r="E153" s="186"/>
      <c r="F153" s="186"/>
      <c r="G153" s="168"/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  <c r="R153" s="168"/>
      <c r="S153" s="168"/>
      <c r="T153" s="168"/>
      <c r="U153" s="168"/>
      <c r="V153" s="168"/>
      <c r="W153" s="168"/>
      <c r="X153" s="168"/>
      <c r="Y153" s="168"/>
    </row>
    <row r="154" spans="2:25" x14ac:dyDescent="0.2">
      <c r="B154" s="168"/>
      <c r="C154" s="186"/>
      <c r="D154" s="186"/>
      <c r="E154" s="186"/>
      <c r="F154" s="186"/>
      <c r="G154" s="168"/>
      <c r="H154" s="168"/>
      <c r="I154" s="168"/>
      <c r="J154" s="168"/>
      <c r="K154" s="168"/>
      <c r="L154" s="168"/>
      <c r="M154" s="168"/>
      <c r="N154" s="168"/>
      <c r="O154" s="168"/>
      <c r="P154" s="168"/>
      <c r="Q154" s="168"/>
      <c r="R154" s="168"/>
      <c r="S154" s="168"/>
      <c r="T154" s="168"/>
      <c r="U154" s="168"/>
      <c r="V154" s="168"/>
      <c r="W154" s="168"/>
      <c r="X154" s="168"/>
      <c r="Y154" s="168"/>
    </row>
    <row r="155" spans="2:25" x14ac:dyDescent="0.2">
      <c r="B155" s="168"/>
      <c r="C155" s="186"/>
      <c r="D155" s="186"/>
      <c r="E155" s="186"/>
      <c r="F155" s="186"/>
      <c r="G155" s="168"/>
      <c r="H155" s="168"/>
      <c r="I155" s="168"/>
      <c r="J155" s="168"/>
      <c r="K155" s="168"/>
      <c r="L155" s="168"/>
      <c r="M155" s="168"/>
      <c r="N155" s="168"/>
      <c r="O155" s="168"/>
      <c r="P155" s="168"/>
      <c r="Q155" s="168"/>
      <c r="R155" s="168"/>
      <c r="S155" s="168"/>
      <c r="T155" s="168"/>
      <c r="U155" s="168"/>
      <c r="V155" s="168"/>
      <c r="W155" s="168"/>
      <c r="X155" s="168"/>
      <c r="Y155" s="168"/>
    </row>
    <row r="156" spans="2:25" x14ac:dyDescent="0.2">
      <c r="B156" s="168"/>
      <c r="C156" s="186"/>
      <c r="D156" s="186"/>
      <c r="E156" s="186"/>
      <c r="F156" s="186"/>
      <c r="G156" s="168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68"/>
      <c r="S156" s="168"/>
      <c r="T156" s="168"/>
      <c r="U156" s="168"/>
      <c r="V156" s="168"/>
      <c r="W156" s="168"/>
      <c r="X156" s="168"/>
      <c r="Y156" s="168"/>
    </row>
    <row r="157" spans="2:25" x14ac:dyDescent="0.2">
      <c r="B157" s="168"/>
      <c r="C157" s="186"/>
      <c r="D157" s="186"/>
      <c r="E157" s="186"/>
      <c r="F157" s="186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S157" s="168"/>
      <c r="T157" s="168"/>
      <c r="U157" s="168"/>
      <c r="V157" s="168"/>
      <c r="W157" s="168"/>
      <c r="X157" s="168"/>
      <c r="Y157" s="168"/>
    </row>
    <row r="158" spans="2:25" x14ac:dyDescent="0.2">
      <c r="B158" s="168"/>
      <c r="C158" s="186"/>
      <c r="D158" s="186"/>
      <c r="E158" s="186"/>
      <c r="F158" s="186"/>
      <c r="G158" s="168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68"/>
      <c r="S158" s="168"/>
      <c r="T158" s="168"/>
      <c r="U158" s="168"/>
      <c r="V158" s="168"/>
      <c r="W158" s="168"/>
      <c r="X158" s="168"/>
      <c r="Y158" s="168"/>
    </row>
    <row r="159" spans="2:25" x14ac:dyDescent="0.2">
      <c r="B159" s="168"/>
      <c r="C159" s="186"/>
      <c r="D159" s="186"/>
      <c r="E159" s="186"/>
      <c r="F159" s="186"/>
      <c r="G159" s="168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68"/>
      <c r="S159" s="168"/>
      <c r="T159" s="168"/>
      <c r="U159" s="168"/>
      <c r="V159" s="168"/>
      <c r="W159" s="168"/>
      <c r="X159" s="168"/>
      <c r="Y159" s="168"/>
    </row>
    <row r="160" spans="2:25" x14ac:dyDescent="0.2">
      <c r="B160" s="168"/>
      <c r="C160" s="186"/>
      <c r="D160" s="186"/>
      <c r="E160" s="186"/>
      <c r="F160" s="186"/>
      <c r="G160" s="168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68"/>
      <c r="S160" s="168"/>
      <c r="T160" s="168"/>
      <c r="U160" s="168"/>
      <c r="V160" s="168"/>
      <c r="W160" s="168"/>
      <c r="X160" s="168"/>
      <c r="Y160" s="168"/>
    </row>
    <row r="161" spans="2:25" x14ac:dyDescent="0.2">
      <c r="B161" s="168"/>
      <c r="C161" s="186"/>
      <c r="D161" s="186"/>
      <c r="E161" s="186"/>
      <c r="F161" s="186"/>
      <c r="G161" s="168"/>
      <c r="H161" s="168"/>
      <c r="I161" s="168"/>
      <c r="J161" s="168"/>
      <c r="K161" s="168"/>
      <c r="L161" s="168"/>
      <c r="M161" s="168"/>
      <c r="N161" s="168"/>
      <c r="O161" s="168"/>
      <c r="P161" s="168"/>
      <c r="Q161" s="168"/>
      <c r="R161" s="168"/>
      <c r="S161" s="168"/>
      <c r="T161" s="168"/>
      <c r="U161" s="168"/>
      <c r="V161" s="168"/>
      <c r="W161" s="168"/>
      <c r="X161" s="168"/>
      <c r="Y161" s="168"/>
    </row>
    <row r="162" spans="2:25" x14ac:dyDescent="0.2">
      <c r="B162" s="168"/>
      <c r="C162" s="186"/>
      <c r="D162" s="186"/>
      <c r="E162" s="186"/>
      <c r="F162" s="186"/>
      <c r="G162" s="168"/>
      <c r="H162" s="168"/>
      <c r="I162" s="168"/>
      <c r="J162" s="168"/>
      <c r="K162" s="168"/>
      <c r="L162" s="168"/>
      <c r="M162" s="168"/>
      <c r="N162" s="168"/>
      <c r="O162" s="168"/>
      <c r="P162" s="168"/>
      <c r="Q162" s="168"/>
      <c r="R162" s="168"/>
      <c r="S162" s="168"/>
      <c r="T162" s="168"/>
      <c r="U162" s="168"/>
      <c r="V162" s="168"/>
      <c r="W162" s="168"/>
      <c r="X162" s="168"/>
      <c r="Y162" s="168"/>
    </row>
    <row r="163" spans="2:25" x14ac:dyDescent="0.2">
      <c r="B163" s="168"/>
      <c r="C163" s="186"/>
      <c r="D163" s="186"/>
      <c r="E163" s="186"/>
      <c r="F163" s="186"/>
      <c r="G163" s="168"/>
      <c r="H163" s="168"/>
      <c r="I163" s="168"/>
      <c r="J163" s="168"/>
      <c r="K163" s="168"/>
      <c r="L163" s="168"/>
      <c r="M163" s="168"/>
      <c r="N163" s="168"/>
      <c r="O163" s="168"/>
      <c r="P163" s="168"/>
      <c r="Q163" s="168"/>
      <c r="R163" s="168"/>
      <c r="S163" s="168"/>
      <c r="T163" s="168"/>
      <c r="U163" s="168"/>
      <c r="V163" s="168"/>
      <c r="W163" s="168"/>
      <c r="X163" s="168"/>
      <c r="Y163" s="168"/>
    </row>
    <row r="164" spans="2:25" x14ac:dyDescent="0.2">
      <c r="B164" s="168"/>
      <c r="C164" s="186"/>
      <c r="D164" s="186"/>
      <c r="E164" s="186"/>
      <c r="F164" s="186"/>
      <c r="G164" s="168"/>
      <c r="H164" s="168"/>
      <c r="I164" s="168"/>
      <c r="J164" s="168"/>
      <c r="K164" s="168"/>
      <c r="L164" s="168"/>
      <c r="M164" s="168"/>
      <c r="N164" s="168"/>
      <c r="O164" s="168"/>
      <c r="P164" s="168"/>
      <c r="Q164" s="168"/>
      <c r="R164" s="168"/>
      <c r="S164" s="168"/>
      <c r="T164" s="168"/>
      <c r="U164" s="168"/>
      <c r="V164" s="168"/>
      <c r="W164" s="168"/>
      <c r="X164" s="168"/>
      <c r="Y164" s="168"/>
    </row>
    <row r="165" spans="2:25" x14ac:dyDescent="0.2">
      <c r="B165" s="168"/>
      <c r="C165" s="186"/>
      <c r="D165" s="186"/>
      <c r="E165" s="186"/>
      <c r="F165" s="186"/>
      <c r="G165" s="168"/>
      <c r="H165" s="168"/>
      <c r="I165" s="168"/>
      <c r="J165" s="168"/>
      <c r="K165" s="168"/>
      <c r="L165" s="168"/>
      <c r="M165" s="168"/>
      <c r="N165" s="168"/>
      <c r="O165" s="168"/>
      <c r="P165" s="168"/>
      <c r="Q165" s="168"/>
      <c r="R165" s="168"/>
      <c r="S165" s="168"/>
      <c r="T165" s="168"/>
      <c r="U165" s="168"/>
      <c r="V165" s="168"/>
      <c r="W165" s="168"/>
      <c r="X165" s="168"/>
      <c r="Y165" s="168"/>
    </row>
    <row r="166" spans="2:25" x14ac:dyDescent="0.2">
      <c r="B166" s="168"/>
      <c r="C166" s="186"/>
      <c r="D166" s="186"/>
      <c r="E166" s="186"/>
      <c r="F166" s="186"/>
      <c r="G166" s="168"/>
      <c r="H166" s="168"/>
      <c r="I166" s="168"/>
      <c r="J166" s="168"/>
      <c r="K166" s="168"/>
      <c r="L166" s="168"/>
      <c r="M166" s="168"/>
      <c r="N166" s="168"/>
      <c r="O166" s="168"/>
      <c r="P166" s="168"/>
      <c r="Q166" s="168"/>
      <c r="R166" s="168"/>
      <c r="S166" s="168"/>
      <c r="T166" s="168"/>
      <c r="U166" s="168"/>
      <c r="V166" s="168"/>
      <c r="W166" s="168"/>
      <c r="X166" s="168"/>
      <c r="Y166" s="168"/>
    </row>
    <row r="167" spans="2:25" x14ac:dyDescent="0.2">
      <c r="B167" s="168"/>
      <c r="C167" s="186"/>
      <c r="D167" s="186"/>
      <c r="E167" s="186"/>
      <c r="F167" s="186"/>
      <c r="G167" s="168"/>
      <c r="H167" s="168"/>
      <c r="I167" s="168"/>
      <c r="J167" s="168"/>
      <c r="K167" s="168"/>
      <c r="L167" s="168"/>
      <c r="M167" s="168"/>
      <c r="N167" s="168"/>
      <c r="O167" s="168"/>
      <c r="P167" s="168"/>
      <c r="Q167" s="168"/>
      <c r="R167" s="168"/>
      <c r="S167" s="168"/>
      <c r="T167" s="168"/>
      <c r="U167" s="168"/>
      <c r="V167" s="168"/>
      <c r="W167" s="168"/>
      <c r="X167" s="168"/>
      <c r="Y167" s="168"/>
    </row>
    <row r="168" spans="2:25" x14ac:dyDescent="0.2">
      <c r="B168" s="168"/>
      <c r="C168" s="186"/>
      <c r="D168" s="186"/>
      <c r="E168" s="186"/>
      <c r="F168" s="186"/>
      <c r="G168" s="168"/>
      <c r="H168" s="168"/>
      <c r="I168" s="168"/>
      <c r="J168" s="168"/>
      <c r="K168" s="168"/>
      <c r="L168" s="168"/>
      <c r="M168" s="168"/>
      <c r="N168" s="168"/>
      <c r="O168" s="168"/>
      <c r="P168" s="168"/>
      <c r="Q168" s="168"/>
      <c r="R168" s="168"/>
      <c r="S168" s="168"/>
      <c r="T168" s="168"/>
      <c r="U168" s="168"/>
      <c r="V168" s="168"/>
      <c r="W168" s="168"/>
      <c r="X168" s="168"/>
      <c r="Y168" s="168"/>
    </row>
    <row r="169" spans="2:25" x14ac:dyDescent="0.2">
      <c r="B169" s="168"/>
      <c r="C169" s="186"/>
      <c r="D169" s="186"/>
      <c r="E169" s="186"/>
      <c r="F169" s="186"/>
      <c r="G169" s="168"/>
      <c r="H169" s="168"/>
      <c r="I169" s="168"/>
      <c r="J169" s="168"/>
      <c r="K169" s="168"/>
      <c r="L169" s="168"/>
      <c r="M169" s="168"/>
      <c r="N169" s="168"/>
      <c r="O169" s="168"/>
      <c r="P169" s="168"/>
      <c r="Q169" s="168"/>
      <c r="R169" s="168"/>
      <c r="S169" s="168"/>
      <c r="T169" s="168"/>
      <c r="U169" s="168"/>
      <c r="V169" s="168"/>
      <c r="W169" s="168"/>
      <c r="X169" s="168"/>
      <c r="Y169" s="168"/>
    </row>
    <row r="170" spans="2:25" x14ac:dyDescent="0.2">
      <c r="B170" s="168"/>
      <c r="C170" s="186"/>
      <c r="D170" s="186"/>
      <c r="E170" s="186"/>
      <c r="F170" s="186"/>
      <c r="G170" s="168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68"/>
      <c r="S170" s="168"/>
      <c r="T170" s="168"/>
      <c r="U170" s="168"/>
      <c r="V170" s="168"/>
      <c r="W170" s="168"/>
      <c r="X170" s="168"/>
      <c r="Y170" s="168"/>
    </row>
    <row r="171" spans="2:25" x14ac:dyDescent="0.2">
      <c r="B171" s="168"/>
      <c r="C171" s="186"/>
      <c r="D171" s="186"/>
      <c r="E171" s="186"/>
      <c r="F171" s="186"/>
      <c r="G171" s="168"/>
      <c r="H171" s="168"/>
      <c r="I171" s="168"/>
      <c r="J171" s="168"/>
      <c r="K171" s="168"/>
      <c r="L171" s="168"/>
      <c r="M171" s="168"/>
      <c r="N171" s="168"/>
      <c r="O171" s="168"/>
      <c r="P171" s="168"/>
      <c r="Q171" s="168"/>
      <c r="R171" s="168"/>
      <c r="S171" s="168"/>
      <c r="T171" s="168"/>
      <c r="U171" s="168"/>
      <c r="V171" s="168"/>
      <c r="W171" s="168"/>
      <c r="X171" s="168"/>
      <c r="Y171" s="168"/>
    </row>
  </sheetData>
  <mergeCells count="2">
    <mergeCell ref="A1:F1"/>
    <mergeCell ref="A2:F2"/>
  </mergeCells>
  <phoneticPr fontId="21" type="noConversion"/>
  <pageMargins left="0.9055118110236221" right="0.19685039370078741" top="0.56000000000000005" bottom="0.4" header="0.76" footer="0.15748031496062992"/>
  <pageSetup paperSize="8" scale="7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15"/>
  <sheetViews>
    <sheetView topLeftCell="A115" workbookViewId="0">
      <selection activeCell="A2" sqref="A2:C2"/>
    </sheetView>
  </sheetViews>
  <sheetFormatPr defaultRowHeight="15" x14ac:dyDescent="0.25"/>
  <cols>
    <col min="1" max="1" width="75.5703125" customWidth="1"/>
    <col min="2" max="2" width="9.28515625" customWidth="1"/>
    <col min="3" max="3" width="13.28515625" customWidth="1"/>
  </cols>
  <sheetData>
    <row r="1" spans="1:3" ht="27" customHeight="1" x14ac:dyDescent="0.25">
      <c r="A1" s="295" t="s">
        <v>682</v>
      </c>
      <c r="B1" s="298"/>
      <c r="C1" s="298"/>
    </row>
    <row r="2" spans="1:3" ht="27" customHeight="1" x14ac:dyDescent="0.25">
      <c r="A2" s="294" t="s">
        <v>739</v>
      </c>
      <c r="B2" s="298"/>
      <c r="C2" s="298"/>
    </row>
    <row r="3" spans="1:3" ht="19.5" customHeight="1" x14ac:dyDescent="0.25">
      <c r="A3" s="89"/>
      <c r="B3" s="88"/>
      <c r="C3" s="88" t="s">
        <v>625</v>
      </c>
    </row>
    <row r="4" spans="1:3" x14ac:dyDescent="0.25">
      <c r="A4" s="59" t="s">
        <v>0</v>
      </c>
    </row>
    <row r="5" spans="1:3" ht="25.5" x14ac:dyDescent="0.25">
      <c r="A5" s="90" t="s">
        <v>543</v>
      </c>
      <c r="B5" s="2" t="s">
        <v>54</v>
      </c>
      <c r="C5" s="91" t="s">
        <v>28</v>
      </c>
    </row>
    <row r="6" spans="1:3" x14ac:dyDescent="0.25">
      <c r="A6" s="10" t="s">
        <v>569</v>
      </c>
      <c r="B6" s="5" t="s">
        <v>144</v>
      </c>
      <c r="C6" s="16"/>
    </row>
    <row r="7" spans="1:3" x14ac:dyDescent="0.25">
      <c r="A7" s="10" t="s">
        <v>570</v>
      </c>
      <c r="B7" s="5" t="s">
        <v>144</v>
      </c>
      <c r="C7" s="16"/>
    </row>
    <row r="8" spans="1:3" ht="30" x14ac:dyDescent="0.25">
      <c r="A8" s="10" t="s">
        <v>571</v>
      </c>
      <c r="B8" s="5" t="s">
        <v>144</v>
      </c>
      <c r="C8" s="16"/>
    </row>
    <row r="9" spans="1:3" x14ac:dyDescent="0.25">
      <c r="A9" s="10" t="s">
        <v>572</v>
      </c>
      <c r="B9" s="5" t="s">
        <v>144</v>
      </c>
      <c r="C9" s="16"/>
    </row>
    <row r="10" spans="1:3" x14ac:dyDescent="0.25">
      <c r="A10" s="10" t="s">
        <v>573</v>
      </c>
      <c r="B10" s="5" t="s">
        <v>144</v>
      </c>
      <c r="C10" s="16"/>
    </row>
    <row r="11" spans="1:3" x14ac:dyDescent="0.25">
      <c r="A11" s="10" t="s">
        <v>574</v>
      </c>
      <c r="B11" s="5" t="s">
        <v>144</v>
      </c>
      <c r="C11" s="16"/>
    </row>
    <row r="12" spans="1:3" x14ac:dyDescent="0.25">
      <c r="A12" s="10" t="s">
        <v>575</v>
      </c>
      <c r="B12" s="5" t="s">
        <v>144</v>
      </c>
      <c r="C12" s="16"/>
    </row>
    <row r="13" spans="1:3" x14ac:dyDescent="0.25">
      <c r="A13" s="10" t="s">
        <v>576</v>
      </c>
      <c r="B13" s="5" t="s">
        <v>144</v>
      </c>
      <c r="C13" s="16"/>
    </row>
    <row r="14" spans="1:3" x14ac:dyDescent="0.25">
      <c r="A14" s="10" t="s">
        <v>577</v>
      </c>
      <c r="B14" s="5" t="s">
        <v>144</v>
      </c>
      <c r="C14" s="16"/>
    </row>
    <row r="15" spans="1:3" x14ac:dyDescent="0.25">
      <c r="A15" s="10" t="s">
        <v>578</v>
      </c>
      <c r="B15" s="5" t="s">
        <v>144</v>
      </c>
      <c r="C15" s="16"/>
    </row>
    <row r="16" spans="1:3" ht="25.5" x14ac:dyDescent="0.25">
      <c r="A16" s="8" t="s">
        <v>382</v>
      </c>
      <c r="B16" s="7" t="s">
        <v>144</v>
      </c>
      <c r="C16" s="16"/>
    </row>
    <row r="17" spans="1:3" x14ac:dyDescent="0.25">
      <c r="A17" s="10" t="s">
        <v>569</v>
      </c>
      <c r="B17" s="5" t="s">
        <v>145</v>
      </c>
      <c r="C17" s="16"/>
    </row>
    <row r="18" spans="1:3" x14ac:dyDescent="0.25">
      <c r="A18" s="10" t="s">
        <v>570</v>
      </c>
      <c r="B18" s="5" t="s">
        <v>145</v>
      </c>
      <c r="C18" s="16"/>
    </row>
    <row r="19" spans="1:3" ht="30" x14ac:dyDescent="0.25">
      <c r="A19" s="10" t="s">
        <v>571</v>
      </c>
      <c r="B19" s="5" t="s">
        <v>145</v>
      </c>
      <c r="C19" s="16"/>
    </row>
    <row r="20" spans="1:3" x14ac:dyDescent="0.25">
      <c r="A20" s="10" t="s">
        <v>572</v>
      </c>
      <c r="B20" s="5" t="s">
        <v>145</v>
      </c>
      <c r="C20" s="16"/>
    </row>
    <row r="21" spans="1:3" x14ac:dyDescent="0.25">
      <c r="A21" s="10" t="s">
        <v>573</v>
      </c>
      <c r="B21" s="5" t="s">
        <v>145</v>
      </c>
      <c r="C21" s="16"/>
    </row>
    <row r="22" spans="1:3" x14ac:dyDescent="0.25">
      <c r="A22" s="10" t="s">
        <v>574</v>
      </c>
      <c r="B22" s="5" t="s">
        <v>145</v>
      </c>
      <c r="C22" s="16"/>
    </row>
    <row r="23" spans="1:3" x14ac:dyDescent="0.25">
      <c r="A23" s="10" t="s">
        <v>575</v>
      </c>
      <c r="B23" s="5" t="s">
        <v>145</v>
      </c>
      <c r="C23" s="16"/>
    </row>
    <row r="24" spans="1:3" x14ac:dyDescent="0.25">
      <c r="A24" s="10" t="s">
        <v>576</v>
      </c>
      <c r="B24" s="5" t="s">
        <v>145</v>
      </c>
      <c r="C24" s="16"/>
    </row>
    <row r="25" spans="1:3" x14ac:dyDescent="0.25">
      <c r="A25" s="10" t="s">
        <v>577</v>
      </c>
      <c r="B25" s="5" t="s">
        <v>145</v>
      </c>
      <c r="C25" s="16"/>
    </row>
    <row r="26" spans="1:3" x14ac:dyDescent="0.25">
      <c r="A26" s="10" t="s">
        <v>578</v>
      </c>
      <c r="B26" s="5" t="s">
        <v>145</v>
      </c>
      <c r="C26" s="16"/>
    </row>
    <row r="27" spans="1:3" ht="25.5" x14ac:dyDescent="0.25">
      <c r="A27" s="8" t="s">
        <v>664</v>
      </c>
      <c r="B27" s="7" t="s">
        <v>145</v>
      </c>
      <c r="C27" s="16"/>
    </row>
    <row r="28" spans="1:3" x14ac:dyDescent="0.25">
      <c r="A28" s="10" t="s">
        <v>569</v>
      </c>
      <c r="B28" s="5" t="s">
        <v>146</v>
      </c>
      <c r="C28" s="16"/>
    </row>
    <row r="29" spans="1:3" x14ac:dyDescent="0.25">
      <c r="A29" s="10" t="s">
        <v>570</v>
      </c>
      <c r="B29" s="5" t="s">
        <v>146</v>
      </c>
      <c r="C29" s="16"/>
    </row>
    <row r="30" spans="1:3" ht="30" x14ac:dyDescent="0.25">
      <c r="A30" s="10" t="s">
        <v>571</v>
      </c>
      <c r="B30" s="5" t="s">
        <v>146</v>
      </c>
      <c r="C30" s="16"/>
    </row>
    <row r="31" spans="1:3" x14ac:dyDescent="0.25">
      <c r="A31" s="10" t="s">
        <v>572</v>
      </c>
      <c r="B31" s="5" t="s">
        <v>146</v>
      </c>
      <c r="C31" s="16"/>
    </row>
    <row r="32" spans="1:3" x14ac:dyDescent="0.25">
      <c r="A32" s="10" t="s">
        <v>573</v>
      </c>
      <c r="B32" s="5" t="s">
        <v>146</v>
      </c>
      <c r="C32" s="16"/>
    </row>
    <row r="33" spans="1:3" x14ac:dyDescent="0.25">
      <c r="A33" s="10" t="s">
        <v>574</v>
      </c>
      <c r="B33" s="5" t="s">
        <v>146</v>
      </c>
      <c r="C33" s="16"/>
    </row>
    <row r="34" spans="1:3" ht="30" x14ac:dyDescent="0.25">
      <c r="A34" s="10" t="s">
        <v>665</v>
      </c>
      <c r="B34" s="5" t="s">
        <v>146</v>
      </c>
      <c r="C34" s="16"/>
    </row>
    <row r="35" spans="1:3" x14ac:dyDescent="0.25">
      <c r="A35" s="10" t="s">
        <v>576</v>
      </c>
      <c r="B35" s="5" t="s">
        <v>146</v>
      </c>
      <c r="C35" s="16"/>
    </row>
    <row r="36" spans="1:3" ht="30" x14ac:dyDescent="0.25">
      <c r="A36" s="10" t="s">
        <v>667</v>
      </c>
      <c r="B36" s="5" t="s">
        <v>146</v>
      </c>
      <c r="C36" s="16"/>
    </row>
    <row r="37" spans="1:3" x14ac:dyDescent="0.25">
      <c r="A37" s="10" t="s">
        <v>578</v>
      </c>
      <c r="B37" s="5" t="s">
        <v>146</v>
      </c>
      <c r="C37" s="16"/>
    </row>
    <row r="38" spans="1:3" x14ac:dyDescent="0.25">
      <c r="A38" s="8" t="s">
        <v>383</v>
      </c>
      <c r="B38" s="7" t="s">
        <v>146</v>
      </c>
      <c r="C38" s="16"/>
    </row>
    <row r="39" spans="1:3" x14ac:dyDescent="0.25">
      <c r="A39" s="10" t="s">
        <v>579</v>
      </c>
      <c r="B39" s="4" t="s">
        <v>148</v>
      </c>
      <c r="C39" s="16"/>
    </row>
    <row r="40" spans="1:3" x14ac:dyDescent="0.25">
      <c r="A40" s="10" t="s">
        <v>663</v>
      </c>
      <c r="B40" s="4" t="s">
        <v>148</v>
      </c>
      <c r="C40" s="16"/>
    </row>
    <row r="41" spans="1:3" x14ac:dyDescent="0.25">
      <c r="A41" s="10" t="s">
        <v>581</v>
      </c>
      <c r="B41" s="4" t="s">
        <v>148</v>
      </c>
      <c r="C41" s="16"/>
    </row>
    <row r="42" spans="1:3" x14ac:dyDescent="0.25">
      <c r="A42" s="4" t="s">
        <v>658</v>
      </c>
      <c r="B42" s="4" t="s">
        <v>148</v>
      </c>
      <c r="C42" s="16"/>
    </row>
    <row r="43" spans="1:3" x14ac:dyDescent="0.25">
      <c r="A43" s="4" t="s">
        <v>583</v>
      </c>
      <c r="B43" s="4" t="s">
        <v>148</v>
      </c>
      <c r="C43" s="16"/>
    </row>
    <row r="44" spans="1:3" x14ac:dyDescent="0.25">
      <c r="A44" s="4" t="s">
        <v>584</v>
      </c>
      <c r="B44" s="4" t="s">
        <v>148</v>
      </c>
      <c r="C44" s="16"/>
    </row>
    <row r="45" spans="1:3" x14ac:dyDescent="0.25">
      <c r="A45" s="10" t="s">
        <v>585</v>
      </c>
      <c r="B45" s="4" t="s">
        <v>148</v>
      </c>
      <c r="C45" s="16"/>
    </row>
    <row r="46" spans="1:3" x14ac:dyDescent="0.25">
      <c r="A46" s="10" t="s">
        <v>586</v>
      </c>
      <c r="B46" s="4" t="s">
        <v>148</v>
      </c>
      <c r="C46" s="16"/>
    </row>
    <row r="47" spans="1:3" x14ac:dyDescent="0.25">
      <c r="A47" s="10" t="s">
        <v>587</v>
      </c>
      <c r="B47" s="4" t="s">
        <v>148</v>
      </c>
      <c r="C47" s="16"/>
    </row>
    <row r="48" spans="1:3" x14ac:dyDescent="0.25">
      <c r="A48" s="10" t="s">
        <v>588</v>
      </c>
      <c r="B48" s="4" t="s">
        <v>148</v>
      </c>
      <c r="C48" s="16"/>
    </row>
    <row r="49" spans="1:3" ht="25.5" x14ac:dyDescent="0.25">
      <c r="A49" s="8" t="s">
        <v>666</v>
      </c>
      <c r="B49" s="7" t="s">
        <v>148</v>
      </c>
      <c r="C49" s="16"/>
    </row>
    <row r="50" spans="1:3" x14ac:dyDescent="0.25">
      <c r="A50" s="10" t="s">
        <v>579</v>
      </c>
      <c r="B50" s="4" t="s">
        <v>154</v>
      </c>
      <c r="C50" s="16"/>
    </row>
    <row r="51" spans="1:3" x14ac:dyDescent="0.25">
      <c r="A51" s="10" t="s">
        <v>738</v>
      </c>
      <c r="B51" s="4" t="s">
        <v>154</v>
      </c>
      <c r="C51" s="16">
        <v>530000</v>
      </c>
    </row>
    <row r="52" spans="1:3" x14ac:dyDescent="0.25">
      <c r="A52" s="10" t="s">
        <v>581</v>
      </c>
      <c r="B52" s="4" t="s">
        <v>154</v>
      </c>
      <c r="C52" s="16"/>
    </row>
    <row r="53" spans="1:3" x14ac:dyDescent="0.25">
      <c r="A53" s="4" t="s">
        <v>657</v>
      </c>
      <c r="B53" s="4" t="s">
        <v>154</v>
      </c>
      <c r="C53" s="16">
        <v>600000</v>
      </c>
    </row>
    <row r="54" spans="1:3" x14ac:dyDescent="0.25">
      <c r="A54" s="4" t="s">
        <v>583</v>
      </c>
      <c r="B54" s="4" t="s">
        <v>154</v>
      </c>
      <c r="C54" s="16"/>
    </row>
    <row r="55" spans="1:3" x14ac:dyDescent="0.25">
      <c r="A55" s="4" t="s">
        <v>584</v>
      </c>
      <c r="B55" s="4" t="s">
        <v>153</v>
      </c>
      <c r="C55" s="16"/>
    </row>
    <row r="56" spans="1:3" x14ac:dyDescent="0.25">
      <c r="A56" s="10" t="s">
        <v>585</v>
      </c>
      <c r="B56" s="4" t="s">
        <v>153</v>
      </c>
      <c r="C56" s="16"/>
    </row>
    <row r="57" spans="1:3" x14ac:dyDescent="0.25">
      <c r="A57" s="10" t="s">
        <v>589</v>
      </c>
      <c r="B57" s="4" t="s">
        <v>153</v>
      </c>
      <c r="C57" s="16"/>
    </row>
    <row r="58" spans="1:3" x14ac:dyDescent="0.25">
      <c r="A58" s="10" t="s">
        <v>587</v>
      </c>
      <c r="B58" s="4" t="s">
        <v>153</v>
      </c>
      <c r="C58" s="16"/>
    </row>
    <row r="59" spans="1:3" x14ac:dyDescent="0.25">
      <c r="A59" s="10" t="s">
        <v>588</v>
      </c>
      <c r="B59" s="4" t="s">
        <v>153</v>
      </c>
      <c r="C59" s="16"/>
    </row>
    <row r="60" spans="1:3" x14ac:dyDescent="0.25">
      <c r="A60" s="12" t="s">
        <v>590</v>
      </c>
      <c r="B60" s="7" t="s">
        <v>154</v>
      </c>
      <c r="C60" s="16">
        <v>1150000</v>
      </c>
    </row>
    <row r="61" spans="1:3" x14ac:dyDescent="0.25">
      <c r="A61" s="10" t="s">
        <v>569</v>
      </c>
      <c r="B61" s="5" t="s">
        <v>181</v>
      </c>
      <c r="C61" s="16"/>
    </row>
    <row r="62" spans="1:3" x14ac:dyDescent="0.25">
      <c r="A62" s="10" t="s">
        <v>570</v>
      </c>
      <c r="B62" s="5" t="s">
        <v>181</v>
      </c>
      <c r="C62" s="16"/>
    </row>
    <row r="63" spans="1:3" ht="30" x14ac:dyDescent="0.25">
      <c r="A63" s="10" t="s">
        <v>571</v>
      </c>
      <c r="B63" s="5" t="s">
        <v>181</v>
      </c>
      <c r="C63" s="16"/>
    </row>
    <row r="64" spans="1:3" x14ac:dyDescent="0.25">
      <c r="A64" s="10" t="s">
        <v>572</v>
      </c>
      <c r="B64" s="5" t="s">
        <v>181</v>
      </c>
      <c r="C64" s="16"/>
    </row>
    <row r="65" spans="1:3" x14ac:dyDescent="0.25">
      <c r="A65" s="10" t="s">
        <v>573</v>
      </c>
      <c r="B65" s="5" t="s">
        <v>181</v>
      </c>
      <c r="C65" s="16"/>
    </row>
    <row r="66" spans="1:3" x14ac:dyDescent="0.25">
      <c r="A66" s="10" t="s">
        <v>574</v>
      </c>
      <c r="B66" s="5" t="s">
        <v>181</v>
      </c>
      <c r="C66" s="16"/>
    </row>
    <row r="67" spans="1:3" x14ac:dyDescent="0.25">
      <c r="A67" s="10" t="s">
        <v>575</v>
      </c>
      <c r="B67" s="5" t="s">
        <v>181</v>
      </c>
      <c r="C67" s="16"/>
    </row>
    <row r="68" spans="1:3" x14ac:dyDescent="0.25">
      <c r="A68" s="10" t="s">
        <v>576</v>
      </c>
      <c r="B68" s="5" t="s">
        <v>181</v>
      </c>
      <c r="C68" s="16"/>
    </row>
    <row r="69" spans="1:3" x14ac:dyDescent="0.25">
      <c r="A69" s="10" t="s">
        <v>577</v>
      </c>
      <c r="B69" s="5" t="s">
        <v>181</v>
      </c>
      <c r="C69" s="16"/>
    </row>
    <row r="70" spans="1:3" x14ac:dyDescent="0.25">
      <c r="A70" s="10" t="s">
        <v>578</v>
      </c>
      <c r="B70" s="5" t="s">
        <v>181</v>
      </c>
      <c r="C70" s="16"/>
    </row>
    <row r="71" spans="1:3" ht="25.5" x14ac:dyDescent="0.25">
      <c r="A71" s="8" t="s">
        <v>591</v>
      </c>
      <c r="B71" s="7" t="s">
        <v>181</v>
      </c>
      <c r="C71" s="16"/>
    </row>
    <row r="72" spans="1:3" x14ac:dyDescent="0.25">
      <c r="A72" s="10" t="s">
        <v>569</v>
      </c>
      <c r="B72" s="5" t="s">
        <v>182</v>
      </c>
      <c r="C72" s="16"/>
    </row>
    <row r="73" spans="1:3" x14ac:dyDescent="0.25">
      <c r="A73" s="10" t="s">
        <v>570</v>
      </c>
      <c r="B73" s="5" t="s">
        <v>182</v>
      </c>
      <c r="C73" s="16"/>
    </row>
    <row r="74" spans="1:3" ht="30" x14ac:dyDescent="0.25">
      <c r="A74" s="10" t="s">
        <v>571</v>
      </c>
      <c r="B74" s="5" t="s">
        <v>182</v>
      </c>
      <c r="C74" s="16"/>
    </row>
    <row r="75" spans="1:3" x14ac:dyDescent="0.25">
      <c r="A75" s="10" t="s">
        <v>572</v>
      </c>
      <c r="B75" s="5" t="s">
        <v>182</v>
      </c>
      <c r="C75" s="16"/>
    </row>
    <row r="76" spans="1:3" x14ac:dyDescent="0.25">
      <c r="A76" s="10" t="s">
        <v>573</v>
      </c>
      <c r="B76" s="5" t="s">
        <v>182</v>
      </c>
      <c r="C76" s="16"/>
    </row>
    <row r="77" spans="1:3" x14ac:dyDescent="0.25">
      <c r="A77" s="10" t="s">
        <v>574</v>
      </c>
      <c r="B77" s="5" t="s">
        <v>182</v>
      </c>
      <c r="C77" s="16"/>
    </row>
    <row r="78" spans="1:3" x14ac:dyDescent="0.25">
      <c r="A78" s="10" t="s">
        <v>575</v>
      </c>
      <c r="B78" s="5" t="s">
        <v>182</v>
      </c>
      <c r="C78" s="16"/>
    </row>
    <row r="79" spans="1:3" x14ac:dyDescent="0.25">
      <c r="A79" s="10" t="s">
        <v>576</v>
      </c>
      <c r="B79" s="5" t="s">
        <v>182</v>
      </c>
      <c r="C79" s="16"/>
    </row>
    <row r="80" spans="1:3" x14ac:dyDescent="0.25">
      <c r="A80" s="10" t="s">
        <v>577</v>
      </c>
      <c r="B80" s="5" t="s">
        <v>182</v>
      </c>
      <c r="C80" s="16"/>
    </row>
    <row r="81" spans="1:3" x14ac:dyDescent="0.25">
      <c r="A81" s="10" t="s">
        <v>578</v>
      </c>
      <c r="B81" s="5" t="s">
        <v>182</v>
      </c>
      <c r="C81" s="16"/>
    </row>
    <row r="82" spans="1:3" ht="25.5" x14ac:dyDescent="0.25">
      <c r="A82" s="8" t="s">
        <v>592</v>
      </c>
      <c r="B82" s="7" t="s">
        <v>182</v>
      </c>
      <c r="C82" s="16"/>
    </row>
    <row r="83" spans="1:3" x14ac:dyDescent="0.25">
      <c r="A83" s="10" t="s">
        <v>569</v>
      </c>
      <c r="B83" s="5" t="s">
        <v>183</v>
      </c>
      <c r="C83" s="16"/>
    </row>
    <row r="84" spans="1:3" x14ac:dyDescent="0.25">
      <c r="A84" s="10" t="s">
        <v>570</v>
      </c>
      <c r="B84" s="5" t="s">
        <v>183</v>
      </c>
      <c r="C84" s="16"/>
    </row>
    <row r="85" spans="1:3" ht="30" x14ac:dyDescent="0.25">
      <c r="A85" s="10" t="s">
        <v>571</v>
      </c>
      <c r="B85" s="5" t="s">
        <v>183</v>
      </c>
      <c r="C85" s="16"/>
    </row>
    <row r="86" spans="1:3" x14ac:dyDescent="0.25">
      <c r="A86" s="10" t="s">
        <v>572</v>
      </c>
      <c r="B86" s="5" t="s">
        <v>183</v>
      </c>
      <c r="C86" s="16"/>
    </row>
    <row r="87" spans="1:3" x14ac:dyDescent="0.25">
      <c r="A87" s="10" t="s">
        <v>573</v>
      </c>
      <c r="B87" s="5" t="s">
        <v>183</v>
      </c>
      <c r="C87" s="16"/>
    </row>
    <row r="88" spans="1:3" x14ac:dyDescent="0.25">
      <c r="A88" s="10" t="s">
        <v>574</v>
      </c>
      <c r="B88" s="5" t="s">
        <v>183</v>
      </c>
      <c r="C88" s="16"/>
    </row>
    <row r="89" spans="1:3" x14ac:dyDescent="0.25">
      <c r="A89" s="10" t="s">
        <v>575</v>
      </c>
      <c r="B89" s="5" t="s">
        <v>183</v>
      </c>
      <c r="C89" s="16"/>
    </row>
    <row r="90" spans="1:3" x14ac:dyDescent="0.25">
      <c r="A90" s="10" t="s">
        <v>576</v>
      </c>
      <c r="B90" s="5" t="s">
        <v>183</v>
      </c>
      <c r="C90" s="16"/>
    </row>
    <row r="91" spans="1:3" x14ac:dyDescent="0.25">
      <c r="A91" s="10" t="s">
        <v>577</v>
      </c>
      <c r="B91" s="5" t="s">
        <v>183</v>
      </c>
      <c r="C91" s="16"/>
    </row>
    <row r="92" spans="1:3" x14ac:dyDescent="0.25">
      <c r="A92" s="10" t="s">
        <v>578</v>
      </c>
      <c r="B92" s="5" t="s">
        <v>183</v>
      </c>
      <c r="C92" s="16"/>
    </row>
    <row r="93" spans="1:3" x14ac:dyDescent="0.25">
      <c r="A93" s="8" t="s">
        <v>593</v>
      </c>
      <c r="B93" s="7" t="s">
        <v>183</v>
      </c>
      <c r="C93" s="16"/>
    </row>
    <row r="94" spans="1:3" x14ac:dyDescent="0.25">
      <c r="A94" s="10" t="s">
        <v>579</v>
      </c>
      <c r="B94" s="4" t="s">
        <v>185</v>
      </c>
      <c r="C94" s="16"/>
    </row>
    <row r="95" spans="1:3" x14ac:dyDescent="0.25">
      <c r="A95" s="10" t="s">
        <v>580</v>
      </c>
      <c r="B95" s="5" t="s">
        <v>185</v>
      </c>
      <c r="C95" s="16"/>
    </row>
    <row r="96" spans="1:3" x14ac:dyDescent="0.25">
      <c r="A96" s="10" t="s">
        <v>581</v>
      </c>
      <c r="B96" s="4" t="s">
        <v>185</v>
      </c>
      <c r="C96" s="16"/>
    </row>
    <row r="97" spans="1:3" x14ac:dyDescent="0.25">
      <c r="A97" s="4" t="s">
        <v>582</v>
      </c>
      <c r="B97" s="5" t="s">
        <v>185</v>
      </c>
      <c r="C97" s="16"/>
    </row>
    <row r="98" spans="1:3" x14ac:dyDescent="0.25">
      <c r="A98" s="4" t="s">
        <v>583</v>
      </c>
      <c r="B98" s="4" t="s">
        <v>185</v>
      </c>
      <c r="C98" s="16"/>
    </row>
    <row r="99" spans="1:3" x14ac:dyDescent="0.25">
      <c r="A99" s="4" t="s">
        <v>584</v>
      </c>
      <c r="B99" s="5" t="s">
        <v>185</v>
      </c>
      <c r="C99" s="16"/>
    </row>
    <row r="100" spans="1:3" x14ac:dyDescent="0.25">
      <c r="A100" s="10" t="s">
        <v>585</v>
      </c>
      <c r="B100" s="4" t="s">
        <v>185</v>
      </c>
      <c r="C100" s="16"/>
    </row>
    <row r="101" spans="1:3" x14ac:dyDescent="0.25">
      <c r="A101" s="10" t="s">
        <v>589</v>
      </c>
      <c r="B101" s="5" t="s">
        <v>185</v>
      </c>
      <c r="C101" s="16"/>
    </row>
    <row r="102" spans="1:3" x14ac:dyDescent="0.25">
      <c r="A102" s="10" t="s">
        <v>587</v>
      </c>
      <c r="B102" s="4" t="s">
        <v>185</v>
      </c>
      <c r="C102" s="16"/>
    </row>
    <row r="103" spans="1:3" x14ac:dyDescent="0.25">
      <c r="A103" s="10" t="s">
        <v>588</v>
      </c>
      <c r="B103" s="5" t="s">
        <v>185</v>
      </c>
      <c r="C103" s="16"/>
    </row>
    <row r="104" spans="1:3" ht="25.5" x14ac:dyDescent="0.25">
      <c r="A104" s="8" t="s">
        <v>594</v>
      </c>
      <c r="B104" s="7" t="s">
        <v>185</v>
      </c>
      <c r="C104" s="16"/>
    </row>
    <row r="105" spans="1:3" x14ac:dyDescent="0.25">
      <c r="A105" s="10" t="s">
        <v>579</v>
      </c>
      <c r="B105" s="4" t="s">
        <v>188</v>
      </c>
      <c r="C105" s="16"/>
    </row>
    <row r="106" spans="1:3" x14ac:dyDescent="0.25">
      <c r="A106" s="10" t="s">
        <v>580</v>
      </c>
      <c r="B106" s="4" t="s">
        <v>188</v>
      </c>
      <c r="C106" s="16"/>
    </row>
    <row r="107" spans="1:3" x14ac:dyDescent="0.25">
      <c r="A107" s="10" t="s">
        <v>581</v>
      </c>
      <c r="B107" s="4" t="s">
        <v>188</v>
      </c>
      <c r="C107" s="16"/>
    </row>
    <row r="108" spans="1:3" x14ac:dyDescent="0.25">
      <c r="A108" s="4" t="s">
        <v>582</v>
      </c>
      <c r="B108" s="4" t="s">
        <v>188</v>
      </c>
      <c r="C108" s="16"/>
    </row>
    <row r="109" spans="1:3" x14ac:dyDescent="0.25">
      <c r="A109" s="4" t="s">
        <v>583</v>
      </c>
      <c r="B109" s="4" t="s">
        <v>188</v>
      </c>
      <c r="C109" s="16"/>
    </row>
    <row r="110" spans="1:3" x14ac:dyDescent="0.25">
      <c r="A110" s="4" t="s">
        <v>584</v>
      </c>
      <c r="B110" s="4" t="s">
        <v>188</v>
      </c>
      <c r="C110" s="16"/>
    </row>
    <row r="111" spans="1:3" x14ac:dyDescent="0.25">
      <c r="A111" s="10" t="s">
        <v>585</v>
      </c>
      <c r="B111" s="4" t="s">
        <v>188</v>
      </c>
      <c r="C111" s="16"/>
    </row>
    <row r="112" spans="1:3" x14ac:dyDescent="0.25">
      <c r="A112" s="10" t="s">
        <v>589</v>
      </c>
      <c r="B112" s="4" t="s">
        <v>188</v>
      </c>
      <c r="C112" s="16"/>
    </row>
    <row r="113" spans="1:3" x14ac:dyDescent="0.25">
      <c r="A113" s="10" t="s">
        <v>587</v>
      </c>
      <c r="B113" s="4" t="s">
        <v>188</v>
      </c>
      <c r="C113" s="16"/>
    </row>
    <row r="114" spans="1:3" x14ac:dyDescent="0.25">
      <c r="A114" s="10" t="s">
        <v>588</v>
      </c>
      <c r="B114" s="4" t="s">
        <v>188</v>
      </c>
      <c r="C114" s="16"/>
    </row>
    <row r="115" spans="1:3" x14ac:dyDescent="0.25">
      <c r="A115" s="12" t="s">
        <v>419</v>
      </c>
      <c r="B115" s="7" t="s">
        <v>188</v>
      </c>
      <c r="C115" s="16"/>
    </row>
  </sheetData>
  <mergeCells count="2">
    <mergeCell ref="A1:C1"/>
    <mergeCell ref="A2:C2"/>
  </mergeCells>
  <phoneticPr fontId="21" type="noConversion"/>
  <pageMargins left="0.32" right="0.17" top="0.34" bottom="0.35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116"/>
  <sheetViews>
    <sheetView topLeftCell="A91" zoomScale="93" zoomScaleNormal="93" workbookViewId="0">
      <selection activeCell="C111" sqref="C111"/>
    </sheetView>
  </sheetViews>
  <sheetFormatPr defaultRowHeight="15" x14ac:dyDescent="0.25"/>
  <cols>
    <col min="1" max="1" width="72.7109375" customWidth="1"/>
    <col min="2" max="2" width="14" customWidth="1"/>
    <col min="3" max="3" width="11.7109375" customWidth="1"/>
  </cols>
  <sheetData>
    <row r="1" spans="1:3" ht="27" customHeight="1" x14ac:dyDescent="0.25">
      <c r="A1" s="295" t="s">
        <v>682</v>
      </c>
      <c r="B1" s="298"/>
      <c r="C1" s="298"/>
    </row>
    <row r="2" spans="1:3" ht="25.5" customHeight="1" x14ac:dyDescent="0.25">
      <c r="A2" s="294" t="s">
        <v>740</v>
      </c>
      <c r="B2" s="298"/>
      <c r="C2" s="298"/>
    </row>
    <row r="3" spans="1:3" ht="15.75" customHeight="1" x14ac:dyDescent="0.25">
      <c r="A3" s="89"/>
      <c r="B3" s="88"/>
      <c r="C3" s="92" t="s">
        <v>626</v>
      </c>
    </row>
    <row r="4" spans="1:3" ht="21" customHeight="1" x14ac:dyDescent="0.25">
      <c r="A4" s="59" t="s">
        <v>0</v>
      </c>
    </row>
    <row r="5" spans="1:3" x14ac:dyDescent="0.25">
      <c r="A5" s="90" t="s">
        <v>543</v>
      </c>
      <c r="B5" s="2" t="s">
        <v>54</v>
      </c>
      <c r="C5" s="91" t="s">
        <v>28</v>
      </c>
    </row>
    <row r="6" spans="1:3" x14ac:dyDescent="0.25">
      <c r="A6" s="10" t="s">
        <v>595</v>
      </c>
      <c r="B6" s="5" t="s">
        <v>242</v>
      </c>
      <c r="C6" s="16"/>
    </row>
    <row r="7" spans="1:3" x14ac:dyDescent="0.25">
      <c r="A7" s="10" t="s">
        <v>596</v>
      </c>
      <c r="B7" s="5" t="s">
        <v>242</v>
      </c>
      <c r="C7" s="16"/>
    </row>
    <row r="8" spans="1:3" ht="30" x14ac:dyDescent="0.25">
      <c r="A8" s="10" t="s">
        <v>597</v>
      </c>
      <c r="B8" s="5" t="s">
        <v>242</v>
      </c>
      <c r="C8" s="16"/>
    </row>
    <row r="9" spans="1:3" x14ac:dyDescent="0.25">
      <c r="A9" s="10" t="s">
        <v>598</v>
      </c>
      <c r="B9" s="5" t="s">
        <v>242</v>
      </c>
      <c r="C9" s="16"/>
    </row>
    <row r="10" spans="1:3" x14ac:dyDescent="0.25">
      <c r="A10" s="10" t="s">
        <v>599</v>
      </c>
      <c r="B10" s="5" t="s">
        <v>242</v>
      </c>
      <c r="C10" s="16"/>
    </row>
    <row r="11" spans="1:3" x14ac:dyDescent="0.25">
      <c r="A11" s="10" t="s">
        <v>600</v>
      </c>
      <c r="B11" s="5" t="s">
        <v>242</v>
      </c>
      <c r="C11" s="16"/>
    </row>
    <row r="12" spans="1:3" x14ac:dyDescent="0.25">
      <c r="A12" s="10" t="s">
        <v>601</v>
      </c>
      <c r="B12" s="5" t="s">
        <v>242</v>
      </c>
      <c r="C12" s="16"/>
    </row>
    <row r="13" spans="1:3" x14ac:dyDescent="0.25">
      <c r="A13" s="10" t="s">
        <v>602</v>
      </c>
      <c r="B13" s="5" t="s">
        <v>242</v>
      </c>
      <c r="C13" s="16"/>
    </row>
    <row r="14" spans="1:3" x14ac:dyDescent="0.25">
      <c r="A14" s="10" t="s">
        <v>603</v>
      </c>
      <c r="B14" s="5" t="s">
        <v>242</v>
      </c>
      <c r="C14" s="16"/>
    </row>
    <row r="15" spans="1:3" x14ac:dyDescent="0.25">
      <c r="A15" s="10" t="s">
        <v>604</v>
      </c>
      <c r="B15" s="5" t="s">
        <v>242</v>
      </c>
      <c r="C15" s="16"/>
    </row>
    <row r="16" spans="1:3" ht="25.5" x14ac:dyDescent="0.25">
      <c r="A16" s="6" t="s">
        <v>429</v>
      </c>
      <c r="B16" s="7" t="s">
        <v>242</v>
      </c>
      <c r="C16" s="16"/>
    </row>
    <row r="17" spans="1:3" x14ac:dyDescent="0.25">
      <c r="A17" s="10" t="s">
        <v>595</v>
      </c>
      <c r="B17" s="5" t="s">
        <v>243</v>
      </c>
      <c r="C17" s="16"/>
    </row>
    <row r="18" spans="1:3" x14ac:dyDescent="0.25">
      <c r="A18" s="10" t="s">
        <v>596</v>
      </c>
      <c r="B18" s="5" t="s">
        <v>243</v>
      </c>
      <c r="C18" s="16"/>
    </row>
    <row r="19" spans="1:3" ht="30" x14ac:dyDescent="0.25">
      <c r="A19" s="10" t="s">
        <v>597</v>
      </c>
      <c r="B19" s="5" t="s">
        <v>243</v>
      </c>
      <c r="C19" s="16"/>
    </row>
    <row r="20" spans="1:3" x14ac:dyDescent="0.25">
      <c r="A20" s="10" t="s">
        <v>598</v>
      </c>
      <c r="B20" s="5" t="s">
        <v>243</v>
      </c>
      <c r="C20" s="16"/>
    </row>
    <row r="21" spans="1:3" x14ac:dyDescent="0.25">
      <c r="A21" s="10" t="s">
        <v>599</v>
      </c>
      <c r="B21" s="5" t="s">
        <v>243</v>
      </c>
      <c r="C21" s="16"/>
    </row>
    <row r="22" spans="1:3" x14ac:dyDescent="0.25">
      <c r="A22" s="10" t="s">
        <v>600</v>
      </c>
      <c r="B22" s="5" t="s">
        <v>243</v>
      </c>
      <c r="C22" s="16"/>
    </row>
    <row r="23" spans="1:3" x14ac:dyDescent="0.25">
      <c r="A23" s="10" t="s">
        <v>601</v>
      </c>
      <c r="B23" s="5" t="s">
        <v>243</v>
      </c>
      <c r="C23" s="16"/>
    </row>
    <row r="24" spans="1:3" x14ac:dyDescent="0.25">
      <c r="A24" s="10" t="s">
        <v>602</v>
      </c>
      <c r="B24" s="5" t="s">
        <v>243</v>
      </c>
      <c r="C24" s="16"/>
    </row>
    <row r="25" spans="1:3" x14ac:dyDescent="0.25">
      <c r="A25" s="10" t="s">
        <v>603</v>
      </c>
      <c r="B25" s="5" t="s">
        <v>243</v>
      </c>
      <c r="C25" s="16"/>
    </row>
    <row r="26" spans="1:3" x14ac:dyDescent="0.25">
      <c r="A26" s="10" t="s">
        <v>604</v>
      </c>
      <c r="B26" s="5" t="s">
        <v>243</v>
      </c>
      <c r="C26" s="16"/>
    </row>
    <row r="27" spans="1:3" ht="25.5" x14ac:dyDescent="0.25">
      <c r="A27" s="6" t="s">
        <v>605</v>
      </c>
      <c r="B27" s="7" t="s">
        <v>243</v>
      </c>
      <c r="C27" s="16"/>
    </row>
    <row r="28" spans="1:3" x14ac:dyDescent="0.25">
      <c r="A28" s="10" t="s">
        <v>595</v>
      </c>
      <c r="B28" s="5" t="s">
        <v>244</v>
      </c>
      <c r="C28" s="16"/>
    </row>
    <row r="29" spans="1:3" x14ac:dyDescent="0.25">
      <c r="A29" s="10" t="s">
        <v>596</v>
      </c>
      <c r="B29" s="5" t="s">
        <v>244</v>
      </c>
      <c r="C29" s="16"/>
    </row>
    <row r="30" spans="1:3" ht="30" x14ac:dyDescent="0.25">
      <c r="A30" s="10" t="s">
        <v>597</v>
      </c>
      <c r="B30" s="5" t="s">
        <v>244</v>
      </c>
      <c r="C30" s="16"/>
    </row>
    <row r="31" spans="1:3" x14ac:dyDescent="0.25">
      <c r="A31" s="10" t="s">
        <v>598</v>
      </c>
      <c r="B31" s="5" t="s">
        <v>244</v>
      </c>
      <c r="C31" s="16"/>
    </row>
    <row r="32" spans="1:3" x14ac:dyDescent="0.25">
      <c r="A32" s="10" t="s">
        <v>599</v>
      </c>
      <c r="B32" s="5" t="s">
        <v>244</v>
      </c>
      <c r="C32" s="16">
        <v>8350900</v>
      </c>
    </row>
    <row r="33" spans="1:3" x14ac:dyDescent="0.25">
      <c r="A33" s="10" t="s">
        <v>600</v>
      </c>
      <c r="B33" s="5" t="s">
        <v>244</v>
      </c>
      <c r="C33" s="16"/>
    </row>
    <row r="34" spans="1:3" x14ac:dyDescent="0.25">
      <c r="A34" s="10" t="s">
        <v>601</v>
      </c>
      <c r="B34" s="5" t="s">
        <v>244</v>
      </c>
      <c r="C34" s="16"/>
    </row>
    <row r="35" spans="1:3" x14ac:dyDescent="0.25">
      <c r="A35" s="10" t="s">
        <v>602</v>
      </c>
      <c r="B35" s="5" t="s">
        <v>244</v>
      </c>
      <c r="C35" s="16"/>
    </row>
    <row r="36" spans="1:3" x14ac:dyDescent="0.25">
      <c r="A36" s="10" t="s">
        <v>603</v>
      </c>
      <c r="B36" s="5" t="s">
        <v>244</v>
      </c>
      <c r="C36" s="16"/>
    </row>
    <row r="37" spans="1:3" x14ac:dyDescent="0.25">
      <c r="A37" s="10" t="s">
        <v>604</v>
      </c>
      <c r="B37" s="5" t="s">
        <v>244</v>
      </c>
      <c r="C37" s="16"/>
    </row>
    <row r="38" spans="1:3" ht="25.5" x14ac:dyDescent="0.25">
      <c r="A38" s="6" t="s">
        <v>606</v>
      </c>
      <c r="B38" s="7" t="s">
        <v>244</v>
      </c>
      <c r="C38" s="16">
        <v>8350900</v>
      </c>
    </row>
    <row r="39" spans="1:3" x14ac:dyDescent="0.25">
      <c r="A39" s="10" t="s">
        <v>595</v>
      </c>
      <c r="B39" s="5" t="s">
        <v>250</v>
      </c>
      <c r="C39" s="16"/>
    </row>
    <row r="40" spans="1:3" x14ac:dyDescent="0.25">
      <c r="A40" s="10" t="s">
        <v>596</v>
      </c>
      <c r="B40" s="5" t="s">
        <v>250</v>
      </c>
      <c r="C40" s="16"/>
    </row>
    <row r="41" spans="1:3" ht="30" x14ac:dyDescent="0.25">
      <c r="A41" s="10" t="s">
        <v>597</v>
      </c>
      <c r="B41" s="5" t="s">
        <v>250</v>
      </c>
      <c r="C41" s="16"/>
    </row>
    <row r="42" spans="1:3" x14ac:dyDescent="0.25">
      <c r="A42" s="10" t="s">
        <v>598</v>
      </c>
      <c r="B42" s="5" t="s">
        <v>250</v>
      </c>
      <c r="C42" s="16"/>
    </row>
    <row r="43" spans="1:3" x14ac:dyDescent="0.25">
      <c r="A43" s="10" t="s">
        <v>599</v>
      </c>
      <c r="B43" s="5" t="s">
        <v>250</v>
      </c>
      <c r="C43" s="16"/>
    </row>
    <row r="44" spans="1:3" x14ac:dyDescent="0.25">
      <c r="A44" s="10" t="s">
        <v>600</v>
      </c>
      <c r="B44" s="5" t="s">
        <v>250</v>
      </c>
      <c r="C44" s="16"/>
    </row>
    <row r="45" spans="1:3" x14ac:dyDescent="0.25">
      <c r="A45" s="10" t="s">
        <v>601</v>
      </c>
      <c r="B45" s="5" t="s">
        <v>250</v>
      </c>
      <c r="C45" s="16"/>
    </row>
    <row r="46" spans="1:3" x14ac:dyDescent="0.25">
      <c r="A46" s="10" t="s">
        <v>602</v>
      </c>
      <c r="B46" s="5" t="s">
        <v>250</v>
      </c>
      <c r="C46" s="16"/>
    </row>
    <row r="47" spans="1:3" x14ac:dyDescent="0.25">
      <c r="A47" s="10" t="s">
        <v>603</v>
      </c>
      <c r="B47" s="5" t="s">
        <v>250</v>
      </c>
      <c r="C47" s="16"/>
    </row>
    <row r="48" spans="1:3" x14ac:dyDescent="0.25">
      <c r="A48" s="10" t="s">
        <v>604</v>
      </c>
      <c r="B48" s="5" t="s">
        <v>250</v>
      </c>
      <c r="C48" s="16"/>
    </row>
    <row r="49" spans="1:3" ht="25.5" x14ac:dyDescent="0.25">
      <c r="A49" s="6" t="s">
        <v>607</v>
      </c>
      <c r="B49" s="7" t="s">
        <v>250</v>
      </c>
      <c r="C49" s="16"/>
    </row>
    <row r="50" spans="1:3" x14ac:dyDescent="0.25">
      <c r="A50" s="10" t="s">
        <v>608</v>
      </c>
      <c r="B50" s="5" t="s">
        <v>251</v>
      </c>
      <c r="C50" s="16"/>
    </row>
    <row r="51" spans="1:3" x14ac:dyDescent="0.25">
      <c r="A51" s="10" t="s">
        <v>596</v>
      </c>
      <c r="B51" s="5" t="s">
        <v>251</v>
      </c>
      <c r="C51" s="16"/>
    </row>
    <row r="52" spans="1:3" ht="30" x14ac:dyDescent="0.25">
      <c r="A52" s="10" t="s">
        <v>597</v>
      </c>
      <c r="B52" s="5" t="s">
        <v>251</v>
      </c>
      <c r="C52" s="16"/>
    </row>
    <row r="53" spans="1:3" x14ac:dyDescent="0.25">
      <c r="A53" s="10" t="s">
        <v>598</v>
      </c>
      <c r="B53" s="5" t="s">
        <v>251</v>
      </c>
      <c r="C53" s="16"/>
    </row>
    <row r="54" spans="1:3" x14ac:dyDescent="0.25">
      <c r="A54" s="10" t="s">
        <v>599</v>
      </c>
      <c r="B54" s="5" t="s">
        <v>251</v>
      </c>
      <c r="C54" s="16"/>
    </row>
    <row r="55" spans="1:3" x14ac:dyDescent="0.25">
      <c r="A55" s="10" t="s">
        <v>600</v>
      </c>
      <c r="B55" s="5" t="s">
        <v>251</v>
      </c>
      <c r="C55" s="16"/>
    </row>
    <row r="56" spans="1:3" x14ac:dyDescent="0.25">
      <c r="A56" s="10" t="s">
        <v>601</v>
      </c>
      <c r="B56" s="5" t="s">
        <v>251</v>
      </c>
      <c r="C56" s="16"/>
    </row>
    <row r="57" spans="1:3" x14ac:dyDescent="0.25">
      <c r="A57" s="10" t="s">
        <v>659</v>
      </c>
      <c r="B57" s="5" t="s">
        <v>251</v>
      </c>
      <c r="C57" s="16"/>
    </row>
    <row r="58" spans="1:3" x14ac:dyDescent="0.25">
      <c r="A58" s="10" t="s">
        <v>603</v>
      </c>
      <c r="B58" s="5" t="s">
        <v>251</v>
      </c>
      <c r="C58" s="16"/>
    </row>
    <row r="59" spans="1:3" x14ac:dyDescent="0.25">
      <c r="A59" s="10" t="s">
        <v>604</v>
      </c>
      <c r="B59" s="5" t="s">
        <v>251</v>
      </c>
      <c r="C59" s="16"/>
    </row>
    <row r="60" spans="1:3" ht="25.5" x14ac:dyDescent="0.25">
      <c r="A60" s="6" t="s">
        <v>609</v>
      </c>
      <c r="B60" s="7" t="s">
        <v>251</v>
      </c>
      <c r="C60" s="16"/>
    </row>
    <row r="61" spans="1:3" x14ac:dyDescent="0.25">
      <c r="A61" s="10" t="s">
        <v>595</v>
      </c>
      <c r="B61" s="5" t="s">
        <v>252</v>
      </c>
      <c r="C61" s="16"/>
    </row>
    <row r="62" spans="1:3" x14ac:dyDescent="0.25">
      <c r="A62" s="10" t="s">
        <v>596</v>
      </c>
      <c r="B62" s="5" t="s">
        <v>252</v>
      </c>
      <c r="C62" s="16"/>
    </row>
    <row r="63" spans="1:3" ht="30" x14ac:dyDescent="0.25">
      <c r="A63" s="10" t="s">
        <v>597</v>
      </c>
      <c r="B63" s="5" t="s">
        <v>252</v>
      </c>
      <c r="C63" s="16"/>
    </row>
    <row r="64" spans="1:3" x14ac:dyDescent="0.25">
      <c r="A64" s="10" t="s">
        <v>598</v>
      </c>
      <c r="B64" s="5" t="s">
        <v>252</v>
      </c>
      <c r="C64" s="16"/>
    </row>
    <row r="65" spans="1:3" x14ac:dyDescent="0.25">
      <c r="A65" s="10" t="s">
        <v>599</v>
      </c>
      <c r="B65" s="5" t="s">
        <v>252</v>
      </c>
      <c r="C65" s="16"/>
    </row>
    <row r="66" spans="1:3" x14ac:dyDescent="0.25">
      <c r="A66" s="10" t="s">
        <v>600</v>
      </c>
      <c r="B66" s="5" t="s">
        <v>252</v>
      </c>
      <c r="C66" s="16"/>
    </row>
    <row r="67" spans="1:3" x14ac:dyDescent="0.25">
      <c r="A67" s="10" t="s">
        <v>601</v>
      </c>
      <c r="B67" s="5" t="s">
        <v>252</v>
      </c>
      <c r="C67" s="16"/>
    </row>
    <row r="68" spans="1:3" x14ac:dyDescent="0.25">
      <c r="A68" s="10" t="s">
        <v>602</v>
      </c>
      <c r="B68" s="5" t="s">
        <v>252</v>
      </c>
      <c r="C68" s="16"/>
    </row>
    <row r="69" spans="1:3" x14ac:dyDescent="0.25">
      <c r="A69" s="10" t="s">
        <v>603</v>
      </c>
      <c r="B69" s="5" t="s">
        <v>252</v>
      </c>
      <c r="C69" s="16"/>
    </row>
    <row r="70" spans="1:3" x14ac:dyDescent="0.25">
      <c r="A70" s="10" t="s">
        <v>604</v>
      </c>
      <c r="B70" s="5" t="s">
        <v>252</v>
      </c>
      <c r="C70" s="16"/>
    </row>
    <row r="71" spans="1:3" ht="25.5" x14ac:dyDescent="0.25">
      <c r="A71" s="6" t="s">
        <v>668</v>
      </c>
      <c r="B71" s="7" t="s">
        <v>252</v>
      </c>
      <c r="C71" s="16"/>
    </row>
    <row r="72" spans="1:3" x14ac:dyDescent="0.25">
      <c r="A72" s="10" t="s">
        <v>610</v>
      </c>
      <c r="B72" s="4" t="s">
        <v>302</v>
      </c>
      <c r="C72" s="16"/>
    </row>
    <row r="73" spans="1:3" x14ac:dyDescent="0.25">
      <c r="A73" s="10" t="s">
        <v>611</v>
      </c>
      <c r="B73" s="4" t="s">
        <v>302</v>
      </c>
      <c r="C73" s="16"/>
    </row>
    <row r="74" spans="1:3" x14ac:dyDescent="0.25">
      <c r="A74" s="10" t="s">
        <v>612</v>
      </c>
      <c r="B74" s="4" t="s">
        <v>302</v>
      </c>
      <c r="C74" s="16"/>
    </row>
    <row r="75" spans="1:3" x14ac:dyDescent="0.25">
      <c r="A75" s="4" t="s">
        <v>613</v>
      </c>
      <c r="B75" s="4" t="s">
        <v>302</v>
      </c>
      <c r="C75" s="16"/>
    </row>
    <row r="76" spans="1:3" x14ac:dyDescent="0.25">
      <c r="A76" s="4" t="s">
        <v>614</v>
      </c>
      <c r="B76" s="4" t="s">
        <v>302</v>
      </c>
      <c r="C76" s="16"/>
    </row>
    <row r="77" spans="1:3" x14ac:dyDescent="0.25">
      <c r="A77" s="4" t="s">
        <v>615</v>
      </c>
      <c r="B77" s="4" t="s">
        <v>302</v>
      </c>
      <c r="C77" s="16"/>
    </row>
    <row r="78" spans="1:3" x14ac:dyDescent="0.25">
      <c r="A78" s="10" t="s">
        <v>616</v>
      </c>
      <c r="B78" s="4" t="s">
        <v>302</v>
      </c>
      <c r="C78" s="16"/>
    </row>
    <row r="79" spans="1:3" x14ac:dyDescent="0.25">
      <c r="A79" s="10" t="s">
        <v>617</v>
      </c>
      <c r="B79" s="4" t="s">
        <v>302</v>
      </c>
      <c r="C79" s="16"/>
    </row>
    <row r="80" spans="1:3" x14ac:dyDescent="0.25">
      <c r="A80" s="10" t="s">
        <v>618</v>
      </c>
      <c r="B80" s="4" t="s">
        <v>302</v>
      </c>
      <c r="C80" s="16"/>
    </row>
    <row r="81" spans="1:3" x14ac:dyDescent="0.25">
      <c r="A81" s="10" t="s">
        <v>619</v>
      </c>
      <c r="B81" s="4" t="s">
        <v>302</v>
      </c>
      <c r="C81" s="16"/>
    </row>
    <row r="82" spans="1:3" ht="25.5" x14ac:dyDescent="0.25">
      <c r="A82" s="6" t="s">
        <v>620</v>
      </c>
      <c r="B82" s="7" t="s">
        <v>302</v>
      </c>
      <c r="C82" s="16"/>
    </row>
    <row r="83" spans="1:3" x14ac:dyDescent="0.25">
      <c r="A83" s="10" t="s">
        <v>610</v>
      </c>
      <c r="B83" s="4" t="s">
        <v>303</v>
      </c>
      <c r="C83" s="16"/>
    </row>
    <row r="84" spans="1:3" x14ac:dyDescent="0.25">
      <c r="A84" s="10" t="s">
        <v>611</v>
      </c>
      <c r="B84" s="4" t="s">
        <v>303</v>
      </c>
      <c r="C84" s="16"/>
    </row>
    <row r="85" spans="1:3" x14ac:dyDescent="0.25">
      <c r="A85" s="10" t="s">
        <v>612</v>
      </c>
      <c r="B85" s="4" t="s">
        <v>303</v>
      </c>
      <c r="C85" s="16"/>
    </row>
    <row r="86" spans="1:3" x14ac:dyDescent="0.25">
      <c r="A86" s="4" t="s">
        <v>613</v>
      </c>
      <c r="B86" s="4" t="s">
        <v>303</v>
      </c>
      <c r="C86" s="16"/>
    </row>
    <row r="87" spans="1:3" x14ac:dyDescent="0.25">
      <c r="A87" s="4" t="s">
        <v>614</v>
      </c>
      <c r="B87" s="4" t="s">
        <v>303</v>
      </c>
      <c r="C87" s="16"/>
    </row>
    <row r="88" spans="1:3" x14ac:dyDescent="0.25">
      <c r="A88" s="4" t="s">
        <v>615</v>
      </c>
      <c r="B88" s="4" t="s">
        <v>303</v>
      </c>
      <c r="C88" s="16"/>
    </row>
    <row r="89" spans="1:3" x14ac:dyDescent="0.25">
      <c r="A89" s="10" t="s">
        <v>616</v>
      </c>
      <c r="B89" s="4" t="s">
        <v>303</v>
      </c>
      <c r="C89" s="16"/>
    </row>
    <row r="90" spans="1:3" x14ac:dyDescent="0.25">
      <c r="A90" s="10" t="s">
        <v>621</v>
      </c>
      <c r="B90" s="4" t="s">
        <v>303</v>
      </c>
      <c r="C90" s="16"/>
    </row>
    <row r="91" spans="1:3" x14ac:dyDescent="0.25">
      <c r="A91" s="10" t="s">
        <v>618</v>
      </c>
      <c r="B91" s="4" t="s">
        <v>303</v>
      </c>
      <c r="C91" s="16"/>
    </row>
    <row r="92" spans="1:3" x14ac:dyDescent="0.25">
      <c r="A92" s="10" t="s">
        <v>619</v>
      </c>
      <c r="B92" s="4" t="s">
        <v>303</v>
      </c>
      <c r="C92" s="16"/>
    </row>
    <row r="93" spans="1:3" x14ac:dyDescent="0.25">
      <c r="A93" s="12" t="s">
        <v>622</v>
      </c>
      <c r="B93" s="7" t="s">
        <v>303</v>
      </c>
      <c r="C93" s="16"/>
    </row>
    <row r="94" spans="1:3" x14ac:dyDescent="0.25">
      <c r="A94" s="10" t="s">
        <v>610</v>
      </c>
      <c r="B94" s="4" t="s">
        <v>307</v>
      </c>
      <c r="C94" s="16"/>
    </row>
    <row r="95" spans="1:3" x14ac:dyDescent="0.25">
      <c r="A95" s="10" t="s">
        <v>611</v>
      </c>
      <c r="B95" s="4" t="s">
        <v>307</v>
      </c>
      <c r="C95" s="16"/>
    </row>
    <row r="96" spans="1:3" x14ac:dyDescent="0.25">
      <c r="A96" s="10" t="s">
        <v>669</v>
      </c>
      <c r="B96" s="4" t="s">
        <v>307</v>
      </c>
      <c r="C96" s="16"/>
    </row>
    <row r="97" spans="1:3" x14ac:dyDescent="0.25">
      <c r="A97" s="4" t="s">
        <v>613</v>
      </c>
      <c r="B97" s="4" t="s">
        <v>307</v>
      </c>
      <c r="C97" s="16"/>
    </row>
    <row r="98" spans="1:3" x14ac:dyDescent="0.25">
      <c r="A98" s="4" t="s">
        <v>614</v>
      </c>
      <c r="B98" s="4" t="s">
        <v>307</v>
      </c>
      <c r="C98" s="16"/>
    </row>
    <row r="99" spans="1:3" x14ac:dyDescent="0.25">
      <c r="A99" s="4" t="s">
        <v>615</v>
      </c>
      <c r="B99" s="4" t="s">
        <v>307</v>
      </c>
      <c r="C99" s="16"/>
    </row>
    <row r="100" spans="1:3" x14ac:dyDescent="0.25">
      <c r="A100" s="10" t="s">
        <v>616</v>
      </c>
      <c r="B100" s="4" t="s">
        <v>307</v>
      </c>
      <c r="C100" s="16"/>
    </row>
    <row r="101" spans="1:3" x14ac:dyDescent="0.25">
      <c r="A101" s="10" t="s">
        <v>617</v>
      </c>
      <c r="B101" s="4" t="s">
        <v>307</v>
      </c>
      <c r="C101" s="16"/>
    </row>
    <row r="102" spans="1:3" x14ac:dyDescent="0.25">
      <c r="A102" s="10" t="s">
        <v>618</v>
      </c>
      <c r="B102" s="4" t="s">
        <v>307</v>
      </c>
      <c r="C102" s="16"/>
    </row>
    <row r="103" spans="1:3" x14ac:dyDescent="0.25">
      <c r="A103" s="10" t="s">
        <v>619</v>
      </c>
      <c r="B103" s="4" t="s">
        <v>307</v>
      </c>
      <c r="C103" s="16"/>
    </row>
    <row r="104" spans="1:3" ht="25.5" x14ac:dyDescent="0.25">
      <c r="A104" s="6" t="s">
        <v>623</v>
      </c>
      <c r="B104" s="7" t="s">
        <v>307</v>
      </c>
      <c r="C104" s="16"/>
    </row>
    <row r="105" spans="1:3" x14ac:dyDescent="0.25">
      <c r="A105" s="10" t="s">
        <v>610</v>
      </c>
      <c r="B105" s="4" t="s">
        <v>308</v>
      </c>
      <c r="C105" s="16"/>
    </row>
    <row r="106" spans="1:3" x14ac:dyDescent="0.25">
      <c r="A106" s="10" t="s">
        <v>611</v>
      </c>
      <c r="B106" s="4" t="s">
        <v>308</v>
      </c>
      <c r="C106" s="16"/>
    </row>
    <row r="107" spans="1:3" x14ac:dyDescent="0.25">
      <c r="A107" s="10" t="s">
        <v>612</v>
      </c>
      <c r="B107" s="4" t="s">
        <v>308</v>
      </c>
      <c r="C107" s="16">
        <v>5000000</v>
      </c>
    </row>
    <row r="108" spans="1:3" x14ac:dyDescent="0.25">
      <c r="A108" s="4" t="s">
        <v>613</v>
      </c>
      <c r="B108" s="4" t="s">
        <v>308</v>
      </c>
      <c r="C108" s="16"/>
    </row>
    <row r="109" spans="1:3" x14ac:dyDescent="0.25">
      <c r="A109" s="4" t="s">
        <v>614</v>
      </c>
      <c r="B109" s="4" t="s">
        <v>308</v>
      </c>
      <c r="C109" s="16"/>
    </row>
    <row r="110" spans="1:3" x14ac:dyDescent="0.25">
      <c r="A110" s="4" t="s">
        <v>615</v>
      </c>
      <c r="B110" s="4" t="s">
        <v>308</v>
      </c>
      <c r="C110" s="16"/>
    </row>
    <row r="111" spans="1:3" x14ac:dyDescent="0.25">
      <c r="A111" s="10" t="s">
        <v>616</v>
      </c>
      <c r="B111" s="4" t="s">
        <v>308</v>
      </c>
      <c r="C111" s="16">
        <v>30000000</v>
      </c>
    </row>
    <row r="112" spans="1:3" x14ac:dyDescent="0.25">
      <c r="A112" s="10" t="s">
        <v>621</v>
      </c>
      <c r="B112" s="4" t="s">
        <v>308</v>
      </c>
      <c r="C112" s="16"/>
    </row>
    <row r="113" spans="1:3" x14ac:dyDescent="0.25">
      <c r="A113" s="10" t="s">
        <v>618</v>
      </c>
      <c r="B113" s="4" t="s">
        <v>308</v>
      </c>
      <c r="C113" s="16"/>
    </row>
    <row r="114" spans="1:3" x14ac:dyDescent="0.25">
      <c r="A114" s="10" t="s">
        <v>619</v>
      </c>
      <c r="B114" s="4" t="s">
        <v>308</v>
      </c>
      <c r="C114" s="16"/>
    </row>
    <row r="115" spans="1:3" x14ac:dyDescent="0.25">
      <c r="A115" s="12" t="s">
        <v>624</v>
      </c>
      <c r="B115" s="7" t="s">
        <v>308</v>
      </c>
      <c r="C115" s="16">
        <v>30000000</v>
      </c>
    </row>
    <row r="116" spans="1:3" x14ac:dyDescent="0.25">
      <c r="A116" s="277" t="s">
        <v>752</v>
      </c>
      <c r="C116">
        <v>35000000</v>
      </c>
    </row>
  </sheetData>
  <mergeCells count="2">
    <mergeCell ref="A1:C1"/>
    <mergeCell ref="A2:C2"/>
  </mergeCells>
  <pageMargins left="0.32" right="0.17" top="0.37" bottom="0.31" header="0.35433070866141736" footer="0.35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9"/>
  <sheetViews>
    <sheetView topLeftCell="A13" workbookViewId="0">
      <selection activeCell="D44" sqref="D44"/>
    </sheetView>
  </sheetViews>
  <sheetFormatPr defaultRowHeight="15" x14ac:dyDescent="0.25"/>
  <cols>
    <col min="3" max="3" width="35" customWidth="1"/>
    <col min="4" max="4" width="12.140625" customWidth="1"/>
    <col min="5" max="5" width="14.140625" customWidth="1"/>
  </cols>
  <sheetData>
    <row r="1" spans="1:5" x14ac:dyDescent="0.25">
      <c r="A1" s="334" t="s">
        <v>627</v>
      </c>
      <c r="B1" s="334"/>
      <c r="C1" s="334"/>
      <c r="D1" s="334"/>
      <c r="E1" s="334"/>
    </row>
    <row r="2" spans="1:5" x14ac:dyDescent="0.25">
      <c r="A2" s="334" t="s">
        <v>628</v>
      </c>
      <c r="B2" s="334"/>
      <c r="C2" s="334"/>
      <c r="D2" s="334"/>
      <c r="E2" s="334"/>
    </row>
    <row r="3" spans="1:5" x14ac:dyDescent="0.25">
      <c r="A3" s="334" t="s">
        <v>683</v>
      </c>
      <c r="B3" s="334"/>
      <c r="C3" s="334"/>
      <c r="D3" s="334"/>
      <c r="E3" s="334"/>
    </row>
    <row r="4" spans="1:5" x14ac:dyDescent="0.25">
      <c r="E4" t="s">
        <v>629</v>
      </c>
    </row>
    <row r="5" spans="1:5" ht="15.75" thickBot="1" x14ac:dyDescent="0.3">
      <c r="A5" s="93"/>
      <c r="B5" s="93"/>
      <c r="C5" s="93"/>
      <c r="D5" s="93"/>
      <c r="E5" s="93"/>
    </row>
    <row r="6" spans="1:5" ht="15.75" thickBot="1" x14ac:dyDescent="0.3">
      <c r="A6" s="335" t="s">
        <v>630</v>
      </c>
      <c r="B6" s="336"/>
      <c r="C6" s="337"/>
      <c r="D6" s="342" t="s">
        <v>684</v>
      </c>
      <c r="E6" s="343"/>
    </row>
    <row r="7" spans="1:5" x14ac:dyDescent="0.25">
      <c r="A7" s="338"/>
      <c r="B7" s="325"/>
      <c r="C7" s="339"/>
      <c r="D7" s="94" t="s">
        <v>631</v>
      </c>
      <c r="E7" s="95" t="s">
        <v>632</v>
      </c>
    </row>
    <row r="8" spans="1:5" ht="15.75" thickBot="1" x14ac:dyDescent="0.3">
      <c r="A8" s="340"/>
      <c r="B8" s="328"/>
      <c r="C8" s="341"/>
      <c r="D8" s="96" t="s">
        <v>633</v>
      </c>
      <c r="E8" s="97" t="s">
        <v>685</v>
      </c>
    </row>
    <row r="9" spans="1:5" x14ac:dyDescent="0.25">
      <c r="A9" s="321" t="s">
        <v>634</v>
      </c>
      <c r="B9" s="322"/>
      <c r="C9" s="323"/>
      <c r="D9" s="330"/>
      <c r="E9" s="331"/>
    </row>
    <row r="10" spans="1:5" x14ac:dyDescent="0.25">
      <c r="A10" s="324"/>
      <c r="B10" s="325"/>
      <c r="C10" s="326"/>
      <c r="D10" s="332"/>
      <c r="E10" s="333"/>
    </row>
    <row r="11" spans="1:5" x14ac:dyDescent="0.25">
      <c r="A11" s="327"/>
      <c r="B11" s="328"/>
      <c r="C11" s="329"/>
      <c r="D11" s="332"/>
      <c r="E11" s="333"/>
    </row>
    <row r="12" spans="1:5" x14ac:dyDescent="0.25">
      <c r="A12" s="312"/>
      <c r="B12" s="312"/>
      <c r="C12" s="308"/>
      <c r="D12" s="98">
        <v>2694</v>
      </c>
      <c r="E12" s="99"/>
    </row>
    <row r="13" spans="1:5" x14ac:dyDescent="0.25">
      <c r="A13" s="313" t="s">
        <v>635</v>
      </c>
      <c r="B13" s="314"/>
      <c r="C13" s="315"/>
      <c r="D13" s="100"/>
      <c r="E13" s="101">
        <v>5311225</v>
      </c>
    </row>
    <row r="14" spans="1:5" x14ac:dyDescent="0.25">
      <c r="A14" s="299" t="s">
        <v>636</v>
      </c>
      <c r="B14" s="299"/>
      <c r="C14" s="311"/>
      <c r="D14" s="98"/>
      <c r="E14" s="99">
        <v>7447247</v>
      </c>
    </row>
    <row r="15" spans="1:5" x14ac:dyDescent="0.25">
      <c r="A15" s="299" t="s">
        <v>637</v>
      </c>
      <c r="B15" s="299"/>
      <c r="C15" s="311"/>
      <c r="D15" s="100"/>
      <c r="E15" s="99">
        <v>596760</v>
      </c>
    </row>
    <row r="16" spans="1:5" x14ac:dyDescent="0.25">
      <c r="A16" s="299" t="s">
        <v>638</v>
      </c>
      <c r="B16" s="299"/>
      <c r="C16" s="311"/>
      <c r="D16" s="100"/>
      <c r="E16" s="99">
        <v>2321170</v>
      </c>
    </row>
    <row r="17" spans="1:5" x14ac:dyDescent="0.25">
      <c r="A17" s="299" t="s">
        <v>639</v>
      </c>
      <c r="B17" s="299"/>
      <c r="C17" s="311"/>
      <c r="D17" s="100"/>
      <c r="E17" s="99">
        <v>40800</v>
      </c>
    </row>
    <row r="18" spans="1:5" x14ac:dyDescent="0.25">
      <c r="A18" s="299" t="s">
        <v>640</v>
      </c>
      <c r="B18" s="299"/>
      <c r="C18" s="311"/>
      <c r="D18" s="100"/>
      <c r="E18" s="99">
        <v>11636324</v>
      </c>
    </row>
    <row r="19" spans="1:5" x14ac:dyDescent="0.25">
      <c r="A19" s="311" t="s">
        <v>641</v>
      </c>
      <c r="B19" s="316"/>
      <c r="C19" s="317"/>
      <c r="D19" s="100"/>
      <c r="E19" s="99">
        <v>0</v>
      </c>
    </row>
    <row r="20" spans="1:5" x14ac:dyDescent="0.25">
      <c r="A20" s="202"/>
      <c r="B20" s="204"/>
      <c r="C20" s="204" t="s">
        <v>670</v>
      </c>
      <c r="D20" s="203"/>
      <c r="E20" s="99">
        <v>0</v>
      </c>
    </row>
    <row r="21" spans="1:5" x14ac:dyDescent="0.25">
      <c r="A21" s="299" t="s">
        <v>642</v>
      </c>
      <c r="B21" s="299"/>
      <c r="C21" s="311"/>
      <c r="D21" s="100"/>
      <c r="E21" s="99">
        <v>5845980</v>
      </c>
    </row>
    <row r="22" spans="1:5" x14ac:dyDescent="0.25">
      <c r="A22" s="299" t="s">
        <v>686</v>
      </c>
      <c r="B22" s="299"/>
      <c r="C22" s="311"/>
      <c r="D22" s="100" t="s">
        <v>708</v>
      </c>
      <c r="E22" s="99">
        <v>2654400</v>
      </c>
    </row>
    <row r="23" spans="1:5" x14ac:dyDescent="0.25">
      <c r="A23" s="318" t="s">
        <v>761</v>
      </c>
      <c r="B23" s="319"/>
      <c r="C23" s="320"/>
      <c r="D23" s="278" t="s">
        <v>709</v>
      </c>
      <c r="E23" s="99">
        <v>14065920</v>
      </c>
    </row>
    <row r="24" spans="1:5" x14ac:dyDescent="0.25">
      <c r="A24" s="318" t="s">
        <v>762</v>
      </c>
      <c r="B24" s="319"/>
      <c r="C24" s="320"/>
      <c r="D24" s="278"/>
      <c r="E24" s="99">
        <v>1025587</v>
      </c>
    </row>
    <row r="25" spans="1:5" x14ac:dyDescent="0.25">
      <c r="A25" s="299" t="s">
        <v>643</v>
      </c>
      <c r="B25" s="299"/>
      <c r="C25" s="311"/>
      <c r="D25" s="100"/>
      <c r="E25" s="99">
        <v>6961543</v>
      </c>
    </row>
    <row r="26" spans="1:5" x14ac:dyDescent="0.25">
      <c r="A26" s="304"/>
      <c r="B26" s="304"/>
      <c r="C26" s="305"/>
      <c r="D26" s="100"/>
      <c r="E26" s="99"/>
    </row>
    <row r="27" spans="1:5" x14ac:dyDescent="0.25">
      <c r="A27" s="306" t="s">
        <v>644</v>
      </c>
      <c r="B27" s="307"/>
      <c r="C27" s="307"/>
      <c r="D27" s="100"/>
      <c r="E27" s="252">
        <f>SUM(E13:E26)</f>
        <v>57906956</v>
      </c>
    </row>
    <row r="28" spans="1:5" x14ac:dyDescent="0.25">
      <c r="A28" s="250"/>
      <c r="B28" s="250"/>
      <c r="C28" s="250"/>
      <c r="D28" s="249"/>
      <c r="E28" s="251"/>
    </row>
    <row r="29" spans="1:5" x14ac:dyDescent="0.25">
      <c r="A29" s="310" t="s">
        <v>687</v>
      </c>
      <c r="B29" s="310"/>
      <c r="C29" s="310"/>
      <c r="D29" s="249"/>
      <c r="E29" s="251"/>
    </row>
    <row r="30" spans="1:5" x14ac:dyDescent="0.25">
      <c r="A30" s="308" t="s">
        <v>707</v>
      </c>
      <c r="B30" s="302"/>
      <c r="C30" s="302"/>
      <c r="D30" s="302"/>
      <c r="E30" s="303"/>
    </row>
    <row r="31" spans="1:5" x14ac:dyDescent="0.25">
      <c r="A31" s="102" t="s">
        <v>645</v>
      </c>
      <c r="B31" s="103"/>
      <c r="C31" s="103"/>
      <c r="D31" s="100"/>
      <c r="E31" s="99"/>
    </row>
    <row r="32" spans="1:5" x14ac:dyDescent="0.25">
      <c r="A32" s="309" t="s">
        <v>646</v>
      </c>
      <c r="B32" s="309"/>
      <c r="C32" s="309"/>
      <c r="D32" s="98"/>
      <c r="E32" s="99"/>
    </row>
    <row r="33" spans="1:5" x14ac:dyDescent="0.25">
      <c r="A33" s="299" t="s">
        <v>647</v>
      </c>
      <c r="B33" s="299"/>
      <c r="C33" s="299"/>
      <c r="D33" s="98" t="s">
        <v>705</v>
      </c>
      <c r="E33" s="99">
        <v>40836600</v>
      </c>
    </row>
    <row r="34" spans="1:5" x14ac:dyDescent="0.25">
      <c r="A34" s="299" t="s">
        <v>648</v>
      </c>
      <c r="B34" s="299"/>
      <c r="C34" s="299"/>
      <c r="D34" s="98" t="s">
        <v>706</v>
      </c>
      <c r="E34" s="99">
        <v>11676000</v>
      </c>
    </row>
    <row r="35" spans="1:5" x14ac:dyDescent="0.25">
      <c r="A35" s="299" t="s">
        <v>688</v>
      </c>
      <c r="B35" s="299"/>
      <c r="C35" s="299"/>
      <c r="D35" s="98" t="s">
        <v>710</v>
      </c>
      <c r="E35" s="99">
        <v>864000</v>
      </c>
    </row>
    <row r="36" spans="1:5" x14ac:dyDescent="0.25">
      <c r="A36" s="300" t="s">
        <v>649</v>
      </c>
      <c r="B36" s="300"/>
      <c r="C36" s="300"/>
      <c r="D36" s="100" t="s">
        <v>711</v>
      </c>
      <c r="E36" s="99">
        <v>8376400</v>
      </c>
    </row>
    <row r="37" spans="1:5" x14ac:dyDescent="0.25">
      <c r="A37" s="301" t="s">
        <v>644</v>
      </c>
      <c r="B37" s="301"/>
      <c r="C37" s="301"/>
      <c r="D37" s="100"/>
      <c r="E37" s="252">
        <f>SUM(E33:E36)</f>
        <v>61753000</v>
      </c>
    </row>
    <row r="38" spans="1:5" x14ac:dyDescent="0.25">
      <c r="A38" s="104"/>
      <c r="B38" s="105"/>
      <c r="C38" s="302"/>
      <c r="D38" s="302"/>
      <c r="E38" s="303"/>
    </row>
    <row r="39" spans="1:5" ht="15.75" thickBot="1" x14ac:dyDescent="0.3">
      <c r="A39" s="106" t="s">
        <v>650</v>
      </c>
      <c r="B39" s="107"/>
      <c r="C39" s="108"/>
      <c r="D39" s="109"/>
      <c r="E39" s="110">
        <v>178511026</v>
      </c>
    </row>
  </sheetData>
  <mergeCells count="31">
    <mergeCell ref="A9:C11"/>
    <mergeCell ref="D9:E11"/>
    <mergeCell ref="A1:E1"/>
    <mergeCell ref="A2:E2"/>
    <mergeCell ref="A3:E3"/>
    <mergeCell ref="A6:C8"/>
    <mergeCell ref="D6:E6"/>
    <mergeCell ref="A25:C25"/>
    <mergeCell ref="A12:C12"/>
    <mergeCell ref="A13:C13"/>
    <mergeCell ref="A14:C14"/>
    <mergeCell ref="A15:C15"/>
    <mergeCell ref="A16:C16"/>
    <mergeCell ref="A17:C17"/>
    <mergeCell ref="A18:C18"/>
    <mergeCell ref="A19:C19"/>
    <mergeCell ref="A21:C21"/>
    <mergeCell ref="A22:C22"/>
    <mergeCell ref="A23:C23"/>
    <mergeCell ref="A24:C24"/>
    <mergeCell ref="A35:C35"/>
    <mergeCell ref="A36:C36"/>
    <mergeCell ref="A37:C37"/>
    <mergeCell ref="C38:E38"/>
    <mergeCell ref="A26:C26"/>
    <mergeCell ref="A27:C27"/>
    <mergeCell ref="A30:E30"/>
    <mergeCell ref="A32:C32"/>
    <mergeCell ref="A33:C33"/>
    <mergeCell ref="A34:C34"/>
    <mergeCell ref="A29:C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73"/>
  <sheetViews>
    <sheetView zoomScale="98" zoomScaleNormal="98" workbookViewId="0">
      <selection activeCell="A4" sqref="A4"/>
    </sheetView>
  </sheetViews>
  <sheetFormatPr defaultColWidth="8.85546875" defaultRowHeight="12" x14ac:dyDescent="0.2"/>
  <cols>
    <col min="1" max="1" width="91.5703125" style="111" customWidth="1"/>
    <col min="2" max="2" width="8.85546875" style="111"/>
    <col min="3" max="3" width="13.7109375" style="122" customWidth="1"/>
    <col min="4" max="4" width="17" style="122" customWidth="1"/>
    <col min="5" max="5" width="16.7109375" style="122" customWidth="1"/>
    <col min="6" max="6" width="13.140625" style="122" customWidth="1"/>
    <col min="7" max="16384" width="8.85546875" style="111"/>
  </cols>
  <sheetData>
    <row r="1" spans="1:6" ht="20.25" customHeight="1" x14ac:dyDescent="0.2">
      <c r="A1" s="279" t="s">
        <v>682</v>
      </c>
      <c r="B1" s="280"/>
      <c r="C1" s="280"/>
      <c r="D1" s="280"/>
      <c r="E1" s="280"/>
      <c r="F1" s="281"/>
    </row>
    <row r="2" spans="1:6" ht="19.5" customHeight="1" x14ac:dyDescent="0.25">
      <c r="A2" s="282" t="s">
        <v>756</v>
      </c>
      <c r="B2" s="280"/>
      <c r="C2" s="280"/>
      <c r="D2" s="280"/>
      <c r="E2" s="280"/>
      <c r="F2" s="281"/>
    </row>
    <row r="3" spans="1:6" ht="33" customHeight="1" x14ac:dyDescent="0.25">
      <c r="A3" s="123" t="s">
        <v>745</v>
      </c>
      <c r="B3" s="142" t="s">
        <v>746</v>
      </c>
      <c r="C3" s="74" t="s">
        <v>747</v>
      </c>
      <c r="D3" s="74" t="s">
        <v>748</v>
      </c>
      <c r="E3" s="122" t="s">
        <v>749</v>
      </c>
      <c r="F3" s="276" t="s">
        <v>26</v>
      </c>
    </row>
    <row r="4" spans="1:6" ht="12.75" x14ac:dyDescent="0.2">
      <c r="A4" s="129" t="s">
        <v>55</v>
      </c>
      <c r="B4" s="130" t="s">
        <v>56</v>
      </c>
      <c r="C4" s="131">
        <v>57322800</v>
      </c>
      <c r="D4" s="132">
        <v>2824100</v>
      </c>
      <c r="E4" s="132"/>
      <c r="F4" s="133">
        <f>SUM(C4:E4)</f>
        <v>60146900</v>
      </c>
    </row>
    <row r="5" spans="1:6" ht="12.75" x14ac:dyDescent="0.2">
      <c r="A5" s="129" t="s">
        <v>57</v>
      </c>
      <c r="B5" s="134" t="s">
        <v>58</v>
      </c>
      <c r="C5" s="135"/>
      <c r="D5" s="132"/>
      <c r="E5" s="132"/>
      <c r="F5" s="133">
        <f t="shared" ref="F5:F6" si="0">SUM(C5:E5)</f>
        <v>0</v>
      </c>
    </row>
    <row r="6" spans="1:6" ht="12.75" x14ac:dyDescent="0.2">
      <c r="A6" s="129" t="s">
        <v>59</v>
      </c>
      <c r="B6" s="134" t="s">
        <v>60</v>
      </c>
      <c r="C6" s="135"/>
      <c r="D6" s="132">
        <v>1440000</v>
      </c>
      <c r="E6" s="132"/>
      <c r="F6" s="133">
        <f t="shared" si="0"/>
        <v>1440000</v>
      </c>
    </row>
    <row r="7" spans="1:6" s="128" customFormat="1" ht="12.75" x14ac:dyDescent="0.2">
      <c r="A7" s="136" t="s">
        <v>61</v>
      </c>
      <c r="B7" s="134" t="s">
        <v>62</v>
      </c>
      <c r="C7" s="135"/>
      <c r="D7" s="132"/>
      <c r="E7" s="132"/>
      <c r="F7" s="133">
        <f t="shared" ref="F7:F58" si="1">SUM(C7:E7)</f>
        <v>0</v>
      </c>
    </row>
    <row r="8" spans="1:6" ht="12.75" x14ac:dyDescent="0.2">
      <c r="A8" s="136" t="s">
        <v>63</v>
      </c>
      <c r="B8" s="134" t="s">
        <v>64</v>
      </c>
      <c r="C8" s="135"/>
      <c r="D8" s="132"/>
      <c r="E8" s="132"/>
      <c r="F8" s="133">
        <f t="shared" si="1"/>
        <v>0</v>
      </c>
    </row>
    <row r="9" spans="1:6" ht="12.75" x14ac:dyDescent="0.2">
      <c r="A9" s="136" t="s">
        <v>65</v>
      </c>
      <c r="B9" s="134" t="s">
        <v>66</v>
      </c>
      <c r="C9" s="135">
        <v>1095000</v>
      </c>
      <c r="D9" s="132"/>
      <c r="E9" s="132"/>
      <c r="F9" s="133">
        <f t="shared" si="1"/>
        <v>1095000</v>
      </c>
    </row>
    <row r="10" spans="1:6" ht="12.75" x14ac:dyDescent="0.2">
      <c r="A10" s="136" t="s">
        <v>67</v>
      </c>
      <c r="B10" s="134" t="s">
        <v>68</v>
      </c>
      <c r="C10" s="135"/>
      <c r="D10" s="132"/>
      <c r="E10" s="132"/>
      <c r="F10" s="133">
        <f t="shared" si="1"/>
        <v>0</v>
      </c>
    </row>
    <row r="11" spans="1:6" ht="12.75" x14ac:dyDescent="0.2">
      <c r="A11" s="136" t="s">
        <v>69</v>
      </c>
      <c r="B11" s="134" t="s">
        <v>70</v>
      </c>
      <c r="C11" s="135"/>
      <c r="D11" s="132"/>
      <c r="E11" s="132"/>
      <c r="F11" s="133">
        <f t="shared" si="1"/>
        <v>0</v>
      </c>
    </row>
    <row r="12" spans="1:6" ht="12.75" x14ac:dyDescent="0.2">
      <c r="A12" s="137" t="s">
        <v>71</v>
      </c>
      <c r="B12" s="134" t="s">
        <v>72</v>
      </c>
      <c r="C12" s="135">
        <v>540000</v>
      </c>
      <c r="D12" s="132"/>
      <c r="E12" s="132"/>
      <c r="F12" s="133">
        <f t="shared" si="1"/>
        <v>540000</v>
      </c>
    </row>
    <row r="13" spans="1:6" ht="12.75" x14ac:dyDescent="0.2">
      <c r="A13" s="137" t="s">
        <v>73</v>
      </c>
      <c r="B13" s="134" t="s">
        <v>74</v>
      </c>
      <c r="C13" s="135"/>
      <c r="D13" s="132"/>
      <c r="E13" s="132"/>
      <c r="F13" s="133">
        <f t="shared" si="1"/>
        <v>0</v>
      </c>
    </row>
    <row r="14" spans="1:6" ht="12.75" x14ac:dyDescent="0.2">
      <c r="A14" s="137" t="s">
        <v>75</v>
      </c>
      <c r="B14" s="134" t="s">
        <v>76</v>
      </c>
      <c r="C14" s="135"/>
      <c r="D14" s="132"/>
      <c r="E14" s="132"/>
      <c r="F14" s="133">
        <f t="shared" si="1"/>
        <v>0</v>
      </c>
    </row>
    <row r="15" spans="1:6" ht="12.75" x14ac:dyDescent="0.2">
      <c r="A15" s="137" t="s">
        <v>77</v>
      </c>
      <c r="B15" s="134" t="s">
        <v>78</v>
      </c>
      <c r="C15" s="135"/>
      <c r="D15" s="132"/>
      <c r="E15" s="132"/>
      <c r="F15" s="133">
        <f t="shared" si="1"/>
        <v>0</v>
      </c>
    </row>
    <row r="16" spans="1:6" ht="12.75" x14ac:dyDescent="0.2">
      <c r="A16" s="137" t="s">
        <v>651</v>
      </c>
      <c r="B16" s="134" t="s">
        <v>79</v>
      </c>
      <c r="C16" s="135"/>
      <c r="D16" s="132"/>
      <c r="E16" s="132"/>
      <c r="F16" s="133">
        <f t="shared" si="1"/>
        <v>0</v>
      </c>
    </row>
    <row r="17" spans="1:6" x14ac:dyDescent="0.2">
      <c r="A17" s="138" t="s">
        <v>347</v>
      </c>
      <c r="B17" s="139" t="s">
        <v>80</v>
      </c>
      <c r="C17" s="140">
        <f>SUM(C2:C16)</f>
        <v>58957800</v>
      </c>
      <c r="D17" s="140">
        <f>SUM(D2:D16)</f>
        <v>4264100</v>
      </c>
      <c r="E17" s="140">
        <f>SUM(E2:E16)</f>
        <v>0</v>
      </c>
      <c r="F17" s="141">
        <f t="shared" si="1"/>
        <v>63221900</v>
      </c>
    </row>
    <row r="18" spans="1:6" ht="12.75" x14ac:dyDescent="0.2">
      <c r="A18" s="137" t="s">
        <v>81</v>
      </c>
      <c r="B18" s="134" t="s">
        <v>82</v>
      </c>
      <c r="C18" s="135"/>
      <c r="D18" s="132"/>
      <c r="E18" s="132"/>
      <c r="F18" s="133">
        <f>SUM(C18:D18:E18)</f>
        <v>0</v>
      </c>
    </row>
    <row r="19" spans="1:6" ht="12.75" x14ac:dyDescent="0.2">
      <c r="A19" s="137" t="s">
        <v>83</v>
      </c>
      <c r="B19" s="134" t="s">
        <v>84</v>
      </c>
      <c r="C19" s="135"/>
      <c r="D19" s="132"/>
      <c r="E19" s="132"/>
      <c r="F19" s="133">
        <f>SUM(C19:D19:E19)</f>
        <v>0</v>
      </c>
    </row>
    <row r="20" spans="1:6" ht="12.75" x14ac:dyDescent="0.2">
      <c r="A20" s="143" t="s">
        <v>85</v>
      </c>
      <c r="B20" s="134" t="s">
        <v>86</v>
      </c>
      <c r="C20" s="135"/>
      <c r="D20" s="132"/>
      <c r="E20" s="132"/>
      <c r="F20" s="133">
        <f t="shared" si="1"/>
        <v>0</v>
      </c>
    </row>
    <row r="21" spans="1:6" s="142" customFormat="1" x14ac:dyDescent="0.2">
      <c r="A21" s="144" t="s">
        <v>348</v>
      </c>
      <c r="B21" s="139" t="s">
        <v>87</v>
      </c>
      <c r="C21" s="140">
        <f>SUM(C18:C20)</f>
        <v>0</v>
      </c>
      <c r="D21" s="140">
        <f t="shared" ref="D21:E21" si="2">SUM(D18:D20)</f>
        <v>0</v>
      </c>
      <c r="E21" s="140">
        <f t="shared" si="2"/>
        <v>0</v>
      </c>
      <c r="F21" s="141">
        <f t="shared" si="1"/>
        <v>0</v>
      </c>
    </row>
    <row r="22" spans="1:6" x14ac:dyDescent="0.2">
      <c r="A22" s="138" t="s">
        <v>425</v>
      </c>
      <c r="B22" s="139" t="s">
        <v>88</v>
      </c>
      <c r="C22" s="140">
        <f>C17+C21</f>
        <v>58957800</v>
      </c>
      <c r="D22" s="140">
        <f t="shared" ref="D22:F22" si="3">D17+D21</f>
        <v>4264100</v>
      </c>
      <c r="E22" s="140">
        <f t="shared" si="3"/>
        <v>0</v>
      </c>
      <c r="F22" s="140">
        <f t="shared" si="3"/>
        <v>63221900</v>
      </c>
    </row>
    <row r="23" spans="1:6" x14ac:dyDescent="0.2">
      <c r="A23" s="144" t="s">
        <v>396</v>
      </c>
      <c r="B23" s="139" t="s">
        <v>89</v>
      </c>
      <c r="C23" s="140">
        <v>9055000</v>
      </c>
      <c r="D23" s="145">
        <v>661000</v>
      </c>
      <c r="E23" s="145"/>
      <c r="F23" s="141">
        <f t="shared" si="1"/>
        <v>9716000</v>
      </c>
    </row>
    <row r="24" spans="1:6" ht="12.75" x14ac:dyDescent="0.2">
      <c r="A24" s="137" t="s">
        <v>90</v>
      </c>
      <c r="B24" s="134" t="s">
        <v>91</v>
      </c>
      <c r="C24" s="135">
        <v>125000</v>
      </c>
      <c r="D24" s="132">
        <v>0</v>
      </c>
      <c r="E24" s="132"/>
      <c r="F24" s="133">
        <f>SUM(C24:D24:E24)</f>
        <v>125000</v>
      </c>
    </row>
    <row r="25" spans="1:6" s="142" customFormat="1" ht="12.75" x14ac:dyDescent="0.2">
      <c r="A25" s="137" t="s">
        <v>92</v>
      </c>
      <c r="B25" s="134" t="s">
        <v>93</v>
      </c>
      <c r="C25" s="135">
        <v>12517000</v>
      </c>
      <c r="D25" s="132">
        <v>0</v>
      </c>
      <c r="E25" s="132"/>
      <c r="F25" s="133">
        <f>SUM(C25:D25:E25)</f>
        <v>12517000</v>
      </c>
    </row>
    <row r="26" spans="1:6" s="142" customFormat="1" ht="12.75" x14ac:dyDescent="0.2">
      <c r="A26" s="137" t="s">
        <v>94</v>
      </c>
      <c r="B26" s="134" t="s">
        <v>95</v>
      </c>
      <c r="C26" s="135"/>
      <c r="D26" s="132"/>
      <c r="E26" s="132"/>
      <c r="F26" s="133">
        <f t="shared" si="1"/>
        <v>0</v>
      </c>
    </row>
    <row r="27" spans="1:6" s="142" customFormat="1" x14ac:dyDescent="0.2">
      <c r="A27" s="144" t="s">
        <v>349</v>
      </c>
      <c r="B27" s="139" t="s">
        <v>96</v>
      </c>
      <c r="C27" s="140">
        <f>SUM(C24:C26)</f>
        <v>12642000</v>
      </c>
      <c r="D27" s="140">
        <f t="shared" ref="D27:E27" si="4">SUM(D24:D26)</f>
        <v>0</v>
      </c>
      <c r="E27" s="140">
        <f t="shared" si="4"/>
        <v>0</v>
      </c>
      <c r="F27" s="141">
        <f t="shared" si="1"/>
        <v>12642000</v>
      </c>
    </row>
    <row r="28" spans="1:6" ht="12.75" x14ac:dyDescent="0.2">
      <c r="A28" s="137" t="s">
        <v>97</v>
      </c>
      <c r="B28" s="134" t="s">
        <v>98</v>
      </c>
      <c r="C28" s="135">
        <v>190000</v>
      </c>
      <c r="D28" s="132"/>
      <c r="E28" s="132"/>
      <c r="F28" s="133">
        <f>SUM(C28:D28:E28)</f>
        <v>190000</v>
      </c>
    </row>
    <row r="29" spans="1:6" ht="12.75" x14ac:dyDescent="0.2">
      <c r="A29" s="137" t="s">
        <v>99</v>
      </c>
      <c r="B29" s="134" t="s">
        <v>100</v>
      </c>
      <c r="C29" s="135">
        <v>70000</v>
      </c>
      <c r="D29" s="132"/>
      <c r="E29" s="132"/>
      <c r="F29" s="133">
        <f>SUM(C29:D29:E29)</f>
        <v>70000</v>
      </c>
    </row>
    <row r="30" spans="1:6" x14ac:dyDescent="0.2">
      <c r="A30" s="144" t="s">
        <v>426</v>
      </c>
      <c r="B30" s="139" t="s">
        <v>101</v>
      </c>
      <c r="C30" s="140">
        <f>SUM(C28:C29)</f>
        <v>260000</v>
      </c>
      <c r="D30" s="140">
        <f>SUM(D28:D29)</f>
        <v>0</v>
      </c>
      <c r="E30" s="140">
        <f>SUM(E28:E29)</f>
        <v>0</v>
      </c>
      <c r="F30" s="141">
        <f>SUM(C30:D30:E30)</f>
        <v>260000</v>
      </c>
    </row>
    <row r="31" spans="1:6" s="142" customFormat="1" ht="12.75" x14ac:dyDescent="0.2">
      <c r="A31" s="137" t="s">
        <v>102</v>
      </c>
      <c r="B31" s="134" t="s">
        <v>103</v>
      </c>
      <c r="C31" s="135">
        <v>2100000</v>
      </c>
      <c r="D31" s="132"/>
      <c r="E31" s="132"/>
      <c r="F31" s="133">
        <f>SUM(C31:D31:E31)</f>
        <v>2100000</v>
      </c>
    </row>
    <row r="32" spans="1:6" ht="12.75" x14ac:dyDescent="0.2">
      <c r="A32" s="137" t="s">
        <v>104</v>
      </c>
      <c r="B32" s="134" t="s">
        <v>105</v>
      </c>
      <c r="C32" s="135">
        <v>408000</v>
      </c>
      <c r="D32" s="132"/>
      <c r="E32" s="132"/>
      <c r="F32" s="133">
        <f>SUM(C32:D32:E32)</f>
        <v>408000</v>
      </c>
    </row>
    <row r="33" spans="1:6" ht="12.75" x14ac:dyDescent="0.2">
      <c r="A33" s="137" t="s">
        <v>397</v>
      </c>
      <c r="B33" s="134" t="s">
        <v>106</v>
      </c>
      <c r="C33" s="135"/>
      <c r="D33" s="132"/>
      <c r="E33" s="132"/>
      <c r="F33" s="133">
        <f>SUM(C33:D33:E33)</f>
        <v>0</v>
      </c>
    </row>
    <row r="34" spans="1:6" s="142" customFormat="1" ht="15" customHeight="1" x14ac:dyDescent="0.2">
      <c r="A34" s="137" t="s">
        <v>107</v>
      </c>
      <c r="B34" s="134" t="s">
        <v>108</v>
      </c>
      <c r="C34" s="135">
        <v>260000</v>
      </c>
      <c r="D34" s="132">
        <v>0</v>
      </c>
      <c r="E34" s="132"/>
      <c r="F34" s="133">
        <f>SUM(C34:D34:E34)</f>
        <v>260000</v>
      </c>
    </row>
    <row r="35" spans="1:6" ht="12.75" x14ac:dyDescent="0.2">
      <c r="A35" s="146" t="s">
        <v>398</v>
      </c>
      <c r="B35" s="134" t="s">
        <v>109</v>
      </c>
      <c r="C35" s="135"/>
      <c r="D35" s="132"/>
      <c r="E35" s="132"/>
      <c r="F35" s="133">
        <f>SUM(C35:D35:E35)</f>
        <v>0</v>
      </c>
    </row>
    <row r="36" spans="1:6" ht="12.75" x14ac:dyDescent="0.2">
      <c r="A36" s="143" t="s">
        <v>110</v>
      </c>
      <c r="B36" s="134" t="s">
        <v>111</v>
      </c>
      <c r="C36" s="135">
        <v>1800000</v>
      </c>
      <c r="D36" s="132"/>
      <c r="E36" s="132"/>
      <c r="F36" s="133">
        <f>SUM(C36:D36:E36)</f>
        <v>1800000</v>
      </c>
    </row>
    <row r="37" spans="1:6" ht="12.75" x14ac:dyDescent="0.2">
      <c r="A37" s="137" t="s">
        <v>399</v>
      </c>
      <c r="B37" s="134" t="s">
        <v>112</v>
      </c>
      <c r="C37" s="135">
        <v>715000</v>
      </c>
      <c r="D37" s="132">
        <v>0</v>
      </c>
      <c r="E37" s="132"/>
      <c r="F37" s="133">
        <f>SUM(C37:D37:E37)</f>
        <v>715000</v>
      </c>
    </row>
    <row r="38" spans="1:6" x14ac:dyDescent="0.2">
      <c r="A38" s="144" t="s">
        <v>350</v>
      </c>
      <c r="B38" s="139" t="s">
        <v>113</v>
      </c>
      <c r="C38" s="140">
        <f>SUM(C31:C37)</f>
        <v>5283000</v>
      </c>
      <c r="D38" s="140">
        <f>SUM(D31:D37)</f>
        <v>0</v>
      </c>
      <c r="E38" s="140">
        <f>SUM(E31:E37)</f>
        <v>0</v>
      </c>
      <c r="F38" s="141">
        <f>SUM(C38:D38:E38)</f>
        <v>5283000</v>
      </c>
    </row>
    <row r="39" spans="1:6" ht="12.75" x14ac:dyDescent="0.2">
      <c r="A39" s="137" t="s">
        <v>114</v>
      </c>
      <c r="B39" s="134" t="s">
        <v>115</v>
      </c>
      <c r="C39" s="135"/>
      <c r="D39" s="132"/>
      <c r="E39" s="132"/>
      <c r="F39" s="133">
        <f>SUM(C39:D39:E39)</f>
        <v>0</v>
      </c>
    </row>
    <row r="40" spans="1:6" ht="12.75" x14ac:dyDescent="0.2">
      <c r="A40" s="137" t="s">
        <v>116</v>
      </c>
      <c r="B40" s="134" t="s">
        <v>117</v>
      </c>
      <c r="C40" s="135"/>
      <c r="D40" s="132">
        <v>10000</v>
      </c>
      <c r="E40" s="132"/>
      <c r="F40" s="133">
        <f>SUM(C40:D40:E40)</f>
        <v>10000</v>
      </c>
    </row>
    <row r="41" spans="1:6" x14ac:dyDescent="0.2">
      <c r="A41" s="144" t="s">
        <v>351</v>
      </c>
      <c r="B41" s="139" t="s">
        <v>118</v>
      </c>
      <c r="C41" s="140">
        <f>SUM(C39:C40)</f>
        <v>0</v>
      </c>
      <c r="D41" s="140">
        <f>SUM(D39:D40)</f>
        <v>10000</v>
      </c>
      <c r="E41" s="140">
        <f>SUM(E39:E40)</f>
        <v>0</v>
      </c>
      <c r="F41" s="141">
        <f>SUM(F39:F40)</f>
        <v>10000</v>
      </c>
    </row>
    <row r="42" spans="1:6" s="142" customFormat="1" ht="12.75" x14ac:dyDescent="0.2">
      <c r="A42" s="137" t="s">
        <v>119</v>
      </c>
      <c r="B42" s="134" t="s">
        <v>120</v>
      </c>
      <c r="C42" s="135">
        <v>3027000</v>
      </c>
      <c r="D42" s="132">
        <v>360000</v>
      </c>
      <c r="E42" s="132"/>
      <c r="F42" s="133">
        <f>SUM(C42:D42:E42)</f>
        <v>3387000</v>
      </c>
    </row>
    <row r="43" spans="1:6" ht="12.75" x14ac:dyDescent="0.2">
      <c r="A43" s="137" t="s">
        <v>693</v>
      </c>
      <c r="B43" s="134" t="s">
        <v>122</v>
      </c>
      <c r="C43" s="135"/>
      <c r="D43" s="132"/>
      <c r="E43" s="132"/>
      <c r="F43" s="133">
        <f>SUM(C43:D43:E43)</f>
        <v>0</v>
      </c>
    </row>
    <row r="44" spans="1:6" ht="12.75" x14ac:dyDescent="0.2">
      <c r="A44" s="137" t="s">
        <v>400</v>
      </c>
      <c r="B44" s="134" t="s">
        <v>123</v>
      </c>
      <c r="C44" s="135"/>
      <c r="D44" s="132"/>
      <c r="E44" s="132"/>
      <c r="F44" s="133">
        <f>SUM(C44:D44:E44)</f>
        <v>0</v>
      </c>
    </row>
    <row r="45" spans="1:6" s="142" customFormat="1" ht="12.75" x14ac:dyDescent="0.2">
      <c r="A45" s="137" t="s">
        <v>401</v>
      </c>
      <c r="B45" s="134" t="s">
        <v>124</v>
      </c>
      <c r="C45" s="135"/>
      <c r="D45" s="132"/>
      <c r="E45" s="132"/>
      <c r="F45" s="133">
        <f t="shared" si="1"/>
        <v>0</v>
      </c>
    </row>
    <row r="46" spans="1:6" ht="12.75" x14ac:dyDescent="0.2">
      <c r="A46" s="137" t="s">
        <v>125</v>
      </c>
      <c r="B46" s="134" t="s">
        <v>126</v>
      </c>
      <c r="C46" s="135"/>
      <c r="D46" s="132"/>
      <c r="E46" s="132"/>
      <c r="F46" s="133">
        <f t="shared" si="1"/>
        <v>0</v>
      </c>
    </row>
    <row r="47" spans="1:6" x14ac:dyDescent="0.2">
      <c r="A47" s="144" t="s">
        <v>352</v>
      </c>
      <c r="B47" s="139" t="s">
        <v>127</v>
      </c>
      <c r="C47" s="140">
        <f>SUM(C42:C46)</f>
        <v>3027000</v>
      </c>
      <c r="D47" s="140">
        <f>SUM(D42:D46)</f>
        <v>360000</v>
      </c>
      <c r="E47" s="140">
        <f>SUM(E42:E46)</f>
        <v>0</v>
      </c>
      <c r="F47" s="141">
        <f>SUM(C47:D47:E47)</f>
        <v>3387000</v>
      </c>
    </row>
    <row r="48" spans="1:6" x14ac:dyDescent="0.2">
      <c r="A48" s="144" t="s">
        <v>353</v>
      </c>
      <c r="B48" s="139" t="s">
        <v>128</v>
      </c>
      <c r="C48" s="140">
        <f>C27+C30+C38+C41+C47</f>
        <v>21212000</v>
      </c>
      <c r="D48" s="140">
        <f t="shared" ref="D48:E48" si="5">D27+D30+D38+D41+D47</f>
        <v>370000</v>
      </c>
      <c r="E48" s="140">
        <f t="shared" si="5"/>
        <v>0</v>
      </c>
      <c r="F48" s="141">
        <f t="shared" si="1"/>
        <v>21582000</v>
      </c>
    </row>
    <row r="49" spans="1:6" ht="12.75" x14ac:dyDescent="0.2">
      <c r="A49" s="147" t="s">
        <v>129</v>
      </c>
      <c r="B49" s="134" t="s">
        <v>130</v>
      </c>
      <c r="C49" s="135"/>
      <c r="D49" s="132"/>
      <c r="E49" s="132"/>
      <c r="F49" s="133">
        <f t="shared" si="1"/>
        <v>0</v>
      </c>
    </row>
    <row r="50" spans="1:6" ht="12.75" x14ac:dyDescent="0.2">
      <c r="A50" s="147" t="s">
        <v>354</v>
      </c>
      <c r="B50" s="134" t="s">
        <v>131</v>
      </c>
      <c r="C50" s="135"/>
      <c r="D50" s="132"/>
      <c r="E50" s="132"/>
      <c r="F50" s="133">
        <f t="shared" si="1"/>
        <v>0</v>
      </c>
    </row>
    <row r="51" spans="1:6" s="142" customFormat="1" ht="12.75" x14ac:dyDescent="0.2">
      <c r="A51" s="148" t="s">
        <v>402</v>
      </c>
      <c r="B51" s="134" t="s">
        <v>132</v>
      </c>
      <c r="C51" s="135"/>
      <c r="D51" s="132"/>
      <c r="E51" s="132"/>
      <c r="F51" s="133">
        <f t="shared" si="1"/>
        <v>0</v>
      </c>
    </row>
    <row r="52" spans="1:6" s="142" customFormat="1" ht="12.75" x14ac:dyDescent="0.2">
      <c r="A52" s="148" t="s">
        <v>403</v>
      </c>
      <c r="B52" s="134" t="s">
        <v>133</v>
      </c>
      <c r="C52" s="135"/>
      <c r="D52" s="132"/>
      <c r="E52" s="132"/>
      <c r="F52" s="133">
        <f t="shared" si="1"/>
        <v>0</v>
      </c>
    </row>
    <row r="53" spans="1:6" ht="12.75" x14ac:dyDescent="0.2">
      <c r="A53" s="148" t="s">
        <v>404</v>
      </c>
      <c r="B53" s="134" t="s">
        <v>134</v>
      </c>
      <c r="C53" s="135"/>
      <c r="D53" s="132"/>
      <c r="E53" s="132"/>
      <c r="F53" s="133">
        <f t="shared" si="1"/>
        <v>0</v>
      </c>
    </row>
    <row r="54" spans="1:6" ht="12.75" x14ac:dyDescent="0.2">
      <c r="A54" s="147" t="s">
        <v>405</v>
      </c>
      <c r="B54" s="134" t="s">
        <v>135</v>
      </c>
      <c r="C54" s="135"/>
      <c r="D54" s="132"/>
      <c r="E54" s="132"/>
      <c r="F54" s="133">
        <f t="shared" si="1"/>
        <v>0</v>
      </c>
    </row>
    <row r="55" spans="1:6" ht="12.75" x14ac:dyDescent="0.2">
      <c r="A55" s="147" t="s">
        <v>653</v>
      </c>
      <c r="B55" s="134" t="s">
        <v>136</v>
      </c>
      <c r="C55" s="135"/>
      <c r="D55" s="132"/>
      <c r="E55" s="132"/>
      <c r="F55" s="133">
        <f>SUM(C55:D55:E55)</f>
        <v>0</v>
      </c>
    </row>
    <row r="56" spans="1:6" ht="12.75" x14ac:dyDescent="0.2">
      <c r="A56" s="147" t="s">
        <v>652</v>
      </c>
      <c r="B56" s="134" t="s">
        <v>137</v>
      </c>
      <c r="C56" s="135"/>
      <c r="D56" s="132"/>
      <c r="E56" s="132"/>
      <c r="F56" s="133">
        <f>SUM(C56:D56:E56)</f>
        <v>0</v>
      </c>
    </row>
    <row r="57" spans="1:6" x14ac:dyDescent="0.2">
      <c r="A57" s="149" t="s">
        <v>381</v>
      </c>
      <c r="B57" s="139" t="s">
        <v>138</v>
      </c>
      <c r="C57" s="145">
        <f>SUM(C49:C56)</f>
        <v>0</v>
      </c>
      <c r="D57" s="145">
        <f>SUM(D49:D56)</f>
        <v>0</v>
      </c>
      <c r="E57" s="145">
        <f>SUM(E49:E56)</f>
        <v>0</v>
      </c>
      <c r="F57" s="141">
        <f t="shared" si="1"/>
        <v>0</v>
      </c>
    </row>
    <row r="58" spans="1:6" ht="12.75" x14ac:dyDescent="0.2">
      <c r="A58" s="150" t="s">
        <v>408</v>
      </c>
      <c r="B58" s="134" t="s">
        <v>139</v>
      </c>
      <c r="C58" s="135"/>
      <c r="D58" s="132"/>
      <c r="E58" s="132"/>
      <c r="F58" s="133">
        <f t="shared" si="1"/>
        <v>0</v>
      </c>
    </row>
    <row r="59" spans="1:6" ht="12.75" x14ac:dyDescent="0.2">
      <c r="A59" s="150" t="s">
        <v>140</v>
      </c>
      <c r="B59" s="134" t="s">
        <v>141</v>
      </c>
      <c r="C59" s="135"/>
      <c r="D59" s="132"/>
      <c r="E59" s="132"/>
      <c r="F59" s="133">
        <f>SUM(C59:D59:E59)</f>
        <v>0</v>
      </c>
    </row>
    <row r="60" spans="1:6" ht="12.75" x14ac:dyDescent="0.2">
      <c r="A60" s="150" t="s">
        <v>142</v>
      </c>
      <c r="B60" s="134" t="s">
        <v>143</v>
      </c>
      <c r="C60" s="135"/>
      <c r="D60" s="132"/>
      <c r="E60" s="132"/>
      <c r="F60" s="133">
        <f>SUM(C60:D60:E60)</f>
        <v>0</v>
      </c>
    </row>
    <row r="61" spans="1:6" s="142" customFormat="1" ht="12.75" x14ac:dyDescent="0.2">
      <c r="A61" s="150" t="s">
        <v>382</v>
      </c>
      <c r="B61" s="134" t="s">
        <v>144</v>
      </c>
      <c r="C61" s="135"/>
      <c r="D61" s="132"/>
      <c r="E61" s="132"/>
      <c r="F61" s="133">
        <f>SUM(C61:D61:E61)</f>
        <v>0</v>
      </c>
    </row>
    <row r="62" spans="1:6" ht="12.75" x14ac:dyDescent="0.2">
      <c r="A62" s="150" t="s">
        <v>409</v>
      </c>
      <c r="B62" s="134" t="s">
        <v>145</v>
      </c>
      <c r="C62" s="135"/>
      <c r="D62" s="132"/>
      <c r="E62" s="132"/>
      <c r="F62" s="133">
        <f>SUM(C62:D62:E62)</f>
        <v>0</v>
      </c>
    </row>
    <row r="63" spans="1:6" ht="12.75" x14ac:dyDescent="0.2">
      <c r="A63" s="150" t="s">
        <v>383</v>
      </c>
      <c r="B63" s="134" t="s">
        <v>146</v>
      </c>
      <c r="C63" s="135"/>
      <c r="D63" s="132"/>
      <c r="E63" s="132"/>
      <c r="F63" s="133">
        <f>SUM(C63:D63:E63)</f>
        <v>0</v>
      </c>
    </row>
    <row r="64" spans="1:6" ht="12.75" x14ac:dyDescent="0.2">
      <c r="A64" s="150" t="s">
        <v>410</v>
      </c>
      <c r="B64" s="134" t="s">
        <v>147</v>
      </c>
      <c r="C64" s="135"/>
      <c r="D64" s="132"/>
      <c r="E64" s="132"/>
      <c r="F64" s="133">
        <f>SUM(C64:D64:E64)</f>
        <v>0</v>
      </c>
    </row>
    <row r="65" spans="1:6" ht="12.75" x14ac:dyDescent="0.2">
      <c r="A65" s="150" t="s">
        <v>411</v>
      </c>
      <c r="B65" s="134" t="s">
        <v>148</v>
      </c>
      <c r="C65" s="135"/>
      <c r="D65" s="132"/>
      <c r="E65" s="132"/>
      <c r="F65" s="133">
        <f>SUM(C65:D65:E65)</f>
        <v>0</v>
      </c>
    </row>
    <row r="66" spans="1:6" ht="12.75" x14ac:dyDescent="0.2">
      <c r="A66" s="150" t="s">
        <v>149</v>
      </c>
      <c r="B66" s="134" t="s">
        <v>150</v>
      </c>
      <c r="C66" s="135"/>
      <c r="D66" s="132"/>
      <c r="E66" s="132"/>
      <c r="F66" s="133">
        <f>SUM(C66:D66:E66)</f>
        <v>0</v>
      </c>
    </row>
    <row r="67" spans="1:6" ht="12.75" x14ac:dyDescent="0.2">
      <c r="A67" s="151" t="s">
        <v>151</v>
      </c>
      <c r="B67" s="134" t="s">
        <v>152</v>
      </c>
      <c r="C67" s="135"/>
      <c r="D67" s="132"/>
      <c r="E67" s="132"/>
      <c r="F67" s="133">
        <f>SUM(C67:D67:E67)</f>
        <v>0</v>
      </c>
    </row>
    <row r="68" spans="1:6" ht="12.75" x14ac:dyDescent="0.2">
      <c r="A68" s="150" t="s">
        <v>412</v>
      </c>
      <c r="B68" s="134" t="s">
        <v>153</v>
      </c>
      <c r="C68" s="135"/>
      <c r="D68" s="132"/>
      <c r="E68" s="132"/>
      <c r="F68" s="133">
        <f>SUM(C68:D68:E68)</f>
        <v>0</v>
      </c>
    </row>
    <row r="69" spans="1:6" ht="12.75" x14ac:dyDescent="0.2">
      <c r="A69" s="151" t="s">
        <v>541</v>
      </c>
      <c r="B69" s="134" t="s">
        <v>154</v>
      </c>
      <c r="C69" s="135"/>
      <c r="D69" s="132"/>
      <c r="E69" s="132"/>
      <c r="F69" s="133">
        <f>SUM(C69:D69:E69)</f>
        <v>0</v>
      </c>
    </row>
    <row r="70" spans="1:6" ht="12.75" x14ac:dyDescent="0.2">
      <c r="A70" s="151" t="s">
        <v>542</v>
      </c>
      <c r="B70" s="134" t="s">
        <v>154</v>
      </c>
      <c r="C70" s="135"/>
      <c r="D70" s="132"/>
      <c r="E70" s="132"/>
      <c r="F70" s="133">
        <f>SUM(C70:D70:E70)</f>
        <v>0</v>
      </c>
    </row>
    <row r="71" spans="1:6" x14ac:dyDescent="0.2">
      <c r="A71" s="149" t="s">
        <v>384</v>
      </c>
      <c r="B71" s="139" t="s">
        <v>155</v>
      </c>
      <c r="C71" s="145">
        <f ca="1">SUM(C22:C23:C48:C57:C71)</f>
        <v>0</v>
      </c>
      <c r="D71" s="145">
        <f ca="1">SUM(D22:D23:D48:D57:D71)</f>
        <v>0</v>
      </c>
      <c r="E71" s="145">
        <f ca="1">SUM(E22:E23:E48:E57:E71)</f>
        <v>0</v>
      </c>
      <c r="F71" s="145">
        <f ca="1">SUM(C71:D71:E71)</f>
        <v>0</v>
      </c>
    </row>
    <row r="72" spans="1:6" x14ac:dyDescent="0.2">
      <c r="A72" s="152" t="s">
        <v>531</v>
      </c>
      <c r="B72" s="153"/>
      <c r="C72" s="154">
        <v>89224800</v>
      </c>
      <c r="D72" s="155">
        <v>5295100</v>
      </c>
      <c r="E72" s="155"/>
      <c r="F72" s="156">
        <v>94519900</v>
      </c>
    </row>
    <row r="73" spans="1:6" ht="12.75" x14ac:dyDescent="0.2">
      <c r="A73" s="157" t="s">
        <v>156</v>
      </c>
      <c r="B73" s="134" t="s">
        <v>157</v>
      </c>
      <c r="C73" s="135"/>
      <c r="D73" s="132"/>
      <c r="E73" s="132"/>
      <c r="F73" s="133">
        <f t="shared" ref="F73:F118" si="6">SUM(C73:E73)</f>
        <v>0</v>
      </c>
    </row>
    <row r="74" spans="1:6" ht="12.75" x14ac:dyDescent="0.2">
      <c r="A74" s="157" t="s">
        <v>413</v>
      </c>
      <c r="B74" s="134" t="s">
        <v>158</v>
      </c>
      <c r="C74" s="135"/>
      <c r="D74" s="132"/>
      <c r="E74" s="132"/>
      <c r="F74" s="133">
        <f>SUM(C74:D74:E74)</f>
        <v>0</v>
      </c>
    </row>
    <row r="75" spans="1:6" s="142" customFormat="1" ht="12.75" x14ac:dyDescent="0.2">
      <c r="A75" s="157" t="s">
        <v>159</v>
      </c>
      <c r="B75" s="134" t="s">
        <v>160</v>
      </c>
      <c r="C75" s="135"/>
      <c r="D75" s="132"/>
      <c r="E75" s="132"/>
      <c r="F75" s="133">
        <f>SUM(C75:D75:E75)</f>
        <v>0</v>
      </c>
    </row>
    <row r="76" spans="1:6" s="142" customFormat="1" ht="12.75" x14ac:dyDescent="0.2">
      <c r="A76" s="157" t="s">
        <v>161</v>
      </c>
      <c r="B76" s="134" t="s">
        <v>162</v>
      </c>
      <c r="C76" s="135"/>
      <c r="D76" s="132">
        <v>287000</v>
      </c>
      <c r="E76" s="132"/>
      <c r="F76" s="133">
        <f>SUM(C76:D76:E76)</f>
        <v>287000</v>
      </c>
    </row>
    <row r="77" spans="1:6" ht="12.75" x14ac:dyDescent="0.2">
      <c r="A77" s="143" t="s">
        <v>163</v>
      </c>
      <c r="B77" s="134" t="s">
        <v>164</v>
      </c>
      <c r="C77" s="135"/>
      <c r="D77" s="132"/>
      <c r="E77" s="132"/>
      <c r="F77" s="133">
        <f t="shared" si="6"/>
        <v>0</v>
      </c>
    </row>
    <row r="78" spans="1:6" ht="12.75" x14ac:dyDescent="0.2">
      <c r="A78" s="143" t="s">
        <v>165</v>
      </c>
      <c r="B78" s="134" t="s">
        <v>166</v>
      </c>
      <c r="C78" s="135"/>
      <c r="D78" s="132"/>
      <c r="E78" s="132"/>
      <c r="F78" s="133">
        <f t="shared" si="6"/>
        <v>0</v>
      </c>
    </row>
    <row r="79" spans="1:6" ht="12.75" x14ac:dyDescent="0.2">
      <c r="A79" s="143" t="s">
        <v>167</v>
      </c>
      <c r="B79" s="134" t="s">
        <v>168</v>
      </c>
      <c r="C79" s="135"/>
      <c r="D79" s="132">
        <v>75000</v>
      </c>
      <c r="E79" s="132"/>
      <c r="F79" s="133">
        <f t="shared" si="6"/>
        <v>75000</v>
      </c>
    </row>
    <row r="80" spans="1:6" x14ac:dyDescent="0.2">
      <c r="A80" s="158" t="s">
        <v>386</v>
      </c>
      <c r="B80" s="139" t="s">
        <v>169</v>
      </c>
      <c r="C80" s="145">
        <f>SUM(C73:C79)</f>
        <v>0</v>
      </c>
      <c r="D80" s="145">
        <f t="shared" ref="D80:E80" si="7">SUM(D73:D79)</f>
        <v>362000</v>
      </c>
      <c r="E80" s="145">
        <f t="shared" si="7"/>
        <v>0</v>
      </c>
      <c r="F80" s="141">
        <f>SUM(C80:D80:E80)</f>
        <v>362000</v>
      </c>
    </row>
    <row r="81" spans="1:6" ht="12.75" x14ac:dyDescent="0.2">
      <c r="A81" s="147" t="s">
        <v>170</v>
      </c>
      <c r="B81" s="134" t="s">
        <v>171</v>
      </c>
      <c r="C81" s="135"/>
      <c r="D81" s="135"/>
      <c r="E81" s="135"/>
      <c r="F81" s="133">
        <f t="shared" si="6"/>
        <v>0</v>
      </c>
    </row>
    <row r="82" spans="1:6" ht="12.75" x14ac:dyDescent="0.2">
      <c r="A82" s="147" t="s">
        <v>172</v>
      </c>
      <c r="B82" s="134" t="s">
        <v>173</v>
      </c>
      <c r="C82" s="135"/>
      <c r="D82" s="135"/>
      <c r="E82" s="135"/>
      <c r="F82" s="133">
        <f t="shared" si="6"/>
        <v>0</v>
      </c>
    </row>
    <row r="83" spans="1:6" ht="12.75" x14ac:dyDescent="0.2">
      <c r="A83" s="147" t="s">
        <v>174</v>
      </c>
      <c r="B83" s="134" t="s">
        <v>175</v>
      </c>
      <c r="C83" s="135"/>
      <c r="D83" s="135"/>
      <c r="E83" s="135"/>
      <c r="F83" s="133">
        <f t="shared" si="6"/>
        <v>0</v>
      </c>
    </row>
    <row r="84" spans="1:6" s="142" customFormat="1" ht="12.75" x14ac:dyDescent="0.2">
      <c r="A84" s="147" t="s">
        <v>176</v>
      </c>
      <c r="B84" s="134" t="s">
        <v>177</v>
      </c>
      <c r="C84" s="135"/>
      <c r="D84" s="135"/>
      <c r="E84" s="135"/>
      <c r="F84" s="133">
        <f t="shared" si="6"/>
        <v>0</v>
      </c>
    </row>
    <row r="85" spans="1:6" x14ac:dyDescent="0.2">
      <c r="A85" s="149" t="s">
        <v>387</v>
      </c>
      <c r="B85" s="139" t="s">
        <v>178</v>
      </c>
      <c r="C85" s="140">
        <f>SUM(C81:C84)</f>
        <v>0</v>
      </c>
      <c r="D85" s="140">
        <f>SUM(D81:D84)</f>
        <v>0</v>
      </c>
      <c r="E85" s="140">
        <f>SUM(E81:E84)</f>
        <v>0</v>
      </c>
      <c r="F85" s="141">
        <f>SUM(C85:D85:E85)</f>
        <v>0</v>
      </c>
    </row>
    <row r="86" spans="1:6" ht="12.75" x14ac:dyDescent="0.2">
      <c r="A86" s="147" t="s">
        <v>179</v>
      </c>
      <c r="B86" s="134" t="s">
        <v>180</v>
      </c>
      <c r="C86" s="135"/>
      <c r="D86" s="132"/>
      <c r="E86" s="132"/>
      <c r="F86" s="133">
        <f t="shared" si="6"/>
        <v>0</v>
      </c>
    </row>
    <row r="87" spans="1:6" ht="12.75" x14ac:dyDescent="0.2">
      <c r="A87" s="147" t="s">
        <v>414</v>
      </c>
      <c r="B87" s="134" t="s">
        <v>181</v>
      </c>
      <c r="C87" s="135"/>
      <c r="D87" s="132"/>
      <c r="E87" s="132"/>
      <c r="F87" s="133">
        <f t="shared" si="6"/>
        <v>0</v>
      </c>
    </row>
    <row r="88" spans="1:6" ht="12.75" x14ac:dyDescent="0.2">
      <c r="A88" s="147" t="s">
        <v>415</v>
      </c>
      <c r="B88" s="134" t="s">
        <v>182</v>
      </c>
      <c r="C88" s="135"/>
      <c r="D88" s="132"/>
      <c r="E88" s="132"/>
      <c r="F88" s="133">
        <f t="shared" si="6"/>
        <v>0</v>
      </c>
    </row>
    <row r="89" spans="1:6" s="142" customFormat="1" ht="12.75" x14ac:dyDescent="0.2">
      <c r="A89" s="147" t="s">
        <v>416</v>
      </c>
      <c r="B89" s="134" t="s">
        <v>183</v>
      </c>
      <c r="C89" s="135"/>
      <c r="D89" s="132"/>
      <c r="E89" s="132"/>
      <c r="F89" s="133">
        <f t="shared" si="6"/>
        <v>0</v>
      </c>
    </row>
    <row r="90" spans="1:6" ht="12.75" x14ac:dyDescent="0.2">
      <c r="A90" s="147" t="s">
        <v>417</v>
      </c>
      <c r="B90" s="134" t="s">
        <v>184</v>
      </c>
      <c r="C90" s="135"/>
      <c r="D90" s="132"/>
      <c r="E90" s="132"/>
      <c r="F90" s="133">
        <f t="shared" si="6"/>
        <v>0</v>
      </c>
    </row>
    <row r="91" spans="1:6" ht="12.75" x14ac:dyDescent="0.2">
      <c r="A91" s="147" t="s">
        <v>418</v>
      </c>
      <c r="B91" s="134" t="s">
        <v>185</v>
      </c>
      <c r="C91" s="135"/>
      <c r="D91" s="132"/>
      <c r="E91" s="132"/>
      <c r="F91" s="133">
        <f t="shared" si="6"/>
        <v>0</v>
      </c>
    </row>
    <row r="92" spans="1:6" ht="12.75" x14ac:dyDescent="0.2">
      <c r="A92" s="147" t="s">
        <v>186</v>
      </c>
      <c r="B92" s="134" t="s">
        <v>187</v>
      </c>
      <c r="C92" s="135"/>
      <c r="D92" s="132"/>
      <c r="E92" s="132"/>
      <c r="F92" s="133">
        <f t="shared" si="6"/>
        <v>0</v>
      </c>
    </row>
    <row r="93" spans="1:6" ht="12.75" x14ac:dyDescent="0.2">
      <c r="A93" s="147" t="s">
        <v>419</v>
      </c>
      <c r="B93" s="134" t="s">
        <v>188</v>
      </c>
      <c r="C93" s="135"/>
      <c r="D93" s="132"/>
      <c r="E93" s="132"/>
      <c r="F93" s="133">
        <f t="shared" si="6"/>
        <v>0</v>
      </c>
    </row>
    <row r="94" spans="1:6" x14ac:dyDescent="0.2">
      <c r="A94" s="149" t="s">
        <v>388</v>
      </c>
      <c r="B94" s="139" t="s">
        <v>189</v>
      </c>
      <c r="C94" s="135">
        <f>SUM(C86:C93)</f>
        <v>0</v>
      </c>
      <c r="D94" s="135"/>
      <c r="E94" s="135">
        <f ca="1">SUM(E86:E94)</f>
        <v>0</v>
      </c>
      <c r="F94" s="135">
        <f ca="1">SUM(C94:D94:E94)</f>
        <v>0</v>
      </c>
    </row>
    <row r="95" spans="1:6" x14ac:dyDescent="0.2">
      <c r="A95" s="152" t="s">
        <v>530</v>
      </c>
      <c r="B95" s="153"/>
      <c r="C95" s="159"/>
      <c r="D95" s="160"/>
      <c r="E95" s="160"/>
      <c r="F95" s="161">
        <f t="shared" si="6"/>
        <v>0</v>
      </c>
    </row>
    <row r="96" spans="1:6" x14ac:dyDescent="0.2">
      <c r="A96" s="162" t="s">
        <v>427</v>
      </c>
      <c r="B96" s="163" t="s">
        <v>190</v>
      </c>
      <c r="C96" s="164">
        <v>89224800</v>
      </c>
      <c r="D96" s="164">
        <v>5657100</v>
      </c>
      <c r="E96" s="164">
        <f t="shared" ref="E96" ca="1" si="8">E22+E23+E48+E57+E71+E80+E85+E94</f>
        <v>0</v>
      </c>
      <c r="F96" s="164">
        <v>94881900</v>
      </c>
    </row>
    <row r="97" spans="1:25" ht="12.75" x14ac:dyDescent="0.2">
      <c r="A97" s="147" t="s">
        <v>420</v>
      </c>
      <c r="B97" s="137" t="s">
        <v>191</v>
      </c>
      <c r="C97" s="165"/>
      <c r="D97" s="166"/>
      <c r="E97" s="166"/>
      <c r="F97" s="133">
        <f t="shared" si="6"/>
        <v>0</v>
      </c>
    </row>
    <row r="98" spans="1:25" ht="12.75" x14ac:dyDescent="0.2">
      <c r="A98" s="147" t="s">
        <v>192</v>
      </c>
      <c r="B98" s="137" t="s">
        <v>193</v>
      </c>
      <c r="C98" s="165"/>
      <c r="D98" s="166"/>
      <c r="E98" s="166"/>
      <c r="F98" s="133">
        <f t="shared" si="6"/>
        <v>0</v>
      </c>
    </row>
    <row r="99" spans="1:25" ht="12.75" x14ac:dyDescent="0.2">
      <c r="A99" s="147" t="s">
        <v>421</v>
      </c>
      <c r="B99" s="137" t="s">
        <v>194</v>
      </c>
      <c r="C99" s="165"/>
      <c r="D99" s="166"/>
      <c r="E99" s="166"/>
      <c r="F99" s="133">
        <f t="shared" si="6"/>
        <v>0</v>
      </c>
    </row>
    <row r="100" spans="1:25" s="142" customFormat="1" x14ac:dyDescent="0.2">
      <c r="A100" s="149" t="s">
        <v>389</v>
      </c>
      <c r="B100" s="144" t="s">
        <v>195</v>
      </c>
      <c r="C100" s="169">
        <f>SUM(C97:C99)</f>
        <v>0</v>
      </c>
      <c r="D100" s="169">
        <f>SUM(D97:D99)</f>
        <v>0</v>
      </c>
      <c r="E100" s="169">
        <f ca="1">SZUME99:F100(E99)</f>
        <v>0</v>
      </c>
      <c r="F100" s="141">
        <f ca="1">SUM(C100:D100:E100)</f>
        <v>0</v>
      </c>
    </row>
    <row r="101" spans="1:25" ht="12.75" x14ac:dyDescent="0.2">
      <c r="A101" s="172" t="s">
        <v>422</v>
      </c>
      <c r="B101" s="137" t="s">
        <v>196</v>
      </c>
      <c r="C101" s="173"/>
      <c r="D101" s="174"/>
      <c r="E101" s="174"/>
      <c r="F101" s="133">
        <f t="shared" si="6"/>
        <v>0</v>
      </c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8"/>
      <c r="Y101" s="168"/>
    </row>
    <row r="102" spans="1:25" ht="12.75" x14ac:dyDescent="0.2">
      <c r="A102" s="172" t="s">
        <v>392</v>
      </c>
      <c r="B102" s="137" t="s">
        <v>197</v>
      </c>
      <c r="C102" s="173"/>
      <c r="D102" s="174"/>
      <c r="E102" s="174"/>
      <c r="F102" s="133">
        <f t="shared" si="6"/>
        <v>0</v>
      </c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8"/>
      <c r="Y102" s="168"/>
    </row>
    <row r="103" spans="1:25" ht="12.75" x14ac:dyDescent="0.2">
      <c r="A103" s="147" t="s">
        <v>198</v>
      </c>
      <c r="B103" s="137" t="s">
        <v>199</v>
      </c>
      <c r="C103" s="165"/>
      <c r="D103" s="166"/>
      <c r="E103" s="166"/>
      <c r="F103" s="133">
        <f t="shared" si="6"/>
        <v>0</v>
      </c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8"/>
      <c r="Y103" s="168"/>
    </row>
    <row r="104" spans="1:25" s="142" customFormat="1" ht="12.75" x14ac:dyDescent="0.2">
      <c r="A104" s="147" t="s">
        <v>423</v>
      </c>
      <c r="B104" s="137" t="s">
        <v>200</v>
      </c>
      <c r="C104" s="165"/>
      <c r="D104" s="166"/>
      <c r="E104" s="166"/>
      <c r="F104" s="133">
        <f t="shared" si="6"/>
        <v>0</v>
      </c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1"/>
      <c r="Y104" s="171"/>
    </row>
    <row r="105" spans="1:25" x14ac:dyDescent="0.2">
      <c r="A105" s="176" t="s">
        <v>390</v>
      </c>
      <c r="B105" s="144" t="s">
        <v>201</v>
      </c>
      <c r="C105" s="177">
        <f>SUM(C101:C104)</f>
        <v>0</v>
      </c>
      <c r="D105" s="177">
        <f>SUM(D101:D104)</f>
        <v>0</v>
      </c>
      <c r="E105" s="177">
        <f>SUM(E101:E104)</f>
        <v>0</v>
      </c>
      <c r="F105" s="141">
        <f>SUM(C105:D105:E105)</f>
        <v>0</v>
      </c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68"/>
      <c r="Y105" s="168"/>
    </row>
    <row r="106" spans="1:25" ht="12.75" x14ac:dyDescent="0.2">
      <c r="A106" s="172" t="s">
        <v>202</v>
      </c>
      <c r="B106" s="137" t="s">
        <v>203</v>
      </c>
      <c r="C106" s="173"/>
      <c r="D106" s="174"/>
      <c r="E106" s="174"/>
      <c r="F106" s="133">
        <f t="shared" si="6"/>
        <v>0</v>
      </c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68"/>
      <c r="Y106" s="168"/>
    </row>
    <row r="107" spans="1:25" ht="12.75" x14ac:dyDescent="0.2">
      <c r="A107" s="172" t="s">
        <v>204</v>
      </c>
      <c r="B107" s="137" t="s">
        <v>205</v>
      </c>
      <c r="C107" s="173"/>
      <c r="D107" s="174"/>
      <c r="E107" s="174"/>
      <c r="F107" s="133">
        <f t="shared" si="6"/>
        <v>0</v>
      </c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8"/>
      <c r="Y107" s="168"/>
    </row>
    <row r="108" spans="1:25" x14ac:dyDescent="0.2">
      <c r="A108" s="176" t="s">
        <v>206</v>
      </c>
      <c r="B108" s="144" t="s">
        <v>207</v>
      </c>
      <c r="C108" s="177">
        <f>SUM(C106:C107)</f>
        <v>0</v>
      </c>
      <c r="D108" s="177">
        <f>SUM(D106:D107)</f>
        <v>0</v>
      </c>
      <c r="E108" s="177">
        <f>SUM(E106:E107)</f>
        <v>0</v>
      </c>
      <c r="F108" s="141">
        <f>SUM(C108:D108:E108)</f>
        <v>0</v>
      </c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8"/>
      <c r="Y108" s="168"/>
    </row>
    <row r="109" spans="1:25" s="142" customFormat="1" ht="12.75" x14ac:dyDescent="0.2">
      <c r="A109" s="172" t="s">
        <v>208</v>
      </c>
      <c r="B109" s="137" t="s">
        <v>209</v>
      </c>
      <c r="C109" s="173"/>
      <c r="D109" s="174"/>
      <c r="E109" s="174"/>
      <c r="F109" s="133">
        <f t="shared" si="6"/>
        <v>0</v>
      </c>
      <c r="G109" s="178"/>
      <c r="H109" s="178"/>
      <c r="I109" s="178"/>
      <c r="J109" s="178"/>
      <c r="K109" s="178"/>
      <c r="L109" s="178"/>
      <c r="M109" s="178"/>
      <c r="N109" s="178"/>
      <c r="O109" s="178"/>
      <c r="P109" s="178"/>
      <c r="Q109" s="178"/>
      <c r="R109" s="178"/>
      <c r="S109" s="178"/>
      <c r="T109" s="178"/>
      <c r="U109" s="178"/>
      <c r="V109" s="178"/>
      <c r="W109" s="178"/>
      <c r="X109" s="171"/>
      <c r="Y109" s="171"/>
    </row>
    <row r="110" spans="1:25" ht="12.75" x14ac:dyDescent="0.2">
      <c r="A110" s="172" t="s">
        <v>210</v>
      </c>
      <c r="B110" s="137" t="s">
        <v>211</v>
      </c>
      <c r="C110" s="173"/>
      <c r="D110" s="174"/>
      <c r="E110" s="174"/>
      <c r="F110" s="133">
        <f t="shared" si="6"/>
        <v>0</v>
      </c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68"/>
      <c r="Y110" s="168"/>
    </row>
    <row r="111" spans="1:25" ht="12.75" x14ac:dyDescent="0.2">
      <c r="A111" s="172" t="s">
        <v>212</v>
      </c>
      <c r="B111" s="137" t="s">
        <v>213</v>
      </c>
      <c r="C111" s="173"/>
      <c r="D111" s="174"/>
      <c r="E111" s="174"/>
      <c r="F111" s="133">
        <f t="shared" si="6"/>
        <v>0</v>
      </c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68"/>
      <c r="Y111" s="168"/>
    </row>
    <row r="112" spans="1:25" s="142" customFormat="1" x14ac:dyDescent="0.2">
      <c r="A112" s="176" t="s">
        <v>391</v>
      </c>
      <c r="B112" s="144" t="s">
        <v>214</v>
      </c>
      <c r="C112" s="177">
        <f>C100+C105+C108+C109+C110+C111</f>
        <v>0</v>
      </c>
      <c r="D112" s="177">
        <f>D100+D105+D108+D109+D110+D111</f>
        <v>0</v>
      </c>
      <c r="E112" s="177">
        <f ca="1">E100+E105+F108+E109+E110+E111</f>
        <v>0</v>
      </c>
      <c r="F112" s="141">
        <f ca="1">SUM(C112:D112:E112)</f>
        <v>0</v>
      </c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  <c r="T112" s="178"/>
      <c r="U112" s="178"/>
      <c r="V112" s="178"/>
      <c r="W112" s="178"/>
      <c r="X112" s="171"/>
      <c r="Y112" s="171"/>
    </row>
    <row r="113" spans="1:25" ht="12.75" x14ac:dyDescent="0.2">
      <c r="A113" s="172" t="s">
        <v>215</v>
      </c>
      <c r="B113" s="137" t="s">
        <v>216</v>
      </c>
      <c r="C113" s="173"/>
      <c r="D113" s="174"/>
      <c r="E113" s="174"/>
      <c r="F113" s="133">
        <f t="shared" si="6"/>
        <v>0</v>
      </c>
      <c r="G113" s="175"/>
      <c r="H113" s="175"/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68"/>
      <c r="Y113" s="168"/>
    </row>
    <row r="114" spans="1:25" ht="12.75" x14ac:dyDescent="0.2">
      <c r="A114" s="147" t="s">
        <v>217</v>
      </c>
      <c r="B114" s="137" t="s">
        <v>218</v>
      </c>
      <c r="C114" s="165"/>
      <c r="D114" s="166"/>
      <c r="E114" s="166"/>
      <c r="F114" s="133">
        <f t="shared" si="6"/>
        <v>0</v>
      </c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68"/>
      <c r="Y114" s="168"/>
    </row>
    <row r="115" spans="1:25" ht="12.75" x14ac:dyDescent="0.2">
      <c r="A115" s="172" t="s">
        <v>424</v>
      </c>
      <c r="B115" s="137" t="s">
        <v>219</v>
      </c>
      <c r="C115" s="173"/>
      <c r="D115" s="174"/>
      <c r="E115" s="174"/>
      <c r="F115" s="133">
        <f t="shared" si="6"/>
        <v>0</v>
      </c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68"/>
      <c r="Y115" s="168"/>
    </row>
    <row r="116" spans="1:25" s="142" customFormat="1" ht="12.75" x14ac:dyDescent="0.2">
      <c r="A116" s="172" t="s">
        <v>393</v>
      </c>
      <c r="B116" s="137" t="s">
        <v>220</v>
      </c>
      <c r="C116" s="173"/>
      <c r="D116" s="174"/>
      <c r="E116" s="174"/>
      <c r="F116" s="133">
        <f t="shared" si="6"/>
        <v>0</v>
      </c>
      <c r="G116" s="178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  <c r="R116" s="178"/>
      <c r="S116" s="178"/>
      <c r="T116" s="178"/>
      <c r="U116" s="178"/>
      <c r="V116" s="178"/>
      <c r="W116" s="178"/>
      <c r="X116" s="171"/>
      <c r="Y116" s="171"/>
    </row>
    <row r="117" spans="1:25" x14ac:dyDescent="0.2">
      <c r="A117" s="176" t="s">
        <v>394</v>
      </c>
      <c r="B117" s="144" t="s">
        <v>221</v>
      </c>
      <c r="C117" s="177">
        <f>SUM(C113:C116)</f>
        <v>0</v>
      </c>
      <c r="D117" s="177">
        <f>SUM(D113:D116)</f>
        <v>0</v>
      </c>
      <c r="E117" s="177">
        <f>SUM(E113:E116)</f>
        <v>0</v>
      </c>
      <c r="F117" s="141">
        <f>SUM(C117:D117:E117)</f>
        <v>0</v>
      </c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68"/>
      <c r="Y117" s="168"/>
    </row>
    <row r="118" spans="1:25" ht="12.75" x14ac:dyDescent="0.2">
      <c r="A118" s="147" t="s">
        <v>222</v>
      </c>
      <c r="B118" s="137" t="s">
        <v>223</v>
      </c>
      <c r="C118" s="165"/>
      <c r="D118" s="166"/>
      <c r="E118" s="166"/>
      <c r="F118" s="133">
        <f t="shared" si="6"/>
        <v>0</v>
      </c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8"/>
      <c r="Y118" s="168"/>
    </row>
    <row r="119" spans="1:25" x14ac:dyDescent="0.2">
      <c r="A119" s="179" t="s">
        <v>428</v>
      </c>
      <c r="B119" s="180" t="s">
        <v>224</v>
      </c>
      <c r="C119" s="181">
        <f>C112+C117+C118</f>
        <v>0</v>
      </c>
      <c r="D119" s="181">
        <f t="shared" ref="D119:E119" si="9">D112+D117+D118</f>
        <v>0</v>
      </c>
      <c r="E119" s="181">
        <f t="shared" ca="1" si="9"/>
        <v>0</v>
      </c>
      <c r="F119" s="182">
        <f ca="1">SUM(C119:D119:E119)</f>
        <v>0</v>
      </c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68"/>
      <c r="Y119" s="168"/>
    </row>
    <row r="120" spans="1:25" ht="12.75" x14ac:dyDescent="0.25">
      <c r="A120" s="183" t="s">
        <v>465</v>
      </c>
      <c r="B120" s="184"/>
      <c r="C120" s="185">
        <f>C96+C119</f>
        <v>89224800</v>
      </c>
      <c r="D120" s="185">
        <f t="shared" ref="D120:E120" si="10">D96+D119</f>
        <v>5657100</v>
      </c>
      <c r="E120" s="185">
        <f t="shared" ca="1" si="10"/>
        <v>0</v>
      </c>
      <c r="F120" s="185">
        <v>94881900</v>
      </c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68"/>
      <c r="Y120" s="168"/>
    </row>
    <row r="121" spans="1:25" s="142" customFormat="1" x14ac:dyDescent="0.2">
      <c r="A121" s="176" t="s">
        <v>394</v>
      </c>
      <c r="B121" s="144" t="s">
        <v>221</v>
      </c>
      <c r="C121" s="177"/>
      <c r="D121" s="177"/>
      <c r="E121" s="177">
        <f t="shared" ref="E121" ca="1" si="11">SUM(E120)</f>
        <v>0</v>
      </c>
      <c r="F121" s="141">
        <f t="shared" ref="F121:F122" ca="1" si="12">SUM(C121:E121)</f>
        <v>0</v>
      </c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8"/>
      <c r="W121" s="178"/>
      <c r="X121" s="171"/>
      <c r="Y121" s="171"/>
    </row>
    <row r="122" spans="1:25" ht="12.75" x14ac:dyDescent="0.2">
      <c r="A122" s="147" t="s">
        <v>222</v>
      </c>
      <c r="B122" s="137" t="s">
        <v>223</v>
      </c>
      <c r="C122" s="165"/>
      <c r="D122" s="166"/>
      <c r="E122" s="166"/>
      <c r="F122" s="133">
        <f t="shared" si="12"/>
        <v>0</v>
      </c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8"/>
      <c r="Y122" s="168"/>
    </row>
    <row r="123" spans="1:25" s="142" customFormat="1" x14ac:dyDescent="0.2">
      <c r="A123" s="179" t="s">
        <v>428</v>
      </c>
      <c r="B123" s="180" t="s">
        <v>224</v>
      </c>
      <c r="C123" s="181">
        <v>0</v>
      </c>
      <c r="D123" s="181">
        <v>0</v>
      </c>
      <c r="E123" s="181">
        <f ca="1">(E100:E123)</f>
        <v>0</v>
      </c>
      <c r="F123" s="182">
        <v>0</v>
      </c>
      <c r="G123" s="178"/>
      <c r="H123" s="178"/>
      <c r="I123" s="178"/>
      <c r="J123" s="178"/>
      <c r="K123" s="178"/>
      <c r="L123" s="178"/>
      <c r="M123" s="178"/>
      <c r="N123" s="178"/>
      <c r="O123" s="178"/>
      <c r="P123" s="178"/>
      <c r="Q123" s="178"/>
      <c r="R123" s="178"/>
      <c r="S123" s="178"/>
      <c r="T123" s="178"/>
      <c r="U123" s="178"/>
      <c r="V123" s="178"/>
      <c r="W123" s="178"/>
      <c r="X123" s="171"/>
      <c r="Y123" s="171"/>
    </row>
    <row r="124" spans="1:25" ht="12.75" x14ac:dyDescent="0.25">
      <c r="A124" s="183" t="s">
        <v>465</v>
      </c>
      <c r="B124" s="184"/>
      <c r="C124" s="201">
        <v>89224800</v>
      </c>
      <c r="D124" s="201">
        <v>5657100</v>
      </c>
      <c r="E124" s="185">
        <f t="shared" ref="E124" ca="1" si="13">E100+E123</f>
        <v>0</v>
      </c>
      <c r="F124" s="201">
        <v>94881900</v>
      </c>
      <c r="G124" s="168"/>
      <c r="H124" s="168"/>
      <c r="I124" s="168"/>
      <c r="J124" s="168"/>
      <c r="K124" s="168"/>
      <c r="L124" s="168"/>
      <c r="M124" s="168"/>
      <c r="N124" s="168"/>
      <c r="O124" s="168"/>
      <c r="P124" s="168"/>
      <c r="Q124" s="168"/>
      <c r="R124" s="168"/>
      <c r="S124" s="168"/>
      <c r="T124" s="168"/>
      <c r="U124" s="168"/>
      <c r="V124" s="168"/>
      <c r="W124" s="168"/>
      <c r="X124" s="168"/>
      <c r="Y124" s="168"/>
    </row>
    <row r="125" spans="1:25" x14ac:dyDescent="0.2">
      <c r="B125" s="168"/>
      <c r="C125" s="186"/>
      <c r="D125" s="186"/>
      <c r="E125" s="186"/>
      <c r="F125" s="186"/>
      <c r="G125" s="168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  <c r="W125" s="168"/>
      <c r="X125" s="168"/>
      <c r="Y125" s="168"/>
    </row>
    <row r="126" spans="1:25" x14ac:dyDescent="0.2">
      <c r="B126" s="168"/>
      <c r="C126" s="186"/>
      <c r="D126" s="186"/>
      <c r="E126" s="186"/>
      <c r="F126" s="186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  <c r="X126" s="168"/>
      <c r="Y126" s="168"/>
    </row>
    <row r="127" spans="1:25" x14ac:dyDescent="0.2">
      <c r="B127" s="168"/>
      <c r="C127" s="186"/>
      <c r="D127" s="186"/>
      <c r="E127" s="186"/>
      <c r="F127" s="186"/>
      <c r="G127" s="168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  <c r="W127" s="168"/>
      <c r="X127" s="168"/>
      <c r="Y127" s="168"/>
    </row>
    <row r="128" spans="1:25" x14ac:dyDescent="0.2">
      <c r="B128" s="168"/>
      <c r="C128" s="186"/>
      <c r="D128" s="186"/>
      <c r="E128" s="186"/>
      <c r="F128" s="186"/>
      <c r="G128" s="168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S128" s="168"/>
      <c r="T128" s="168"/>
      <c r="U128" s="168"/>
      <c r="V128" s="168"/>
      <c r="W128" s="168"/>
      <c r="X128" s="168"/>
      <c r="Y128" s="168"/>
    </row>
    <row r="129" spans="2:25" x14ac:dyDescent="0.2">
      <c r="B129" s="168"/>
      <c r="C129" s="186"/>
      <c r="D129" s="186"/>
      <c r="E129" s="186"/>
      <c r="F129" s="186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68"/>
      <c r="U129" s="168"/>
      <c r="V129" s="168"/>
      <c r="W129" s="168"/>
      <c r="X129" s="168"/>
      <c r="Y129" s="168"/>
    </row>
    <row r="130" spans="2:25" x14ac:dyDescent="0.2">
      <c r="B130" s="168"/>
      <c r="C130" s="186"/>
      <c r="D130" s="186"/>
      <c r="E130" s="186"/>
      <c r="F130" s="186"/>
      <c r="G130" s="168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  <c r="R130" s="168"/>
      <c r="S130" s="168"/>
      <c r="T130" s="168"/>
      <c r="U130" s="168"/>
      <c r="V130" s="168"/>
      <c r="W130" s="168"/>
      <c r="X130" s="168"/>
      <c r="Y130" s="168"/>
    </row>
    <row r="131" spans="2:25" x14ac:dyDescent="0.2">
      <c r="B131" s="168"/>
      <c r="C131" s="186"/>
      <c r="D131" s="186"/>
      <c r="E131" s="186"/>
      <c r="F131" s="186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  <c r="W131" s="168"/>
      <c r="X131" s="168"/>
      <c r="Y131" s="168"/>
    </row>
    <row r="132" spans="2:25" x14ac:dyDescent="0.2">
      <c r="B132" s="168"/>
      <c r="C132" s="186"/>
      <c r="D132" s="186"/>
      <c r="E132" s="186"/>
      <c r="F132" s="186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</row>
    <row r="133" spans="2:25" x14ac:dyDescent="0.2">
      <c r="B133" s="168"/>
      <c r="C133" s="186"/>
      <c r="D133" s="186"/>
      <c r="E133" s="186"/>
      <c r="F133" s="186"/>
      <c r="G133" s="168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68"/>
      <c r="S133" s="168"/>
      <c r="T133" s="168"/>
      <c r="U133" s="168"/>
      <c r="V133" s="168"/>
      <c r="W133" s="168"/>
      <c r="X133" s="168"/>
      <c r="Y133" s="168"/>
    </row>
    <row r="134" spans="2:25" x14ac:dyDescent="0.2">
      <c r="B134" s="168"/>
      <c r="C134" s="186"/>
      <c r="D134" s="186"/>
      <c r="E134" s="186"/>
      <c r="F134" s="186"/>
      <c r="G134" s="168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68"/>
      <c r="U134" s="168"/>
      <c r="V134" s="168"/>
      <c r="W134" s="168"/>
      <c r="X134" s="168"/>
      <c r="Y134" s="168"/>
    </row>
    <row r="135" spans="2:25" x14ac:dyDescent="0.2">
      <c r="B135" s="168"/>
      <c r="C135" s="186"/>
      <c r="D135" s="186"/>
      <c r="E135" s="186"/>
      <c r="F135" s="186"/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  <c r="W135" s="168"/>
      <c r="X135" s="168"/>
      <c r="Y135" s="168"/>
    </row>
    <row r="136" spans="2:25" x14ac:dyDescent="0.2">
      <c r="B136" s="168"/>
      <c r="C136" s="186"/>
      <c r="D136" s="186"/>
      <c r="E136" s="186"/>
      <c r="F136" s="186"/>
      <c r="G136" s="168"/>
      <c r="H136" s="168"/>
      <c r="I136" s="168"/>
      <c r="J136" s="168"/>
      <c r="K136" s="168"/>
      <c r="L136" s="168"/>
      <c r="M136" s="168"/>
      <c r="N136" s="168"/>
      <c r="O136" s="168"/>
      <c r="P136" s="168"/>
      <c r="Q136" s="168"/>
      <c r="R136" s="168"/>
      <c r="S136" s="168"/>
      <c r="T136" s="168"/>
      <c r="U136" s="168"/>
      <c r="V136" s="168"/>
      <c r="W136" s="168"/>
      <c r="X136" s="168"/>
      <c r="Y136" s="168"/>
    </row>
    <row r="137" spans="2:25" x14ac:dyDescent="0.2">
      <c r="B137" s="168"/>
      <c r="C137" s="186"/>
      <c r="D137" s="186"/>
      <c r="E137" s="186"/>
      <c r="F137" s="186"/>
      <c r="G137" s="168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  <c r="W137" s="168"/>
      <c r="X137" s="168"/>
      <c r="Y137" s="168"/>
    </row>
    <row r="138" spans="2:25" x14ac:dyDescent="0.2">
      <c r="B138" s="168"/>
      <c r="C138" s="186"/>
      <c r="D138" s="186"/>
      <c r="E138" s="186"/>
      <c r="F138" s="186"/>
      <c r="G138" s="168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68"/>
      <c r="U138" s="168"/>
      <c r="V138" s="168"/>
      <c r="W138" s="168"/>
      <c r="X138" s="168"/>
      <c r="Y138" s="168"/>
    </row>
    <row r="139" spans="2:25" x14ac:dyDescent="0.2">
      <c r="B139" s="168"/>
      <c r="C139" s="186"/>
      <c r="D139" s="186"/>
      <c r="E139" s="186"/>
      <c r="F139" s="186"/>
      <c r="G139" s="168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68"/>
      <c r="U139" s="168"/>
      <c r="V139" s="168"/>
      <c r="W139" s="168"/>
      <c r="X139" s="168"/>
      <c r="Y139" s="168"/>
    </row>
    <row r="140" spans="2:25" x14ac:dyDescent="0.2">
      <c r="B140" s="168"/>
      <c r="C140" s="186"/>
      <c r="D140" s="186"/>
      <c r="E140" s="186"/>
      <c r="F140" s="186"/>
      <c r="G140" s="168"/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  <c r="R140" s="168"/>
      <c r="S140" s="168"/>
      <c r="T140" s="168"/>
      <c r="U140" s="168"/>
      <c r="V140" s="168"/>
      <c r="W140" s="168"/>
      <c r="X140" s="168"/>
      <c r="Y140" s="168"/>
    </row>
    <row r="141" spans="2:25" x14ac:dyDescent="0.2">
      <c r="B141" s="168"/>
      <c r="C141" s="186"/>
      <c r="D141" s="186"/>
      <c r="E141" s="186"/>
      <c r="F141" s="186"/>
      <c r="G141" s="168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  <c r="W141" s="168"/>
      <c r="X141" s="168"/>
      <c r="Y141" s="168"/>
    </row>
    <row r="142" spans="2:25" x14ac:dyDescent="0.2">
      <c r="B142" s="168"/>
      <c r="C142" s="186"/>
      <c r="D142" s="186"/>
      <c r="E142" s="186"/>
      <c r="F142" s="186"/>
      <c r="G142" s="168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68"/>
      <c r="S142" s="168"/>
      <c r="T142" s="168"/>
      <c r="U142" s="168"/>
      <c r="V142" s="168"/>
      <c r="W142" s="168"/>
      <c r="X142" s="168"/>
      <c r="Y142" s="168"/>
    </row>
    <row r="143" spans="2:25" x14ac:dyDescent="0.2">
      <c r="B143" s="168"/>
      <c r="C143" s="186"/>
      <c r="D143" s="186"/>
      <c r="E143" s="186"/>
      <c r="F143" s="186"/>
      <c r="G143" s="168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68"/>
      <c r="U143" s="168"/>
      <c r="V143" s="168"/>
      <c r="W143" s="168"/>
      <c r="X143" s="168"/>
      <c r="Y143" s="168"/>
    </row>
    <row r="144" spans="2:25" x14ac:dyDescent="0.2">
      <c r="B144" s="168"/>
      <c r="C144" s="186"/>
      <c r="D144" s="186"/>
      <c r="E144" s="186"/>
      <c r="F144" s="186"/>
      <c r="G144" s="168"/>
      <c r="H144" s="168"/>
      <c r="I144" s="168"/>
      <c r="J144" s="168"/>
      <c r="K144" s="168"/>
      <c r="L144" s="168"/>
      <c r="M144" s="168"/>
      <c r="N144" s="168"/>
      <c r="O144" s="168"/>
      <c r="P144" s="168"/>
      <c r="Q144" s="168"/>
      <c r="R144" s="168"/>
      <c r="S144" s="168"/>
      <c r="T144" s="168"/>
      <c r="U144" s="168"/>
      <c r="V144" s="168"/>
      <c r="W144" s="168"/>
      <c r="X144" s="168"/>
      <c r="Y144" s="168"/>
    </row>
    <row r="145" spans="2:25" x14ac:dyDescent="0.2">
      <c r="B145" s="168"/>
      <c r="C145" s="186"/>
      <c r="D145" s="186"/>
      <c r="E145" s="186"/>
      <c r="F145" s="186"/>
      <c r="G145" s="168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68"/>
      <c r="U145" s="168"/>
      <c r="V145" s="168"/>
      <c r="W145" s="168"/>
      <c r="X145" s="168"/>
      <c r="Y145" s="168"/>
    </row>
    <row r="146" spans="2:25" x14ac:dyDescent="0.2">
      <c r="B146" s="168"/>
      <c r="C146" s="186"/>
      <c r="D146" s="186"/>
      <c r="E146" s="186"/>
      <c r="F146" s="186"/>
      <c r="G146" s="168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S146" s="168"/>
      <c r="T146" s="168"/>
      <c r="U146" s="168"/>
      <c r="V146" s="168"/>
      <c r="W146" s="168"/>
      <c r="X146" s="168"/>
      <c r="Y146" s="168"/>
    </row>
    <row r="147" spans="2:25" x14ac:dyDescent="0.2">
      <c r="B147" s="168"/>
      <c r="C147" s="186"/>
      <c r="D147" s="186"/>
      <c r="E147" s="186"/>
      <c r="F147" s="186"/>
      <c r="G147" s="168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S147" s="168"/>
      <c r="T147" s="168"/>
      <c r="U147" s="168"/>
      <c r="V147" s="168"/>
      <c r="W147" s="168"/>
      <c r="X147" s="168"/>
      <c r="Y147" s="168"/>
    </row>
    <row r="148" spans="2:25" x14ac:dyDescent="0.2">
      <c r="B148" s="168"/>
      <c r="C148" s="186"/>
      <c r="D148" s="186"/>
      <c r="E148" s="186"/>
      <c r="F148" s="186"/>
      <c r="G148" s="168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68"/>
      <c r="T148" s="168"/>
      <c r="U148" s="168"/>
      <c r="V148" s="168"/>
      <c r="W148" s="168"/>
      <c r="X148" s="168"/>
      <c r="Y148" s="168"/>
    </row>
    <row r="149" spans="2:25" x14ac:dyDescent="0.2">
      <c r="B149" s="168"/>
      <c r="C149" s="186"/>
      <c r="D149" s="186"/>
      <c r="E149" s="186"/>
      <c r="F149" s="186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8"/>
      <c r="T149" s="168"/>
      <c r="U149" s="168"/>
      <c r="V149" s="168"/>
      <c r="W149" s="168"/>
      <c r="X149" s="168"/>
      <c r="Y149" s="168"/>
    </row>
    <row r="150" spans="2:25" x14ac:dyDescent="0.2">
      <c r="B150" s="168"/>
      <c r="C150" s="186"/>
      <c r="D150" s="186"/>
      <c r="E150" s="186"/>
      <c r="F150" s="186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  <c r="T150" s="168"/>
      <c r="U150" s="168"/>
      <c r="V150" s="168"/>
      <c r="W150" s="168"/>
      <c r="X150" s="168"/>
      <c r="Y150" s="168"/>
    </row>
    <row r="151" spans="2:25" x14ac:dyDescent="0.2">
      <c r="B151" s="168"/>
      <c r="C151" s="186"/>
      <c r="D151" s="186"/>
      <c r="E151" s="186"/>
      <c r="F151" s="186"/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68"/>
      <c r="T151" s="168"/>
      <c r="U151" s="168"/>
      <c r="V151" s="168"/>
      <c r="W151" s="168"/>
      <c r="X151" s="168"/>
      <c r="Y151" s="168"/>
    </row>
    <row r="152" spans="2:25" x14ac:dyDescent="0.2">
      <c r="B152" s="168"/>
      <c r="C152" s="186"/>
      <c r="D152" s="186"/>
      <c r="E152" s="186"/>
      <c r="F152" s="186"/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S152" s="168"/>
      <c r="T152" s="168"/>
      <c r="U152" s="168"/>
      <c r="V152" s="168"/>
      <c r="W152" s="168"/>
      <c r="X152" s="168"/>
      <c r="Y152" s="168"/>
    </row>
    <row r="153" spans="2:25" x14ac:dyDescent="0.2">
      <c r="B153" s="168"/>
      <c r="C153" s="186"/>
      <c r="D153" s="186"/>
      <c r="E153" s="186"/>
      <c r="F153" s="186"/>
      <c r="G153" s="168"/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  <c r="R153" s="168"/>
      <c r="S153" s="168"/>
      <c r="T153" s="168"/>
      <c r="U153" s="168"/>
      <c r="V153" s="168"/>
      <c r="W153" s="168"/>
      <c r="X153" s="168"/>
      <c r="Y153" s="168"/>
    </row>
    <row r="154" spans="2:25" x14ac:dyDescent="0.2">
      <c r="B154" s="168"/>
      <c r="C154" s="186"/>
      <c r="D154" s="186"/>
      <c r="E154" s="186"/>
      <c r="F154" s="186"/>
      <c r="G154" s="168"/>
      <c r="H154" s="168"/>
      <c r="I154" s="168"/>
      <c r="J154" s="168"/>
      <c r="K154" s="168"/>
      <c r="L154" s="168"/>
      <c r="M154" s="168"/>
      <c r="N154" s="168"/>
      <c r="O154" s="168"/>
      <c r="P154" s="168"/>
      <c r="Q154" s="168"/>
      <c r="R154" s="168"/>
      <c r="S154" s="168"/>
      <c r="T154" s="168"/>
      <c r="U154" s="168"/>
      <c r="V154" s="168"/>
      <c r="W154" s="168"/>
      <c r="X154" s="168"/>
      <c r="Y154" s="168"/>
    </row>
    <row r="155" spans="2:25" x14ac:dyDescent="0.2">
      <c r="B155" s="168"/>
      <c r="C155" s="186"/>
      <c r="D155" s="186"/>
      <c r="E155" s="186"/>
      <c r="F155" s="186"/>
      <c r="G155" s="168"/>
      <c r="H155" s="168"/>
      <c r="I155" s="168"/>
      <c r="J155" s="168"/>
      <c r="K155" s="168"/>
      <c r="L155" s="168"/>
      <c r="M155" s="168"/>
      <c r="N155" s="168"/>
      <c r="O155" s="168"/>
      <c r="P155" s="168"/>
      <c r="Q155" s="168"/>
      <c r="R155" s="168"/>
      <c r="S155" s="168"/>
      <c r="T155" s="168"/>
      <c r="U155" s="168"/>
      <c r="V155" s="168"/>
      <c r="W155" s="168"/>
      <c r="X155" s="168"/>
      <c r="Y155" s="168"/>
    </row>
    <row r="156" spans="2:25" x14ac:dyDescent="0.2">
      <c r="B156" s="168"/>
      <c r="C156" s="186"/>
      <c r="D156" s="186"/>
      <c r="E156" s="186"/>
      <c r="F156" s="186"/>
      <c r="G156" s="168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68"/>
      <c r="S156" s="168"/>
      <c r="T156" s="168"/>
      <c r="U156" s="168"/>
      <c r="V156" s="168"/>
      <c r="W156" s="168"/>
      <c r="X156" s="168"/>
      <c r="Y156" s="168"/>
    </row>
    <row r="157" spans="2:25" x14ac:dyDescent="0.2">
      <c r="B157" s="168"/>
      <c r="C157" s="186"/>
      <c r="D157" s="186"/>
      <c r="E157" s="186"/>
      <c r="F157" s="186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S157" s="168"/>
      <c r="T157" s="168"/>
      <c r="U157" s="168"/>
      <c r="V157" s="168"/>
      <c r="W157" s="168"/>
      <c r="X157" s="168"/>
      <c r="Y157" s="168"/>
    </row>
    <row r="158" spans="2:25" x14ac:dyDescent="0.2">
      <c r="B158" s="168"/>
      <c r="C158" s="186"/>
      <c r="D158" s="186"/>
      <c r="E158" s="186"/>
      <c r="F158" s="186"/>
      <c r="G158" s="168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68"/>
      <c r="S158" s="168"/>
      <c r="T158" s="168"/>
      <c r="U158" s="168"/>
      <c r="V158" s="168"/>
      <c r="W158" s="168"/>
      <c r="X158" s="168"/>
      <c r="Y158" s="168"/>
    </row>
    <row r="159" spans="2:25" x14ac:dyDescent="0.2">
      <c r="B159" s="168"/>
      <c r="C159" s="186"/>
      <c r="D159" s="186"/>
      <c r="E159" s="186"/>
      <c r="F159" s="186"/>
      <c r="G159" s="168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68"/>
      <c r="S159" s="168"/>
      <c r="T159" s="168"/>
      <c r="U159" s="168"/>
      <c r="V159" s="168"/>
      <c r="W159" s="168"/>
      <c r="X159" s="168"/>
      <c r="Y159" s="168"/>
    </row>
    <row r="160" spans="2:25" x14ac:dyDescent="0.2">
      <c r="B160" s="168"/>
      <c r="C160" s="186"/>
      <c r="D160" s="186"/>
      <c r="E160" s="186"/>
      <c r="F160" s="186"/>
      <c r="G160" s="168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68"/>
      <c r="S160" s="168"/>
      <c r="T160" s="168"/>
      <c r="U160" s="168"/>
      <c r="V160" s="168"/>
      <c r="W160" s="168"/>
      <c r="X160" s="168"/>
      <c r="Y160" s="168"/>
    </row>
    <row r="161" spans="2:25" x14ac:dyDescent="0.2">
      <c r="B161" s="168"/>
      <c r="C161" s="186"/>
      <c r="D161" s="186"/>
      <c r="E161" s="186"/>
      <c r="F161" s="186"/>
      <c r="G161" s="168"/>
      <c r="H161" s="168"/>
      <c r="I161" s="168"/>
      <c r="J161" s="168"/>
      <c r="K161" s="168"/>
      <c r="L161" s="168"/>
      <c r="M161" s="168"/>
      <c r="N161" s="168"/>
      <c r="O161" s="168"/>
      <c r="P161" s="168"/>
      <c r="Q161" s="168"/>
      <c r="R161" s="168"/>
      <c r="S161" s="168"/>
      <c r="T161" s="168"/>
      <c r="U161" s="168"/>
      <c r="V161" s="168"/>
      <c r="W161" s="168"/>
      <c r="X161" s="168"/>
      <c r="Y161" s="168"/>
    </row>
    <row r="162" spans="2:25" x14ac:dyDescent="0.2">
      <c r="B162" s="168"/>
      <c r="C162" s="186"/>
      <c r="D162" s="186"/>
      <c r="E162" s="186"/>
      <c r="F162" s="186"/>
      <c r="G162" s="168"/>
      <c r="H162" s="168"/>
      <c r="I162" s="168"/>
      <c r="J162" s="168"/>
      <c r="K162" s="168"/>
      <c r="L162" s="168"/>
      <c r="M162" s="168"/>
      <c r="N162" s="168"/>
      <c r="O162" s="168"/>
      <c r="P162" s="168"/>
      <c r="Q162" s="168"/>
      <c r="R162" s="168"/>
      <c r="S162" s="168"/>
      <c r="T162" s="168"/>
      <c r="U162" s="168"/>
      <c r="V162" s="168"/>
      <c r="W162" s="168"/>
      <c r="X162" s="168"/>
      <c r="Y162" s="168"/>
    </row>
    <row r="163" spans="2:25" x14ac:dyDescent="0.2">
      <c r="B163" s="168"/>
      <c r="C163" s="186"/>
      <c r="D163" s="186"/>
      <c r="E163" s="186"/>
      <c r="F163" s="186"/>
      <c r="G163" s="168"/>
      <c r="H163" s="168"/>
      <c r="I163" s="168"/>
      <c r="J163" s="168"/>
      <c r="K163" s="168"/>
      <c r="L163" s="168"/>
      <c r="M163" s="168"/>
      <c r="N163" s="168"/>
      <c r="O163" s="168"/>
      <c r="P163" s="168"/>
      <c r="Q163" s="168"/>
      <c r="R163" s="168"/>
      <c r="S163" s="168"/>
      <c r="T163" s="168"/>
      <c r="U163" s="168"/>
      <c r="V163" s="168"/>
      <c r="W163" s="168"/>
      <c r="X163" s="168"/>
      <c r="Y163" s="168"/>
    </row>
    <row r="164" spans="2:25" x14ac:dyDescent="0.2">
      <c r="B164" s="168"/>
      <c r="C164" s="186"/>
      <c r="D164" s="186"/>
      <c r="E164" s="186"/>
      <c r="F164" s="186"/>
      <c r="G164" s="168"/>
      <c r="H164" s="168"/>
      <c r="I164" s="168"/>
      <c r="J164" s="168"/>
      <c r="K164" s="168"/>
      <c r="L164" s="168"/>
      <c r="M164" s="168"/>
      <c r="N164" s="168"/>
      <c r="O164" s="168"/>
      <c r="P164" s="168"/>
      <c r="Q164" s="168"/>
      <c r="R164" s="168"/>
      <c r="S164" s="168"/>
      <c r="T164" s="168"/>
      <c r="U164" s="168"/>
      <c r="V164" s="168"/>
      <c r="W164" s="168"/>
      <c r="X164" s="168"/>
      <c r="Y164" s="168"/>
    </row>
    <row r="165" spans="2:25" x14ac:dyDescent="0.2">
      <c r="B165" s="168"/>
      <c r="C165" s="186"/>
      <c r="D165" s="186"/>
      <c r="E165" s="186"/>
      <c r="F165" s="186"/>
      <c r="G165" s="168"/>
      <c r="H165" s="168"/>
      <c r="I165" s="168"/>
      <c r="J165" s="168"/>
      <c r="K165" s="168"/>
      <c r="L165" s="168"/>
      <c r="M165" s="168"/>
      <c r="N165" s="168"/>
      <c r="O165" s="168"/>
      <c r="P165" s="168"/>
      <c r="Q165" s="168"/>
      <c r="R165" s="168"/>
      <c r="S165" s="168"/>
      <c r="T165" s="168"/>
      <c r="U165" s="168"/>
      <c r="V165" s="168"/>
      <c r="W165" s="168"/>
      <c r="X165" s="168"/>
      <c r="Y165" s="168"/>
    </row>
    <row r="166" spans="2:25" x14ac:dyDescent="0.2">
      <c r="B166" s="168"/>
      <c r="C166" s="186"/>
      <c r="D166" s="186"/>
      <c r="E166" s="186"/>
      <c r="F166" s="186"/>
      <c r="G166" s="168"/>
      <c r="H166" s="168"/>
      <c r="I166" s="168"/>
      <c r="J166" s="168"/>
      <c r="K166" s="168"/>
      <c r="L166" s="168"/>
      <c r="M166" s="168"/>
      <c r="N166" s="168"/>
      <c r="O166" s="168"/>
      <c r="P166" s="168"/>
      <c r="Q166" s="168"/>
      <c r="R166" s="168"/>
      <c r="S166" s="168"/>
      <c r="T166" s="168"/>
      <c r="U166" s="168"/>
      <c r="V166" s="168"/>
      <c r="W166" s="168"/>
      <c r="X166" s="168"/>
      <c r="Y166" s="168"/>
    </row>
    <row r="167" spans="2:25" x14ac:dyDescent="0.2">
      <c r="B167" s="168"/>
      <c r="C167" s="186"/>
      <c r="D167" s="186"/>
      <c r="E167" s="186"/>
      <c r="F167" s="186"/>
      <c r="G167" s="168"/>
      <c r="H167" s="168"/>
      <c r="I167" s="168"/>
      <c r="J167" s="168"/>
      <c r="K167" s="168"/>
      <c r="L167" s="168"/>
      <c r="M167" s="168"/>
      <c r="N167" s="168"/>
      <c r="O167" s="168"/>
      <c r="P167" s="168"/>
      <c r="Q167" s="168"/>
      <c r="R167" s="168"/>
      <c r="S167" s="168"/>
      <c r="T167" s="168"/>
      <c r="U167" s="168"/>
      <c r="V167" s="168"/>
      <c r="W167" s="168"/>
      <c r="X167" s="168"/>
      <c r="Y167" s="168"/>
    </row>
    <row r="168" spans="2:25" x14ac:dyDescent="0.2">
      <c r="B168" s="168"/>
      <c r="C168" s="186"/>
      <c r="D168" s="186"/>
      <c r="E168" s="186"/>
      <c r="F168" s="186"/>
      <c r="G168" s="168"/>
      <c r="H168" s="168"/>
      <c r="I168" s="168"/>
      <c r="J168" s="168"/>
      <c r="K168" s="168"/>
      <c r="L168" s="168"/>
      <c r="M168" s="168"/>
      <c r="N168" s="168"/>
      <c r="O168" s="168"/>
      <c r="P168" s="168"/>
      <c r="Q168" s="168"/>
      <c r="R168" s="168"/>
      <c r="S168" s="168"/>
      <c r="T168" s="168"/>
      <c r="U168" s="168"/>
      <c r="V168" s="168"/>
      <c r="W168" s="168"/>
      <c r="X168" s="168"/>
      <c r="Y168" s="168"/>
    </row>
    <row r="169" spans="2:25" x14ac:dyDescent="0.2">
      <c r="B169" s="168"/>
      <c r="C169" s="186"/>
      <c r="D169" s="186"/>
      <c r="E169" s="186"/>
      <c r="F169" s="186"/>
      <c r="G169" s="168"/>
      <c r="H169" s="168"/>
      <c r="I169" s="168"/>
      <c r="J169" s="168"/>
      <c r="K169" s="168"/>
      <c r="L169" s="168"/>
      <c r="M169" s="168"/>
      <c r="N169" s="168"/>
      <c r="O169" s="168"/>
      <c r="P169" s="168"/>
      <c r="Q169" s="168"/>
      <c r="R169" s="168"/>
      <c r="S169" s="168"/>
      <c r="T169" s="168"/>
      <c r="U169" s="168"/>
      <c r="V169" s="168"/>
      <c r="W169" s="168"/>
      <c r="X169" s="168"/>
      <c r="Y169" s="168"/>
    </row>
    <row r="170" spans="2:25" x14ac:dyDescent="0.2">
      <c r="B170" s="168"/>
      <c r="C170" s="186"/>
      <c r="D170" s="186"/>
      <c r="E170" s="186"/>
      <c r="F170" s="186"/>
      <c r="G170" s="168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68"/>
      <c r="S170" s="168"/>
      <c r="T170" s="168"/>
      <c r="U170" s="168"/>
      <c r="V170" s="168"/>
      <c r="W170" s="168"/>
      <c r="X170" s="168"/>
      <c r="Y170" s="168"/>
    </row>
    <row r="171" spans="2:25" x14ac:dyDescent="0.2">
      <c r="B171" s="168"/>
      <c r="C171" s="186"/>
      <c r="D171" s="186"/>
      <c r="E171" s="186"/>
      <c r="F171" s="186"/>
      <c r="G171" s="168"/>
      <c r="H171" s="168"/>
      <c r="I171" s="168"/>
      <c r="J171" s="168"/>
      <c r="K171" s="168"/>
      <c r="L171" s="168"/>
      <c r="M171" s="168"/>
      <c r="N171" s="168"/>
      <c r="O171" s="168"/>
      <c r="P171" s="168"/>
      <c r="Q171" s="168"/>
      <c r="R171" s="168"/>
      <c r="S171" s="168"/>
      <c r="T171" s="168"/>
      <c r="U171" s="168"/>
      <c r="V171" s="168"/>
      <c r="W171" s="168"/>
      <c r="X171" s="168"/>
      <c r="Y171" s="168"/>
    </row>
    <row r="172" spans="2:25" x14ac:dyDescent="0.2">
      <c r="B172" s="168"/>
      <c r="C172" s="186"/>
      <c r="D172" s="186"/>
      <c r="E172" s="186"/>
      <c r="F172" s="186"/>
      <c r="G172" s="168"/>
      <c r="H172" s="168"/>
      <c r="I172" s="168"/>
      <c r="J172" s="168"/>
      <c r="K172" s="168"/>
      <c r="L172" s="168"/>
      <c r="M172" s="168"/>
      <c r="N172" s="168"/>
      <c r="O172" s="168"/>
      <c r="P172" s="168"/>
      <c r="Q172" s="168"/>
      <c r="R172" s="168"/>
      <c r="S172" s="168"/>
      <c r="T172" s="168"/>
      <c r="U172" s="168"/>
      <c r="V172" s="168"/>
      <c r="W172" s="168"/>
      <c r="X172" s="168"/>
      <c r="Y172" s="168"/>
    </row>
    <row r="173" spans="2:25" x14ac:dyDescent="0.2">
      <c r="B173" s="168"/>
      <c r="C173" s="186"/>
      <c r="D173" s="186"/>
      <c r="E173" s="186"/>
      <c r="F173" s="186"/>
      <c r="G173" s="168"/>
      <c r="H173" s="168"/>
      <c r="I173" s="168"/>
      <c r="J173" s="168"/>
      <c r="K173" s="168"/>
      <c r="L173" s="168"/>
      <c r="M173" s="168"/>
      <c r="N173" s="168"/>
      <c r="O173" s="168"/>
      <c r="P173" s="168"/>
      <c r="Q173" s="168"/>
      <c r="R173" s="168"/>
      <c r="S173" s="168"/>
      <c r="T173" s="168"/>
      <c r="U173" s="168"/>
      <c r="V173" s="168"/>
      <c r="W173" s="168"/>
      <c r="X173" s="168"/>
      <c r="Y173" s="168"/>
    </row>
  </sheetData>
  <mergeCells count="2">
    <mergeCell ref="A1:F1"/>
    <mergeCell ref="A2:F2"/>
  </mergeCells>
  <phoneticPr fontId="21" type="noConversion"/>
  <pageMargins left="0.56000000000000005" right="0.19685039370078741" top="0.65" bottom="0.48" header="0.32" footer="0.59"/>
  <pageSetup paperSize="8" scale="7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71"/>
  <sheetViews>
    <sheetView zoomScale="106" zoomScaleNormal="106" workbookViewId="0">
      <selection activeCell="A7" sqref="A7"/>
    </sheetView>
  </sheetViews>
  <sheetFormatPr defaultColWidth="8.85546875" defaultRowHeight="12" x14ac:dyDescent="0.2"/>
  <cols>
    <col min="1" max="1" width="83.140625" style="111" customWidth="1"/>
    <col min="2" max="2" width="8.85546875" style="111"/>
    <col min="3" max="3" width="12.7109375" style="122" customWidth="1"/>
    <col min="4" max="4" width="15.85546875" style="122" customWidth="1"/>
    <col min="5" max="5" width="15.28515625" style="122" customWidth="1"/>
    <col min="6" max="6" width="13.85546875" style="122" customWidth="1"/>
    <col min="7" max="16384" width="8.85546875" style="111"/>
  </cols>
  <sheetData>
    <row r="1" spans="1:6" ht="21" customHeight="1" x14ac:dyDescent="0.2">
      <c r="A1" s="279" t="s">
        <v>682</v>
      </c>
      <c r="B1" s="280"/>
      <c r="C1" s="280"/>
      <c r="D1" s="280"/>
      <c r="E1" s="280"/>
      <c r="F1" s="281"/>
    </row>
    <row r="2" spans="1:6" ht="18.75" customHeight="1" x14ac:dyDescent="0.2">
      <c r="A2" s="282" t="s">
        <v>754</v>
      </c>
      <c r="B2" s="280"/>
      <c r="C2" s="280"/>
      <c r="D2" s="280"/>
      <c r="E2" s="280"/>
      <c r="F2" s="281"/>
    </row>
    <row r="3" spans="1:6" x14ac:dyDescent="0.2">
      <c r="A3" s="121"/>
      <c r="F3" s="122" t="s">
        <v>755</v>
      </c>
    </row>
    <row r="4" spans="1:6" x14ac:dyDescent="0.2">
      <c r="A4" s="123" t="s">
        <v>676</v>
      </c>
    </row>
    <row r="5" spans="1:6" s="128" customFormat="1" ht="36" x14ac:dyDescent="0.25">
      <c r="A5" s="124" t="s">
        <v>53</v>
      </c>
      <c r="B5" s="125" t="s">
        <v>54</v>
      </c>
      <c r="C5" s="126" t="s">
        <v>532</v>
      </c>
      <c r="D5" s="126" t="s">
        <v>533</v>
      </c>
      <c r="E5" s="126" t="s">
        <v>534</v>
      </c>
      <c r="F5" s="127" t="s">
        <v>26</v>
      </c>
    </row>
    <row r="6" spans="1:6" ht="12.75" x14ac:dyDescent="0.2">
      <c r="A6" s="129" t="s">
        <v>55</v>
      </c>
      <c r="B6" s="130" t="s">
        <v>56</v>
      </c>
      <c r="C6" s="131">
        <v>25524000</v>
      </c>
      <c r="D6" s="132">
        <v>12140640</v>
      </c>
      <c r="E6" s="132"/>
      <c r="F6" s="133">
        <f>SUM(C6:E6)</f>
        <v>37664640</v>
      </c>
    </row>
    <row r="7" spans="1:6" ht="12.75" x14ac:dyDescent="0.2">
      <c r="A7" s="129" t="s">
        <v>57</v>
      </c>
      <c r="B7" s="134" t="s">
        <v>58</v>
      </c>
      <c r="C7" s="135"/>
      <c r="D7" s="132"/>
      <c r="E7" s="132"/>
      <c r="F7" s="133">
        <f t="shared" ref="F7:F60" si="0">SUM(C7:E7)</f>
        <v>0</v>
      </c>
    </row>
    <row r="8" spans="1:6" ht="12.75" x14ac:dyDescent="0.2">
      <c r="A8" s="129" t="s">
        <v>59</v>
      </c>
      <c r="B8" s="134" t="s">
        <v>60</v>
      </c>
      <c r="C8" s="135"/>
      <c r="D8" s="132">
        <v>2630000</v>
      </c>
      <c r="E8" s="132"/>
      <c r="F8" s="133">
        <f t="shared" si="0"/>
        <v>2630000</v>
      </c>
    </row>
    <row r="9" spans="1:6" ht="12.75" x14ac:dyDescent="0.2">
      <c r="A9" s="136" t="s">
        <v>61</v>
      </c>
      <c r="B9" s="134" t="s">
        <v>62</v>
      </c>
      <c r="C9" s="135"/>
      <c r="D9" s="132"/>
      <c r="E9" s="132"/>
      <c r="F9" s="133">
        <f t="shared" si="0"/>
        <v>0</v>
      </c>
    </row>
    <row r="10" spans="1:6" ht="12.75" x14ac:dyDescent="0.2">
      <c r="A10" s="136" t="s">
        <v>63</v>
      </c>
      <c r="B10" s="134" t="s">
        <v>64</v>
      </c>
      <c r="C10" s="135"/>
      <c r="D10" s="132"/>
      <c r="E10" s="132"/>
      <c r="F10" s="133">
        <f t="shared" si="0"/>
        <v>0</v>
      </c>
    </row>
    <row r="11" spans="1:6" ht="12.75" x14ac:dyDescent="0.2">
      <c r="A11" s="136" t="s">
        <v>65</v>
      </c>
      <c r="B11" s="134" t="s">
        <v>66</v>
      </c>
      <c r="C11" s="135"/>
      <c r="D11" s="132"/>
      <c r="E11" s="132"/>
      <c r="F11" s="133">
        <f t="shared" si="0"/>
        <v>0</v>
      </c>
    </row>
    <row r="12" spans="1:6" ht="12.75" x14ac:dyDescent="0.2">
      <c r="A12" s="136" t="s">
        <v>67</v>
      </c>
      <c r="B12" s="134" t="s">
        <v>68</v>
      </c>
      <c r="C12" s="135"/>
      <c r="D12" s="132">
        <v>3584000</v>
      </c>
      <c r="E12" s="132"/>
      <c r="F12" s="133">
        <f t="shared" si="0"/>
        <v>3584000</v>
      </c>
    </row>
    <row r="13" spans="1:6" ht="12.75" x14ac:dyDescent="0.2">
      <c r="A13" s="136" t="s">
        <v>69</v>
      </c>
      <c r="B13" s="134" t="s">
        <v>70</v>
      </c>
      <c r="C13" s="135"/>
      <c r="D13" s="132">
        <v>840000</v>
      </c>
      <c r="E13" s="132"/>
      <c r="F13" s="133">
        <f t="shared" si="0"/>
        <v>840000</v>
      </c>
    </row>
    <row r="14" spans="1:6" ht="12.75" x14ac:dyDescent="0.2">
      <c r="A14" s="137" t="s">
        <v>71</v>
      </c>
      <c r="B14" s="134" t="s">
        <v>72</v>
      </c>
      <c r="C14" s="135">
        <v>210600</v>
      </c>
      <c r="D14" s="132"/>
      <c r="E14" s="132"/>
      <c r="F14" s="133">
        <f t="shared" si="0"/>
        <v>210600</v>
      </c>
    </row>
    <row r="15" spans="1:6" ht="12.75" x14ac:dyDescent="0.2">
      <c r="A15" s="137" t="s">
        <v>73</v>
      </c>
      <c r="B15" s="134" t="s">
        <v>74</v>
      </c>
      <c r="C15" s="135"/>
      <c r="D15" s="132"/>
      <c r="E15" s="132"/>
      <c r="F15" s="133">
        <f t="shared" si="0"/>
        <v>0</v>
      </c>
    </row>
    <row r="16" spans="1:6" ht="12.75" x14ac:dyDescent="0.2">
      <c r="A16" s="137" t="s">
        <v>75</v>
      </c>
      <c r="B16" s="134" t="s">
        <v>76</v>
      </c>
      <c r="C16" s="135"/>
      <c r="D16" s="132"/>
      <c r="E16" s="132"/>
      <c r="F16" s="133">
        <f t="shared" si="0"/>
        <v>0</v>
      </c>
    </row>
    <row r="17" spans="1:6" ht="12.75" x14ac:dyDescent="0.2">
      <c r="A17" s="137" t="s">
        <v>77</v>
      </c>
      <c r="B17" s="134" t="s">
        <v>78</v>
      </c>
      <c r="C17" s="135"/>
      <c r="D17" s="132"/>
      <c r="E17" s="132"/>
      <c r="F17" s="133">
        <f t="shared" si="0"/>
        <v>0</v>
      </c>
    </row>
    <row r="18" spans="1:6" ht="12.75" x14ac:dyDescent="0.2">
      <c r="A18" s="137" t="s">
        <v>651</v>
      </c>
      <c r="B18" s="134" t="s">
        <v>79</v>
      </c>
      <c r="C18" s="135"/>
      <c r="D18" s="132"/>
      <c r="E18" s="132"/>
      <c r="F18" s="133">
        <f t="shared" si="0"/>
        <v>0</v>
      </c>
    </row>
    <row r="19" spans="1:6" s="142" customFormat="1" x14ac:dyDescent="0.2">
      <c r="A19" s="138" t="s">
        <v>347</v>
      </c>
      <c r="B19" s="139" t="s">
        <v>80</v>
      </c>
      <c r="C19" s="140">
        <f>SUM(C6:C18)</f>
        <v>25734600</v>
      </c>
      <c r="D19" s="140">
        <f t="shared" ref="D19:E19" si="1">SUM(D6:D18)</f>
        <v>19194640</v>
      </c>
      <c r="E19" s="140">
        <f t="shared" si="1"/>
        <v>0</v>
      </c>
      <c r="F19" s="141">
        <f t="shared" si="0"/>
        <v>44929240</v>
      </c>
    </row>
    <row r="20" spans="1:6" ht="12.75" x14ac:dyDescent="0.2">
      <c r="A20" s="137" t="s">
        <v>81</v>
      </c>
      <c r="B20" s="134" t="s">
        <v>82</v>
      </c>
      <c r="C20" s="135"/>
      <c r="D20" s="132"/>
      <c r="E20" s="132"/>
      <c r="F20" s="133">
        <f>SUM(C20:D20:E20)</f>
        <v>0</v>
      </c>
    </row>
    <row r="21" spans="1:6" ht="12.75" x14ac:dyDescent="0.2">
      <c r="A21" s="137" t="s">
        <v>83</v>
      </c>
      <c r="B21" s="134" t="s">
        <v>84</v>
      </c>
      <c r="C21" s="135"/>
      <c r="D21" s="132"/>
      <c r="E21" s="132"/>
      <c r="F21" s="133">
        <f>SUM(C21:D21:E21)</f>
        <v>0</v>
      </c>
    </row>
    <row r="22" spans="1:6" ht="12.75" x14ac:dyDescent="0.2">
      <c r="A22" s="143" t="s">
        <v>85</v>
      </c>
      <c r="B22" s="134" t="s">
        <v>86</v>
      </c>
      <c r="C22" s="135"/>
      <c r="D22" s="132"/>
      <c r="E22" s="132"/>
      <c r="F22" s="133">
        <f t="shared" si="0"/>
        <v>0</v>
      </c>
    </row>
    <row r="23" spans="1:6" s="142" customFormat="1" x14ac:dyDescent="0.2">
      <c r="A23" s="144" t="s">
        <v>348</v>
      </c>
      <c r="B23" s="139" t="s">
        <v>87</v>
      </c>
      <c r="C23" s="140">
        <f>SUM(C20:C22)</f>
        <v>0</v>
      </c>
      <c r="D23" s="140">
        <f t="shared" ref="D23:E23" si="2">SUM(D20:D22)</f>
        <v>0</v>
      </c>
      <c r="E23" s="140">
        <f t="shared" si="2"/>
        <v>0</v>
      </c>
      <c r="F23" s="141">
        <f t="shared" si="0"/>
        <v>0</v>
      </c>
    </row>
    <row r="24" spans="1:6" s="142" customFormat="1" x14ac:dyDescent="0.2">
      <c r="A24" s="138" t="s">
        <v>425</v>
      </c>
      <c r="B24" s="139" t="s">
        <v>88</v>
      </c>
      <c r="C24" s="140">
        <f>C19+C23</f>
        <v>25734600</v>
      </c>
      <c r="D24" s="140">
        <v>19194640</v>
      </c>
      <c r="E24" s="140">
        <f t="shared" ref="E24:F24" si="3">E19+E23</f>
        <v>0</v>
      </c>
      <c r="F24" s="140">
        <f t="shared" si="3"/>
        <v>44929240</v>
      </c>
    </row>
    <row r="25" spans="1:6" s="142" customFormat="1" x14ac:dyDescent="0.2">
      <c r="A25" s="144" t="s">
        <v>396</v>
      </c>
      <c r="B25" s="139" t="s">
        <v>89</v>
      </c>
      <c r="C25" s="140">
        <v>3956300</v>
      </c>
      <c r="D25" s="145">
        <v>2982300</v>
      </c>
      <c r="E25" s="145"/>
      <c r="F25" s="141">
        <f t="shared" si="0"/>
        <v>6938600</v>
      </c>
    </row>
    <row r="26" spans="1:6" ht="12.75" x14ac:dyDescent="0.2">
      <c r="A26" s="137" t="s">
        <v>90</v>
      </c>
      <c r="B26" s="134" t="s">
        <v>91</v>
      </c>
      <c r="C26" s="135">
        <v>800000</v>
      </c>
      <c r="D26" s="132">
        <v>200000</v>
      </c>
      <c r="E26" s="132"/>
      <c r="F26" s="133">
        <f>SUM(C26:D26:E26)</f>
        <v>1000000</v>
      </c>
    </row>
    <row r="27" spans="1:6" ht="12.75" x14ac:dyDescent="0.2">
      <c r="A27" s="137" t="s">
        <v>92</v>
      </c>
      <c r="B27" s="134" t="s">
        <v>93</v>
      </c>
      <c r="C27" s="135">
        <v>800000</v>
      </c>
      <c r="D27" s="132">
        <v>200000</v>
      </c>
      <c r="E27" s="132"/>
      <c r="F27" s="133">
        <f>SUM(C27:D27:E27)</f>
        <v>1000000</v>
      </c>
    </row>
    <row r="28" spans="1:6" ht="12.75" x14ac:dyDescent="0.2">
      <c r="A28" s="137" t="s">
        <v>94</v>
      </c>
      <c r="B28" s="134" t="s">
        <v>95</v>
      </c>
      <c r="C28" s="135"/>
      <c r="D28" s="132"/>
      <c r="E28" s="132"/>
      <c r="F28" s="133">
        <f t="shared" si="0"/>
        <v>0</v>
      </c>
    </row>
    <row r="29" spans="1:6" s="142" customFormat="1" x14ac:dyDescent="0.2">
      <c r="A29" s="144" t="s">
        <v>349</v>
      </c>
      <c r="B29" s="139" t="s">
        <v>96</v>
      </c>
      <c r="C29" s="140">
        <f>SUM(C26:C28)</f>
        <v>1600000</v>
      </c>
      <c r="D29" s="140">
        <f t="shared" ref="D29:E29" si="4">SUM(D26:D28)</f>
        <v>400000</v>
      </c>
      <c r="E29" s="140">
        <f t="shared" si="4"/>
        <v>0</v>
      </c>
      <c r="F29" s="141">
        <f t="shared" si="0"/>
        <v>2000000</v>
      </c>
    </row>
    <row r="30" spans="1:6" ht="10.9" customHeight="1" x14ac:dyDescent="0.2">
      <c r="A30" s="137" t="s">
        <v>97</v>
      </c>
      <c r="B30" s="134" t="s">
        <v>98</v>
      </c>
      <c r="C30" s="135">
        <v>1200000</v>
      </c>
      <c r="D30" s="132"/>
      <c r="E30" s="132"/>
      <c r="F30" s="133">
        <f>SUM(C30:D30:E30)</f>
        <v>1200000</v>
      </c>
    </row>
    <row r="31" spans="1:6" ht="12.75" x14ac:dyDescent="0.2">
      <c r="A31" s="137" t="s">
        <v>99</v>
      </c>
      <c r="B31" s="134" t="s">
        <v>100</v>
      </c>
      <c r="C31" s="135">
        <v>1000000</v>
      </c>
      <c r="D31" s="132"/>
      <c r="E31" s="132"/>
      <c r="F31" s="133">
        <f>SUM(C31:D31:E31)</f>
        <v>1000000</v>
      </c>
    </row>
    <row r="32" spans="1:6" s="142" customFormat="1" ht="15" customHeight="1" x14ac:dyDescent="0.2">
      <c r="A32" s="144" t="s">
        <v>426</v>
      </c>
      <c r="B32" s="139" t="s">
        <v>101</v>
      </c>
      <c r="C32" s="140">
        <f>SUM(C30:C31)</f>
        <v>2200000</v>
      </c>
      <c r="D32" s="140">
        <f>SUM(D30:D31)</f>
        <v>0</v>
      </c>
      <c r="E32" s="140">
        <f>SUM(E30:E31)</f>
        <v>0</v>
      </c>
      <c r="F32" s="141">
        <f>SUM(C32:D32:E32)</f>
        <v>2200000</v>
      </c>
    </row>
    <row r="33" spans="1:6" ht="12.75" x14ac:dyDescent="0.2">
      <c r="A33" s="137" t="s">
        <v>102</v>
      </c>
      <c r="B33" s="134" t="s">
        <v>103</v>
      </c>
      <c r="C33" s="135">
        <v>400000</v>
      </c>
      <c r="D33" s="132"/>
      <c r="E33" s="132"/>
      <c r="F33" s="133">
        <f>SUM(C33:D33:E33)</f>
        <v>400000</v>
      </c>
    </row>
    <row r="34" spans="1:6" ht="12.75" x14ac:dyDescent="0.2">
      <c r="A34" s="137" t="s">
        <v>104</v>
      </c>
      <c r="B34" s="134" t="s">
        <v>105</v>
      </c>
      <c r="C34" s="135"/>
      <c r="D34" s="132"/>
      <c r="E34" s="132"/>
      <c r="F34" s="133">
        <f>SUM(C34:D34:E34)</f>
        <v>0</v>
      </c>
    </row>
    <row r="35" spans="1:6" ht="12.75" x14ac:dyDescent="0.2">
      <c r="A35" s="137" t="s">
        <v>397</v>
      </c>
      <c r="B35" s="134" t="s">
        <v>106</v>
      </c>
      <c r="C35" s="135"/>
      <c r="D35" s="132"/>
      <c r="E35" s="132"/>
      <c r="F35" s="133">
        <f>SUM(C35:D35:E35)</f>
        <v>0</v>
      </c>
    </row>
    <row r="36" spans="1:6" ht="12.75" x14ac:dyDescent="0.2">
      <c r="A36" s="137" t="s">
        <v>107</v>
      </c>
      <c r="B36" s="134" t="s">
        <v>108</v>
      </c>
      <c r="C36" s="135"/>
      <c r="D36" s="132"/>
      <c r="E36" s="132"/>
      <c r="F36" s="133">
        <f>SUM(C36:D36:E36)</f>
        <v>0</v>
      </c>
    </row>
    <row r="37" spans="1:6" ht="12.75" x14ac:dyDescent="0.2">
      <c r="A37" s="146" t="s">
        <v>398</v>
      </c>
      <c r="B37" s="134" t="s">
        <v>109</v>
      </c>
      <c r="C37" s="135"/>
      <c r="D37" s="132"/>
      <c r="E37" s="132"/>
      <c r="F37" s="133">
        <f>SUM(C37:D37:E37)</f>
        <v>0</v>
      </c>
    </row>
    <row r="38" spans="1:6" ht="12.75" x14ac:dyDescent="0.2">
      <c r="A38" s="143" t="s">
        <v>110</v>
      </c>
      <c r="B38" s="134" t="s">
        <v>111</v>
      </c>
      <c r="C38" s="135">
        <v>250000</v>
      </c>
      <c r="D38" s="132"/>
      <c r="E38" s="132"/>
      <c r="F38" s="133">
        <f>SUM(C38:D38:E38)</f>
        <v>250000</v>
      </c>
    </row>
    <row r="39" spans="1:6" ht="12.75" x14ac:dyDescent="0.2">
      <c r="A39" s="137" t="s">
        <v>399</v>
      </c>
      <c r="B39" s="134" t="s">
        <v>112</v>
      </c>
      <c r="C39" s="135">
        <v>260000</v>
      </c>
      <c r="D39" s="132">
        <v>1200000</v>
      </c>
      <c r="E39" s="132"/>
      <c r="F39" s="133">
        <f>SUM(C39:D39:E39)</f>
        <v>1460000</v>
      </c>
    </row>
    <row r="40" spans="1:6" s="142" customFormat="1" x14ac:dyDescent="0.2">
      <c r="A40" s="144" t="s">
        <v>350</v>
      </c>
      <c r="B40" s="139" t="s">
        <v>113</v>
      </c>
      <c r="C40" s="140">
        <f>SUM(C33:C39)</f>
        <v>910000</v>
      </c>
      <c r="D40" s="140">
        <f>SUM(D33:D39)</f>
        <v>1200000</v>
      </c>
      <c r="E40" s="140">
        <f>SUM(E33:E39)</f>
        <v>0</v>
      </c>
      <c r="F40" s="141">
        <f>SUM(C40:D40:E40)</f>
        <v>2110000</v>
      </c>
    </row>
    <row r="41" spans="1:6" ht="12.75" x14ac:dyDescent="0.2">
      <c r="A41" s="137" t="s">
        <v>114</v>
      </c>
      <c r="B41" s="134" t="s">
        <v>115</v>
      </c>
      <c r="C41" s="135">
        <v>600000</v>
      </c>
      <c r="D41" s="132"/>
      <c r="E41" s="132"/>
      <c r="F41" s="133">
        <f>SUM(C41:D41:E41)</f>
        <v>600000</v>
      </c>
    </row>
    <row r="42" spans="1:6" ht="12.75" x14ac:dyDescent="0.2">
      <c r="A42" s="137" t="s">
        <v>116</v>
      </c>
      <c r="B42" s="134" t="s">
        <v>117</v>
      </c>
      <c r="C42" s="135"/>
      <c r="D42" s="132">
        <v>200000</v>
      </c>
      <c r="E42" s="132"/>
      <c r="F42" s="133">
        <f>SUM(C42:D42:E42)</f>
        <v>200000</v>
      </c>
    </row>
    <row r="43" spans="1:6" s="142" customFormat="1" x14ac:dyDescent="0.2">
      <c r="A43" s="144" t="s">
        <v>351</v>
      </c>
      <c r="B43" s="139" t="s">
        <v>118</v>
      </c>
      <c r="C43" s="140">
        <f>SUM(C41:C42)</f>
        <v>600000</v>
      </c>
      <c r="D43" s="140">
        <f>SUM(D41:D42)</f>
        <v>200000</v>
      </c>
      <c r="E43" s="140">
        <f>SUM(E41:E42)</f>
        <v>0</v>
      </c>
      <c r="F43" s="141">
        <f>SUM(F41:F42)</f>
        <v>800000</v>
      </c>
    </row>
    <row r="44" spans="1:6" ht="12.75" x14ac:dyDescent="0.2">
      <c r="A44" s="137" t="s">
        <v>119</v>
      </c>
      <c r="B44" s="134" t="s">
        <v>120</v>
      </c>
      <c r="C44" s="135">
        <v>1271700</v>
      </c>
      <c r="D44" s="132">
        <v>486627</v>
      </c>
      <c r="E44" s="132"/>
      <c r="F44" s="133">
        <f>SUM(C44:D44:E44)</f>
        <v>1758327</v>
      </c>
    </row>
    <row r="45" spans="1:6" ht="12.75" x14ac:dyDescent="0.2">
      <c r="A45" s="137" t="s">
        <v>693</v>
      </c>
      <c r="B45" s="134" t="s">
        <v>122</v>
      </c>
      <c r="C45" s="135"/>
      <c r="D45" s="132"/>
      <c r="E45" s="132"/>
      <c r="F45" s="133">
        <f>SUM(C45:D45:E45)</f>
        <v>0</v>
      </c>
    </row>
    <row r="46" spans="1:6" ht="12.75" x14ac:dyDescent="0.2">
      <c r="A46" s="137" t="s">
        <v>400</v>
      </c>
      <c r="B46" s="134" t="s">
        <v>123</v>
      </c>
      <c r="C46" s="135"/>
      <c r="D46" s="132"/>
      <c r="E46" s="132"/>
      <c r="F46" s="133">
        <f>SUM(C46:D46:E46)</f>
        <v>0</v>
      </c>
    </row>
    <row r="47" spans="1:6" ht="12.75" x14ac:dyDescent="0.2">
      <c r="A47" s="137" t="s">
        <v>401</v>
      </c>
      <c r="B47" s="134" t="s">
        <v>124</v>
      </c>
      <c r="C47" s="135"/>
      <c r="D47" s="132"/>
      <c r="E47" s="132"/>
      <c r="F47" s="133">
        <f t="shared" si="0"/>
        <v>0</v>
      </c>
    </row>
    <row r="48" spans="1:6" ht="12.75" x14ac:dyDescent="0.2">
      <c r="A48" s="137" t="s">
        <v>125</v>
      </c>
      <c r="B48" s="134" t="s">
        <v>126</v>
      </c>
      <c r="C48" s="135"/>
      <c r="D48" s="132"/>
      <c r="E48" s="132"/>
      <c r="F48" s="133">
        <f t="shared" si="0"/>
        <v>0</v>
      </c>
    </row>
    <row r="49" spans="1:6" s="142" customFormat="1" x14ac:dyDescent="0.2">
      <c r="A49" s="144" t="s">
        <v>352</v>
      </c>
      <c r="B49" s="139" t="s">
        <v>127</v>
      </c>
      <c r="C49" s="140">
        <f>SUM(C44:C48)</f>
        <v>1271700</v>
      </c>
      <c r="D49" s="140">
        <f>SUM(D44:D48)</f>
        <v>486627</v>
      </c>
      <c r="E49" s="140">
        <f>SUM(E44:E48)</f>
        <v>0</v>
      </c>
      <c r="F49" s="141">
        <f>SUM(C49:D49:E49)</f>
        <v>1758327</v>
      </c>
    </row>
    <row r="50" spans="1:6" s="142" customFormat="1" x14ac:dyDescent="0.2">
      <c r="A50" s="144" t="s">
        <v>353</v>
      </c>
      <c r="B50" s="139" t="s">
        <v>128</v>
      </c>
      <c r="C50" s="140">
        <f>C29+C32+C40+C43+C49</f>
        <v>6581700</v>
      </c>
      <c r="D50" s="140">
        <f t="shared" ref="D50:E50" si="5">D29+D32+D40+D43+D49</f>
        <v>2286627</v>
      </c>
      <c r="E50" s="140">
        <f t="shared" si="5"/>
        <v>0</v>
      </c>
      <c r="F50" s="141">
        <f t="shared" si="0"/>
        <v>8868327</v>
      </c>
    </row>
    <row r="51" spans="1:6" ht="12.75" x14ac:dyDescent="0.2">
      <c r="A51" s="147" t="s">
        <v>129</v>
      </c>
      <c r="B51" s="134" t="s">
        <v>130</v>
      </c>
      <c r="C51" s="135"/>
      <c r="D51" s="132"/>
      <c r="E51" s="132"/>
      <c r="F51" s="133">
        <f t="shared" si="0"/>
        <v>0</v>
      </c>
    </row>
    <row r="52" spans="1:6" ht="12.75" x14ac:dyDescent="0.2">
      <c r="A52" s="147" t="s">
        <v>354</v>
      </c>
      <c r="B52" s="134" t="s">
        <v>131</v>
      </c>
      <c r="C52" s="135"/>
      <c r="D52" s="132"/>
      <c r="E52" s="132"/>
      <c r="F52" s="133">
        <f t="shared" si="0"/>
        <v>0</v>
      </c>
    </row>
    <row r="53" spans="1:6" ht="12.75" x14ac:dyDescent="0.2">
      <c r="A53" s="148" t="s">
        <v>402</v>
      </c>
      <c r="B53" s="134" t="s">
        <v>132</v>
      </c>
      <c r="C53" s="135"/>
      <c r="D53" s="132"/>
      <c r="E53" s="132"/>
      <c r="F53" s="133">
        <f t="shared" si="0"/>
        <v>0</v>
      </c>
    </row>
    <row r="54" spans="1:6" ht="12.75" x14ac:dyDescent="0.2">
      <c r="A54" s="148" t="s">
        <v>403</v>
      </c>
      <c r="B54" s="134" t="s">
        <v>133</v>
      </c>
      <c r="C54" s="135"/>
      <c r="D54" s="132"/>
      <c r="E54" s="132"/>
      <c r="F54" s="133">
        <f t="shared" si="0"/>
        <v>0</v>
      </c>
    </row>
    <row r="55" spans="1:6" ht="12.75" x14ac:dyDescent="0.2">
      <c r="A55" s="148" t="s">
        <v>404</v>
      </c>
      <c r="B55" s="134" t="s">
        <v>134</v>
      </c>
      <c r="C55" s="135"/>
      <c r="D55" s="132"/>
      <c r="E55" s="132"/>
      <c r="F55" s="133">
        <f t="shared" si="0"/>
        <v>0</v>
      </c>
    </row>
    <row r="56" spans="1:6" ht="12.75" x14ac:dyDescent="0.2">
      <c r="A56" s="147" t="s">
        <v>405</v>
      </c>
      <c r="B56" s="134" t="s">
        <v>135</v>
      </c>
      <c r="C56" s="135"/>
      <c r="D56" s="132"/>
      <c r="E56" s="132"/>
      <c r="F56" s="133">
        <f t="shared" si="0"/>
        <v>0</v>
      </c>
    </row>
    <row r="57" spans="1:6" ht="12.75" x14ac:dyDescent="0.2">
      <c r="A57" s="147" t="s">
        <v>653</v>
      </c>
      <c r="B57" s="134" t="s">
        <v>136</v>
      </c>
      <c r="C57" s="135"/>
      <c r="D57" s="132"/>
      <c r="E57" s="132"/>
      <c r="F57" s="133">
        <f>SUM(C57:D57:E57)</f>
        <v>0</v>
      </c>
    </row>
    <row r="58" spans="1:6" ht="12.75" x14ac:dyDescent="0.2">
      <c r="A58" s="147" t="s">
        <v>652</v>
      </c>
      <c r="B58" s="134" t="s">
        <v>137</v>
      </c>
      <c r="C58" s="135"/>
      <c r="D58" s="132"/>
      <c r="E58" s="132"/>
      <c r="F58" s="133">
        <f>SUM(C58:D58:E58)</f>
        <v>0</v>
      </c>
    </row>
    <row r="59" spans="1:6" s="142" customFormat="1" x14ac:dyDescent="0.2">
      <c r="A59" s="149" t="s">
        <v>381</v>
      </c>
      <c r="B59" s="139" t="s">
        <v>138</v>
      </c>
      <c r="C59" s="145">
        <f>SUM(C51:C58)</f>
        <v>0</v>
      </c>
      <c r="D59" s="145">
        <f>SUM(D51:D58)</f>
        <v>0</v>
      </c>
      <c r="E59" s="145">
        <f>SUM(E51:E58)</f>
        <v>0</v>
      </c>
      <c r="F59" s="141">
        <f t="shared" si="0"/>
        <v>0</v>
      </c>
    </row>
    <row r="60" spans="1:6" ht="12.75" x14ac:dyDescent="0.2">
      <c r="A60" s="150" t="s">
        <v>408</v>
      </c>
      <c r="B60" s="134" t="s">
        <v>139</v>
      </c>
      <c r="C60" s="135"/>
      <c r="D60" s="132"/>
      <c r="E60" s="132"/>
      <c r="F60" s="133">
        <f t="shared" si="0"/>
        <v>0</v>
      </c>
    </row>
    <row r="61" spans="1:6" ht="12.75" x14ac:dyDescent="0.2">
      <c r="A61" s="150" t="s">
        <v>140</v>
      </c>
      <c r="B61" s="134" t="s">
        <v>141</v>
      </c>
      <c r="C61" s="135"/>
      <c r="D61" s="132"/>
      <c r="E61" s="132"/>
      <c r="F61" s="133">
        <f>SUM(C61:D61:E61)</f>
        <v>0</v>
      </c>
    </row>
    <row r="62" spans="1:6" ht="12.75" x14ac:dyDescent="0.2">
      <c r="A62" s="150" t="s">
        <v>142</v>
      </c>
      <c r="B62" s="134" t="s">
        <v>143</v>
      </c>
      <c r="C62" s="135"/>
      <c r="D62" s="132"/>
      <c r="E62" s="132"/>
      <c r="F62" s="133">
        <f>SUM(C62:D62:E62)</f>
        <v>0</v>
      </c>
    </row>
    <row r="63" spans="1:6" ht="12.75" x14ac:dyDescent="0.2">
      <c r="A63" s="150" t="s">
        <v>382</v>
      </c>
      <c r="B63" s="134" t="s">
        <v>144</v>
      </c>
      <c r="C63" s="135"/>
      <c r="D63" s="132"/>
      <c r="E63" s="132"/>
      <c r="F63" s="133">
        <f>SUM(C63:D63:E63)</f>
        <v>0</v>
      </c>
    </row>
    <row r="64" spans="1:6" ht="12.75" x14ac:dyDescent="0.2">
      <c r="A64" s="150" t="s">
        <v>409</v>
      </c>
      <c r="B64" s="134" t="s">
        <v>145</v>
      </c>
      <c r="C64" s="135"/>
      <c r="D64" s="132"/>
      <c r="E64" s="132"/>
      <c r="F64" s="133">
        <f>SUM(C64:D64:E64)</f>
        <v>0</v>
      </c>
    </row>
    <row r="65" spans="1:6" ht="12.75" x14ac:dyDescent="0.2">
      <c r="A65" s="150" t="s">
        <v>383</v>
      </c>
      <c r="B65" s="134" t="s">
        <v>146</v>
      </c>
      <c r="C65" s="135"/>
      <c r="D65" s="132"/>
      <c r="E65" s="132"/>
      <c r="F65" s="133">
        <f>SUM(C65:D65:E65)</f>
        <v>0</v>
      </c>
    </row>
    <row r="66" spans="1:6" ht="12.75" x14ac:dyDescent="0.2">
      <c r="A66" s="150" t="s">
        <v>410</v>
      </c>
      <c r="B66" s="134" t="s">
        <v>147</v>
      </c>
      <c r="C66" s="135"/>
      <c r="D66" s="132"/>
      <c r="E66" s="132"/>
      <c r="F66" s="133">
        <f>SUM(C66:D66:E66)</f>
        <v>0</v>
      </c>
    </row>
    <row r="67" spans="1:6" ht="12.75" x14ac:dyDescent="0.2">
      <c r="A67" s="150" t="s">
        <v>411</v>
      </c>
      <c r="B67" s="134" t="s">
        <v>148</v>
      </c>
      <c r="C67" s="135"/>
      <c r="D67" s="132"/>
      <c r="E67" s="132"/>
      <c r="F67" s="133">
        <f>SUM(C67:D67:E67)</f>
        <v>0</v>
      </c>
    </row>
    <row r="68" spans="1:6" ht="12.75" x14ac:dyDescent="0.2">
      <c r="A68" s="150" t="s">
        <v>149</v>
      </c>
      <c r="B68" s="134" t="s">
        <v>150</v>
      </c>
      <c r="C68" s="135"/>
      <c r="D68" s="132"/>
      <c r="E68" s="132"/>
      <c r="F68" s="133">
        <f>SUM(C68:D68:E68)</f>
        <v>0</v>
      </c>
    </row>
    <row r="69" spans="1:6" ht="12.75" x14ac:dyDescent="0.2">
      <c r="A69" s="151" t="s">
        <v>151</v>
      </c>
      <c r="B69" s="134" t="s">
        <v>152</v>
      </c>
      <c r="C69" s="135"/>
      <c r="D69" s="132"/>
      <c r="E69" s="132"/>
      <c r="F69" s="133">
        <f>SUM(C69:D69:E69)</f>
        <v>0</v>
      </c>
    </row>
    <row r="70" spans="1:6" ht="12.75" x14ac:dyDescent="0.2">
      <c r="A70" s="150" t="s">
        <v>656</v>
      </c>
      <c r="B70" s="134" t="s">
        <v>153</v>
      </c>
      <c r="C70" s="135"/>
      <c r="D70" s="132"/>
      <c r="E70" s="132"/>
      <c r="F70" s="133">
        <f>SUM(C70:D70:E70)</f>
        <v>0</v>
      </c>
    </row>
    <row r="71" spans="1:6" ht="12.75" x14ac:dyDescent="0.2">
      <c r="A71" s="151" t="s">
        <v>541</v>
      </c>
      <c r="B71" s="134" t="s">
        <v>154</v>
      </c>
      <c r="C71" s="135"/>
      <c r="D71" s="132"/>
      <c r="E71" s="132"/>
      <c r="F71" s="133">
        <f>SUM(C71:D71:E71)</f>
        <v>0</v>
      </c>
    </row>
    <row r="72" spans="1:6" ht="12.75" x14ac:dyDescent="0.2">
      <c r="A72" s="151" t="s">
        <v>542</v>
      </c>
      <c r="B72" s="134" t="s">
        <v>154</v>
      </c>
      <c r="C72" s="135"/>
      <c r="D72" s="132"/>
      <c r="E72" s="132"/>
      <c r="F72" s="133">
        <f>SUM(C72:D72:E72)</f>
        <v>0</v>
      </c>
    </row>
    <row r="73" spans="1:6" s="142" customFormat="1" x14ac:dyDescent="0.2">
      <c r="A73" s="149" t="s">
        <v>384</v>
      </c>
      <c r="B73" s="139" t="s">
        <v>155</v>
      </c>
      <c r="C73" s="145">
        <f ca="1">SUM(C24:C25:C50:C59:C73)</f>
        <v>0</v>
      </c>
      <c r="D73" s="145">
        <f ca="1">SUM(D24:D25:D50:D59:D73)</f>
        <v>0</v>
      </c>
      <c r="E73" s="145">
        <f ca="1">SUM(E24:E25:E50:E59:E73)</f>
        <v>0</v>
      </c>
      <c r="F73" s="145">
        <f ca="1">SUM(C73:D73:E73)</f>
        <v>0</v>
      </c>
    </row>
    <row r="74" spans="1:6" s="142" customFormat="1" x14ac:dyDescent="0.2">
      <c r="A74" s="152" t="s">
        <v>531</v>
      </c>
      <c r="B74" s="153"/>
      <c r="C74" s="154">
        <v>36272600</v>
      </c>
      <c r="D74" s="155">
        <v>24463567</v>
      </c>
      <c r="E74" s="155"/>
      <c r="F74" s="156">
        <v>60736167</v>
      </c>
    </row>
    <row r="75" spans="1:6" ht="12.75" x14ac:dyDescent="0.2">
      <c r="A75" s="157" t="s">
        <v>156</v>
      </c>
      <c r="B75" s="134" t="s">
        <v>157</v>
      </c>
      <c r="C75" s="135"/>
      <c r="D75" s="132"/>
      <c r="E75" s="132"/>
      <c r="F75" s="133">
        <f t="shared" ref="F75:F120" si="6">SUM(C75:E75)</f>
        <v>0</v>
      </c>
    </row>
    <row r="76" spans="1:6" ht="12.75" x14ac:dyDescent="0.2">
      <c r="A76" s="157" t="s">
        <v>413</v>
      </c>
      <c r="B76" s="134" t="s">
        <v>158</v>
      </c>
      <c r="C76" s="135"/>
      <c r="D76" s="132"/>
      <c r="E76" s="132"/>
      <c r="F76" s="133">
        <f>SUM(C76:D76:E76)</f>
        <v>0</v>
      </c>
    </row>
    <row r="77" spans="1:6" ht="12.75" x14ac:dyDescent="0.2">
      <c r="A77" s="157" t="s">
        <v>159</v>
      </c>
      <c r="B77" s="134" t="s">
        <v>160</v>
      </c>
      <c r="C77" s="135"/>
      <c r="D77" s="132"/>
      <c r="E77" s="132"/>
      <c r="F77" s="133">
        <f>SUM(C77:D77:E77)</f>
        <v>0</v>
      </c>
    </row>
    <row r="78" spans="1:6" ht="12.75" x14ac:dyDescent="0.2">
      <c r="A78" s="157" t="s">
        <v>161</v>
      </c>
      <c r="B78" s="134" t="s">
        <v>162</v>
      </c>
      <c r="C78" s="135"/>
      <c r="D78" s="132">
        <v>100000</v>
      </c>
      <c r="E78" s="132"/>
      <c r="F78" s="133">
        <f>SUM(C78:D78:E78)</f>
        <v>100000</v>
      </c>
    </row>
    <row r="79" spans="1:6" ht="12.75" x14ac:dyDescent="0.2">
      <c r="A79" s="143" t="s">
        <v>163</v>
      </c>
      <c r="B79" s="134" t="s">
        <v>164</v>
      </c>
      <c r="C79" s="135"/>
      <c r="D79" s="132"/>
      <c r="E79" s="132"/>
      <c r="F79" s="133">
        <f t="shared" si="6"/>
        <v>0</v>
      </c>
    </row>
    <row r="80" spans="1:6" ht="12.75" x14ac:dyDescent="0.2">
      <c r="A80" s="143" t="s">
        <v>165</v>
      </c>
      <c r="B80" s="134" t="s">
        <v>166</v>
      </c>
      <c r="C80" s="135"/>
      <c r="D80" s="132"/>
      <c r="E80" s="132"/>
      <c r="F80" s="133">
        <f t="shared" si="6"/>
        <v>0</v>
      </c>
    </row>
    <row r="81" spans="1:6" ht="12.75" x14ac:dyDescent="0.2">
      <c r="A81" s="143" t="s">
        <v>167</v>
      </c>
      <c r="B81" s="134" t="s">
        <v>168</v>
      </c>
      <c r="C81" s="135"/>
      <c r="D81" s="132">
        <v>27000</v>
      </c>
      <c r="E81" s="132"/>
      <c r="F81" s="133">
        <f t="shared" si="6"/>
        <v>27000</v>
      </c>
    </row>
    <row r="82" spans="1:6" s="142" customFormat="1" x14ac:dyDescent="0.2">
      <c r="A82" s="158" t="s">
        <v>386</v>
      </c>
      <c r="B82" s="139" t="s">
        <v>169</v>
      </c>
      <c r="C82" s="145">
        <f>SUM(C75:C81)</f>
        <v>0</v>
      </c>
      <c r="D82" s="145">
        <f t="shared" ref="D82:E82" si="7">SUM(D75:D81)</f>
        <v>127000</v>
      </c>
      <c r="E82" s="145">
        <f t="shared" si="7"/>
        <v>0</v>
      </c>
      <c r="F82" s="141">
        <f>SUM(C82:D82:E82)</f>
        <v>127000</v>
      </c>
    </row>
    <row r="83" spans="1:6" ht="12.75" x14ac:dyDescent="0.2">
      <c r="A83" s="147" t="s">
        <v>170</v>
      </c>
      <c r="B83" s="134" t="s">
        <v>171</v>
      </c>
      <c r="C83" s="135"/>
      <c r="D83" s="135"/>
      <c r="E83" s="135"/>
      <c r="F83" s="133">
        <f t="shared" si="6"/>
        <v>0</v>
      </c>
    </row>
    <row r="84" spans="1:6" ht="12.75" x14ac:dyDescent="0.2">
      <c r="A84" s="147" t="s">
        <v>172</v>
      </c>
      <c r="B84" s="134" t="s">
        <v>173</v>
      </c>
      <c r="C84" s="135"/>
      <c r="D84" s="135"/>
      <c r="E84" s="135"/>
      <c r="F84" s="133">
        <f t="shared" si="6"/>
        <v>0</v>
      </c>
    </row>
    <row r="85" spans="1:6" ht="12.75" x14ac:dyDescent="0.2">
      <c r="A85" s="147" t="s">
        <v>174</v>
      </c>
      <c r="B85" s="134" t="s">
        <v>175</v>
      </c>
      <c r="C85" s="135"/>
      <c r="D85" s="135"/>
      <c r="E85" s="135"/>
      <c r="F85" s="133">
        <f t="shared" si="6"/>
        <v>0</v>
      </c>
    </row>
    <row r="86" spans="1:6" ht="12.75" x14ac:dyDescent="0.2">
      <c r="A86" s="147" t="s">
        <v>176</v>
      </c>
      <c r="B86" s="134" t="s">
        <v>177</v>
      </c>
      <c r="C86" s="135"/>
      <c r="D86" s="135"/>
      <c r="E86" s="135"/>
      <c r="F86" s="133">
        <f t="shared" si="6"/>
        <v>0</v>
      </c>
    </row>
    <row r="87" spans="1:6" s="142" customFormat="1" x14ac:dyDescent="0.2">
      <c r="A87" s="149" t="s">
        <v>387</v>
      </c>
      <c r="B87" s="139" t="s">
        <v>178</v>
      </c>
      <c r="C87" s="140">
        <f>SUM(C83:C86)</f>
        <v>0</v>
      </c>
      <c r="D87" s="140">
        <f>SUM(D83:D86)</f>
        <v>0</v>
      </c>
      <c r="E87" s="140">
        <f>SUM(E83:E86)</f>
        <v>0</v>
      </c>
      <c r="F87" s="141">
        <f>SUM(C87:D87:E87)</f>
        <v>0</v>
      </c>
    </row>
    <row r="88" spans="1:6" ht="25.5" x14ac:dyDescent="0.2">
      <c r="A88" s="147" t="s">
        <v>179</v>
      </c>
      <c r="B88" s="134" t="s">
        <v>180</v>
      </c>
      <c r="C88" s="135"/>
      <c r="D88" s="132"/>
      <c r="E88" s="132"/>
      <c r="F88" s="133">
        <f t="shared" si="6"/>
        <v>0</v>
      </c>
    </row>
    <row r="89" spans="1:6" ht="25.5" x14ac:dyDescent="0.2">
      <c r="A89" s="147" t="s">
        <v>414</v>
      </c>
      <c r="B89" s="134" t="s">
        <v>181</v>
      </c>
      <c r="C89" s="135"/>
      <c r="D89" s="132"/>
      <c r="E89" s="132"/>
      <c r="F89" s="133">
        <f t="shared" si="6"/>
        <v>0</v>
      </c>
    </row>
    <row r="90" spans="1:6" ht="25.5" x14ac:dyDescent="0.2">
      <c r="A90" s="147" t="s">
        <v>415</v>
      </c>
      <c r="B90" s="134" t="s">
        <v>182</v>
      </c>
      <c r="C90" s="135"/>
      <c r="D90" s="132"/>
      <c r="E90" s="132"/>
      <c r="F90" s="133">
        <f t="shared" si="6"/>
        <v>0</v>
      </c>
    </row>
    <row r="91" spans="1:6" ht="12.75" x14ac:dyDescent="0.2">
      <c r="A91" s="147" t="s">
        <v>416</v>
      </c>
      <c r="B91" s="134" t="s">
        <v>183</v>
      </c>
      <c r="C91" s="135"/>
      <c r="D91" s="132"/>
      <c r="E91" s="132"/>
      <c r="F91" s="133">
        <f t="shared" si="6"/>
        <v>0</v>
      </c>
    </row>
    <row r="92" spans="1:6" ht="25.5" x14ac:dyDescent="0.2">
      <c r="A92" s="147" t="s">
        <v>417</v>
      </c>
      <c r="B92" s="134" t="s">
        <v>184</v>
      </c>
      <c r="C92" s="135"/>
      <c r="D92" s="132"/>
      <c r="E92" s="132"/>
      <c r="F92" s="133">
        <f t="shared" si="6"/>
        <v>0</v>
      </c>
    </row>
    <row r="93" spans="1:6" ht="25.5" x14ac:dyDescent="0.2">
      <c r="A93" s="147" t="s">
        <v>418</v>
      </c>
      <c r="B93" s="134" t="s">
        <v>185</v>
      </c>
      <c r="C93" s="135"/>
      <c r="D93" s="132"/>
      <c r="E93" s="132"/>
      <c r="F93" s="133">
        <f t="shared" si="6"/>
        <v>0</v>
      </c>
    </row>
    <row r="94" spans="1:6" ht="12.75" x14ac:dyDescent="0.2">
      <c r="A94" s="147" t="s">
        <v>186</v>
      </c>
      <c r="B94" s="134" t="s">
        <v>187</v>
      </c>
      <c r="C94" s="135"/>
      <c r="D94" s="132"/>
      <c r="E94" s="132"/>
      <c r="F94" s="133">
        <f t="shared" si="6"/>
        <v>0</v>
      </c>
    </row>
    <row r="95" spans="1:6" ht="12.75" x14ac:dyDescent="0.2">
      <c r="A95" s="147" t="s">
        <v>419</v>
      </c>
      <c r="B95" s="134" t="s">
        <v>188</v>
      </c>
      <c r="C95" s="135"/>
      <c r="D95" s="132"/>
      <c r="E95" s="132"/>
      <c r="F95" s="133">
        <f t="shared" si="6"/>
        <v>0</v>
      </c>
    </row>
    <row r="96" spans="1:6" x14ac:dyDescent="0.2">
      <c r="A96" s="149" t="s">
        <v>388</v>
      </c>
      <c r="B96" s="139" t="s">
        <v>189</v>
      </c>
      <c r="C96" s="135">
        <f>SUM(C88:C95)</f>
        <v>0</v>
      </c>
      <c r="D96" s="135">
        <f>SUM(D88:E95)</f>
        <v>0</v>
      </c>
      <c r="E96" s="135">
        <f ca="1">SUM(E88:E96)</f>
        <v>0</v>
      </c>
      <c r="F96" s="135">
        <f ca="1">SUM(C96:D96:E96)</f>
        <v>0</v>
      </c>
    </row>
    <row r="97" spans="1:25" x14ac:dyDescent="0.2">
      <c r="A97" s="152" t="s">
        <v>530</v>
      </c>
      <c r="B97" s="153"/>
      <c r="C97" s="159"/>
      <c r="D97" s="160">
        <v>127000</v>
      </c>
      <c r="E97" s="160"/>
      <c r="F97" s="161">
        <v>127000</v>
      </c>
    </row>
    <row r="98" spans="1:25" s="142" customFormat="1" x14ac:dyDescent="0.2">
      <c r="A98" s="162" t="s">
        <v>427</v>
      </c>
      <c r="B98" s="163" t="s">
        <v>190</v>
      </c>
      <c r="C98" s="164">
        <f>C74+C97</f>
        <v>36272600</v>
      </c>
      <c r="D98" s="164">
        <f>D74+D97</f>
        <v>24590567</v>
      </c>
      <c r="E98" s="164">
        <f t="shared" ref="E98" ca="1" si="8">E24+E25+E50+E59+E73+E82+E87+E96</f>
        <v>0</v>
      </c>
      <c r="F98" s="164">
        <f>F74+F97</f>
        <v>60863167</v>
      </c>
    </row>
    <row r="99" spans="1:25" ht="12.75" x14ac:dyDescent="0.2">
      <c r="A99" s="147" t="s">
        <v>420</v>
      </c>
      <c r="B99" s="137" t="s">
        <v>191</v>
      </c>
      <c r="C99" s="165"/>
      <c r="D99" s="166"/>
      <c r="E99" s="166"/>
      <c r="F99" s="133">
        <f t="shared" si="6"/>
        <v>0</v>
      </c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8"/>
      <c r="Y99" s="168"/>
    </row>
    <row r="100" spans="1:25" ht="12.75" x14ac:dyDescent="0.2">
      <c r="A100" s="147" t="s">
        <v>192</v>
      </c>
      <c r="B100" s="137" t="s">
        <v>193</v>
      </c>
      <c r="C100" s="165"/>
      <c r="D100" s="166"/>
      <c r="E100" s="166"/>
      <c r="F100" s="133">
        <f t="shared" si="6"/>
        <v>0</v>
      </c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8"/>
      <c r="Y100" s="168"/>
    </row>
    <row r="101" spans="1:25" ht="12.75" x14ac:dyDescent="0.2">
      <c r="A101" s="147" t="s">
        <v>421</v>
      </c>
      <c r="B101" s="137" t="s">
        <v>194</v>
      </c>
      <c r="C101" s="165"/>
      <c r="D101" s="166"/>
      <c r="E101" s="166"/>
      <c r="F101" s="133">
        <f t="shared" si="6"/>
        <v>0</v>
      </c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8"/>
      <c r="Y101" s="168"/>
    </row>
    <row r="102" spans="1:25" s="142" customFormat="1" x14ac:dyDescent="0.2">
      <c r="A102" s="149" t="s">
        <v>389</v>
      </c>
      <c r="B102" s="144" t="s">
        <v>195</v>
      </c>
      <c r="C102" s="169">
        <f>SUM(C99:C101)</f>
        <v>0</v>
      </c>
      <c r="D102" s="169">
        <f>SUM(D99:D101)</f>
        <v>0</v>
      </c>
      <c r="E102" s="169">
        <f ca="1">SZUME99:F102(E101)</f>
        <v>0</v>
      </c>
      <c r="F102" s="141">
        <f ca="1">SUM(C102:D102:E102)</f>
        <v>0</v>
      </c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1"/>
      <c r="Y102" s="171"/>
    </row>
    <row r="103" spans="1:25" ht="12.75" x14ac:dyDescent="0.2">
      <c r="A103" s="172" t="s">
        <v>422</v>
      </c>
      <c r="B103" s="137" t="s">
        <v>196</v>
      </c>
      <c r="C103" s="173"/>
      <c r="D103" s="174"/>
      <c r="E103" s="174"/>
      <c r="F103" s="133">
        <f t="shared" si="6"/>
        <v>0</v>
      </c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68"/>
      <c r="Y103" s="168"/>
    </row>
    <row r="104" spans="1:25" ht="12.75" x14ac:dyDescent="0.2">
      <c r="A104" s="172" t="s">
        <v>392</v>
      </c>
      <c r="B104" s="137" t="s">
        <v>197</v>
      </c>
      <c r="C104" s="173"/>
      <c r="D104" s="174"/>
      <c r="E104" s="174"/>
      <c r="F104" s="133">
        <f t="shared" si="6"/>
        <v>0</v>
      </c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68"/>
      <c r="Y104" s="168"/>
    </row>
    <row r="105" spans="1:25" ht="12.75" x14ac:dyDescent="0.2">
      <c r="A105" s="147" t="s">
        <v>198</v>
      </c>
      <c r="B105" s="137" t="s">
        <v>199</v>
      </c>
      <c r="C105" s="165"/>
      <c r="D105" s="166"/>
      <c r="E105" s="166"/>
      <c r="F105" s="133">
        <f t="shared" si="6"/>
        <v>0</v>
      </c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8"/>
      <c r="Y105" s="168"/>
    </row>
    <row r="106" spans="1:25" ht="12.75" x14ac:dyDescent="0.2">
      <c r="A106" s="147" t="s">
        <v>423</v>
      </c>
      <c r="B106" s="137" t="s">
        <v>200</v>
      </c>
      <c r="C106" s="165"/>
      <c r="D106" s="166"/>
      <c r="E106" s="166"/>
      <c r="F106" s="133">
        <f t="shared" si="6"/>
        <v>0</v>
      </c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8"/>
      <c r="Y106" s="168"/>
    </row>
    <row r="107" spans="1:25" s="142" customFormat="1" x14ac:dyDescent="0.2">
      <c r="A107" s="176" t="s">
        <v>390</v>
      </c>
      <c r="B107" s="144" t="s">
        <v>201</v>
      </c>
      <c r="C107" s="177">
        <f>SUM(C103:C106)</f>
        <v>0</v>
      </c>
      <c r="D107" s="177">
        <f>SUM(D103:D106)</f>
        <v>0</v>
      </c>
      <c r="E107" s="177">
        <f>SUM(E103:E106)</f>
        <v>0</v>
      </c>
      <c r="F107" s="141">
        <f>SUM(C107:D107:E107)</f>
        <v>0</v>
      </c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178"/>
      <c r="V107" s="178"/>
      <c r="W107" s="178"/>
      <c r="X107" s="171"/>
      <c r="Y107" s="171"/>
    </row>
    <row r="108" spans="1:25" ht="12.75" x14ac:dyDescent="0.2">
      <c r="A108" s="172" t="s">
        <v>202</v>
      </c>
      <c r="B108" s="137" t="s">
        <v>203</v>
      </c>
      <c r="C108" s="173"/>
      <c r="D108" s="174"/>
      <c r="E108" s="174"/>
      <c r="F108" s="133">
        <f t="shared" si="6"/>
        <v>0</v>
      </c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68"/>
      <c r="Y108" s="168"/>
    </row>
    <row r="109" spans="1:25" ht="12.75" x14ac:dyDescent="0.2">
      <c r="A109" s="172" t="s">
        <v>204</v>
      </c>
      <c r="B109" s="137" t="s">
        <v>205</v>
      </c>
      <c r="C109" s="173"/>
      <c r="D109" s="174"/>
      <c r="E109" s="174"/>
      <c r="F109" s="133">
        <f t="shared" si="6"/>
        <v>0</v>
      </c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68"/>
      <c r="Y109" s="168"/>
    </row>
    <row r="110" spans="1:25" s="142" customFormat="1" x14ac:dyDescent="0.2">
      <c r="A110" s="176" t="s">
        <v>206</v>
      </c>
      <c r="B110" s="144" t="s">
        <v>207</v>
      </c>
      <c r="C110" s="177">
        <f>SUM(C108:C109)</f>
        <v>0</v>
      </c>
      <c r="D110" s="177">
        <f>SUM(D108:D109)</f>
        <v>0</v>
      </c>
      <c r="E110" s="177">
        <f>SUM(E108:E109)</f>
        <v>0</v>
      </c>
      <c r="F110" s="141">
        <f>SUM(C110:D110:E110)</f>
        <v>0</v>
      </c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8"/>
      <c r="V110" s="178"/>
      <c r="W110" s="178"/>
      <c r="X110" s="171"/>
      <c r="Y110" s="171"/>
    </row>
    <row r="111" spans="1:25" ht="12.75" x14ac:dyDescent="0.2">
      <c r="A111" s="172" t="s">
        <v>208</v>
      </c>
      <c r="B111" s="137" t="s">
        <v>209</v>
      </c>
      <c r="C111" s="173"/>
      <c r="D111" s="174"/>
      <c r="E111" s="174"/>
      <c r="F111" s="133">
        <f t="shared" si="6"/>
        <v>0</v>
      </c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68"/>
      <c r="Y111" s="168"/>
    </row>
    <row r="112" spans="1:25" ht="12.75" x14ac:dyDescent="0.2">
      <c r="A112" s="172" t="s">
        <v>210</v>
      </c>
      <c r="B112" s="137" t="s">
        <v>211</v>
      </c>
      <c r="C112" s="173"/>
      <c r="D112" s="174"/>
      <c r="E112" s="174"/>
      <c r="F112" s="133">
        <f t="shared" si="6"/>
        <v>0</v>
      </c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68"/>
      <c r="Y112" s="168"/>
    </row>
    <row r="113" spans="1:25" ht="12.75" x14ac:dyDescent="0.2">
      <c r="A113" s="172" t="s">
        <v>212</v>
      </c>
      <c r="B113" s="137" t="s">
        <v>213</v>
      </c>
      <c r="C113" s="173"/>
      <c r="D113" s="174"/>
      <c r="E113" s="174"/>
      <c r="F113" s="133">
        <f t="shared" si="6"/>
        <v>0</v>
      </c>
      <c r="G113" s="175"/>
      <c r="H113" s="175"/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68"/>
      <c r="Y113" s="168"/>
    </row>
    <row r="114" spans="1:25" s="142" customFormat="1" x14ac:dyDescent="0.2">
      <c r="A114" s="176" t="s">
        <v>391</v>
      </c>
      <c r="B114" s="144" t="s">
        <v>214</v>
      </c>
      <c r="C114" s="177">
        <f>C102+C107+C110+C111+C112+C113</f>
        <v>0</v>
      </c>
      <c r="D114" s="177">
        <f>D102+D107+D110+D111+D112+D113</f>
        <v>0</v>
      </c>
      <c r="E114" s="177">
        <f ca="1">E102+E107+F110+E111+E112+E113</f>
        <v>0</v>
      </c>
      <c r="F114" s="141">
        <f ca="1">SUM(C114:D114:E114)</f>
        <v>0</v>
      </c>
      <c r="G114" s="178"/>
      <c r="H114" s="178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  <c r="U114" s="178"/>
      <c r="V114" s="178"/>
      <c r="W114" s="178"/>
      <c r="X114" s="171"/>
      <c r="Y114" s="171"/>
    </row>
    <row r="115" spans="1:25" ht="12.75" x14ac:dyDescent="0.2">
      <c r="A115" s="172" t="s">
        <v>215</v>
      </c>
      <c r="B115" s="137" t="s">
        <v>216</v>
      </c>
      <c r="C115" s="173"/>
      <c r="D115" s="174"/>
      <c r="E115" s="174"/>
      <c r="F115" s="133">
        <f t="shared" si="6"/>
        <v>0</v>
      </c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68"/>
      <c r="Y115" s="168"/>
    </row>
    <row r="116" spans="1:25" ht="12.75" x14ac:dyDescent="0.2">
      <c r="A116" s="147" t="s">
        <v>217</v>
      </c>
      <c r="B116" s="137" t="s">
        <v>218</v>
      </c>
      <c r="C116" s="165"/>
      <c r="D116" s="166"/>
      <c r="E116" s="166"/>
      <c r="F116" s="133">
        <f t="shared" si="6"/>
        <v>0</v>
      </c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8"/>
      <c r="Y116" s="168"/>
    </row>
    <row r="117" spans="1:25" ht="12.75" x14ac:dyDescent="0.2">
      <c r="A117" s="172" t="s">
        <v>424</v>
      </c>
      <c r="B117" s="137" t="s">
        <v>219</v>
      </c>
      <c r="C117" s="173"/>
      <c r="D117" s="174"/>
      <c r="E117" s="174"/>
      <c r="F117" s="133">
        <f t="shared" si="6"/>
        <v>0</v>
      </c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68"/>
      <c r="Y117" s="168"/>
    </row>
    <row r="118" spans="1:25" ht="12.75" x14ac:dyDescent="0.2">
      <c r="A118" s="172" t="s">
        <v>393</v>
      </c>
      <c r="B118" s="137" t="s">
        <v>220</v>
      </c>
      <c r="C118" s="173"/>
      <c r="D118" s="174"/>
      <c r="E118" s="174"/>
      <c r="F118" s="133">
        <f t="shared" si="6"/>
        <v>0</v>
      </c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68"/>
      <c r="Y118" s="168"/>
    </row>
    <row r="119" spans="1:25" s="142" customFormat="1" x14ac:dyDescent="0.2">
      <c r="A119" s="176" t="s">
        <v>394</v>
      </c>
      <c r="B119" s="144" t="s">
        <v>221</v>
      </c>
      <c r="C119" s="177">
        <f>SUM(C115:C118)</f>
        <v>0</v>
      </c>
      <c r="D119" s="177">
        <f>SUM(D115:D118)</f>
        <v>0</v>
      </c>
      <c r="E119" s="177">
        <f>SUM(E115:E118)</f>
        <v>0</v>
      </c>
      <c r="F119" s="141">
        <f>SUM(C119:D119:E119)</f>
        <v>0</v>
      </c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  <c r="U119" s="178"/>
      <c r="V119" s="178"/>
      <c r="W119" s="178"/>
      <c r="X119" s="171"/>
      <c r="Y119" s="171"/>
    </row>
    <row r="120" spans="1:25" ht="12.75" x14ac:dyDescent="0.2">
      <c r="A120" s="147" t="s">
        <v>222</v>
      </c>
      <c r="B120" s="137" t="s">
        <v>223</v>
      </c>
      <c r="C120" s="165"/>
      <c r="D120" s="166"/>
      <c r="E120" s="166"/>
      <c r="F120" s="133">
        <f t="shared" si="6"/>
        <v>0</v>
      </c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8"/>
      <c r="Y120" s="168"/>
    </row>
    <row r="121" spans="1:25" s="142" customFormat="1" x14ac:dyDescent="0.2">
      <c r="A121" s="179" t="s">
        <v>428</v>
      </c>
      <c r="B121" s="180" t="s">
        <v>224</v>
      </c>
      <c r="C121" s="181">
        <f>C114+C119+C120</f>
        <v>0</v>
      </c>
      <c r="D121" s="181">
        <f t="shared" ref="D121:E121" si="9">D114+D119+D120</f>
        <v>0</v>
      </c>
      <c r="E121" s="181">
        <f t="shared" ca="1" si="9"/>
        <v>0</v>
      </c>
      <c r="F121" s="182">
        <f ca="1">SUM(C121:D121:E121)</f>
        <v>0</v>
      </c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8"/>
      <c r="W121" s="178"/>
      <c r="X121" s="171"/>
      <c r="Y121" s="171"/>
    </row>
    <row r="122" spans="1:25" ht="12.75" x14ac:dyDescent="0.25">
      <c r="A122" s="183" t="s">
        <v>465</v>
      </c>
      <c r="B122" s="184"/>
      <c r="C122" s="185">
        <f>C98+C121</f>
        <v>36272600</v>
      </c>
      <c r="D122" s="185">
        <f t="shared" ref="D122:E122" si="10">D98+D121</f>
        <v>24590567</v>
      </c>
      <c r="E122" s="185">
        <f t="shared" ca="1" si="10"/>
        <v>0</v>
      </c>
      <c r="F122" s="185">
        <v>60863167</v>
      </c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  <c r="W122" s="168"/>
      <c r="X122" s="168"/>
      <c r="Y122" s="168"/>
    </row>
    <row r="123" spans="1:25" x14ac:dyDescent="0.2">
      <c r="B123" s="168"/>
      <c r="C123" s="186"/>
      <c r="D123" s="186"/>
      <c r="E123" s="186"/>
      <c r="F123" s="186"/>
      <c r="G123" s="168"/>
      <c r="H123" s="168"/>
      <c r="I123" s="168"/>
      <c r="J123" s="168"/>
      <c r="K123" s="168"/>
      <c r="L123" s="168"/>
      <c r="M123" s="168"/>
      <c r="N123" s="168"/>
      <c r="O123" s="168"/>
      <c r="P123" s="168"/>
      <c r="Q123" s="168"/>
      <c r="R123" s="168"/>
      <c r="S123" s="168"/>
      <c r="T123" s="168"/>
      <c r="U123" s="168"/>
      <c r="V123" s="168"/>
      <c r="W123" s="168"/>
      <c r="X123" s="168"/>
      <c r="Y123" s="168"/>
    </row>
    <row r="124" spans="1:25" x14ac:dyDescent="0.2">
      <c r="B124" s="168"/>
      <c r="C124" s="186"/>
      <c r="D124" s="186"/>
      <c r="E124" s="186"/>
      <c r="F124" s="186"/>
      <c r="G124" s="168"/>
      <c r="H124" s="168"/>
      <c r="I124" s="168"/>
      <c r="J124" s="168"/>
      <c r="K124" s="168"/>
      <c r="L124" s="168"/>
      <c r="M124" s="168"/>
      <c r="N124" s="168"/>
      <c r="O124" s="168"/>
      <c r="P124" s="168"/>
      <c r="Q124" s="168"/>
      <c r="R124" s="168"/>
      <c r="S124" s="168"/>
      <c r="T124" s="168"/>
      <c r="U124" s="168"/>
      <c r="V124" s="168"/>
      <c r="W124" s="168"/>
      <c r="X124" s="168"/>
      <c r="Y124" s="168"/>
    </row>
    <row r="125" spans="1:25" x14ac:dyDescent="0.2">
      <c r="B125" s="168"/>
      <c r="C125" s="186"/>
      <c r="D125" s="186"/>
      <c r="E125" s="186"/>
      <c r="F125" s="186"/>
      <c r="G125" s="168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  <c r="W125" s="168"/>
      <c r="X125" s="168"/>
      <c r="Y125" s="168"/>
    </row>
    <row r="126" spans="1:25" x14ac:dyDescent="0.2">
      <c r="B126" s="168"/>
      <c r="C126" s="186"/>
      <c r="D126" s="186"/>
      <c r="E126" s="186"/>
      <c r="F126" s="186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  <c r="X126" s="168"/>
      <c r="Y126" s="168"/>
    </row>
    <row r="127" spans="1:25" x14ac:dyDescent="0.2">
      <c r="B127" s="168"/>
      <c r="C127" s="186"/>
      <c r="D127" s="186"/>
      <c r="E127" s="186"/>
      <c r="F127" s="186"/>
      <c r="G127" s="168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  <c r="W127" s="168"/>
      <c r="X127" s="168"/>
      <c r="Y127" s="168"/>
    </row>
    <row r="128" spans="1:25" x14ac:dyDescent="0.2">
      <c r="B128" s="168"/>
      <c r="C128" s="186"/>
      <c r="D128" s="186"/>
      <c r="E128" s="186"/>
      <c r="F128" s="186"/>
      <c r="G128" s="168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S128" s="168"/>
      <c r="T128" s="168"/>
      <c r="U128" s="168"/>
      <c r="V128" s="168"/>
      <c r="W128" s="168"/>
      <c r="X128" s="168"/>
      <c r="Y128" s="168"/>
    </row>
    <row r="129" spans="2:25" x14ac:dyDescent="0.2">
      <c r="B129" s="168"/>
      <c r="C129" s="186"/>
      <c r="D129" s="186"/>
      <c r="E129" s="186"/>
      <c r="F129" s="186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68"/>
      <c r="U129" s="168"/>
      <c r="V129" s="168"/>
      <c r="W129" s="168"/>
      <c r="X129" s="168"/>
      <c r="Y129" s="168"/>
    </row>
    <row r="130" spans="2:25" x14ac:dyDescent="0.2">
      <c r="B130" s="168"/>
      <c r="C130" s="186"/>
      <c r="D130" s="186"/>
      <c r="E130" s="186"/>
      <c r="F130" s="186"/>
      <c r="G130" s="168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  <c r="R130" s="168"/>
      <c r="S130" s="168"/>
      <c r="T130" s="168"/>
      <c r="U130" s="168"/>
      <c r="V130" s="168"/>
      <c r="W130" s="168"/>
      <c r="X130" s="168"/>
      <c r="Y130" s="168"/>
    </row>
    <row r="131" spans="2:25" x14ac:dyDescent="0.2">
      <c r="B131" s="168"/>
      <c r="C131" s="186"/>
      <c r="D131" s="186"/>
      <c r="E131" s="186"/>
      <c r="F131" s="186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  <c r="W131" s="168"/>
      <c r="X131" s="168"/>
      <c r="Y131" s="168"/>
    </row>
    <row r="132" spans="2:25" x14ac:dyDescent="0.2">
      <c r="B132" s="168"/>
      <c r="C132" s="186"/>
      <c r="D132" s="186"/>
      <c r="E132" s="186"/>
      <c r="F132" s="186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</row>
    <row r="133" spans="2:25" x14ac:dyDescent="0.2">
      <c r="B133" s="168"/>
      <c r="C133" s="186"/>
      <c r="D133" s="186"/>
      <c r="E133" s="186"/>
      <c r="F133" s="186"/>
      <c r="G133" s="168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68"/>
      <c r="S133" s="168"/>
      <c r="T133" s="168"/>
      <c r="U133" s="168"/>
      <c r="V133" s="168"/>
      <c r="W133" s="168"/>
      <c r="X133" s="168"/>
      <c r="Y133" s="168"/>
    </row>
    <row r="134" spans="2:25" x14ac:dyDescent="0.2">
      <c r="B134" s="168"/>
      <c r="C134" s="186"/>
      <c r="D134" s="186"/>
      <c r="E134" s="186"/>
      <c r="F134" s="186"/>
      <c r="G134" s="168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68"/>
      <c r="U134" s="168"/>
      <c r="V134" s="168"/>
      <c r="W134" s="168"/>
      <c r="X134" s="168"/>
      <c r="Y134" s="168"/>
    </row>
    <row r="135" spans="2:25" x14ac:dyDescent="0.2">
      <c r="B135" s="168"/>
      <c r="C135" s="186"/>
      <c r="D135" s="186"/>
      <c r="E135" s="186"/>
      <c r="F135" s="186"/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  <c r="W135" s="168"/>
      <c r="X135" s="168"/>
      <c r="Y135" s="168"/>
    </row>
    <row r="136" spans="2:25" x14ac:dyDescent="0.2">
      <c r="B136" s="168"/>
      <c r="C136" s="186"/>
      <c r="D136" s="186"/>
      <c r="E136" s="186"/>
      <c r="F136" s="186"/>
      <c r="G136" s="168"/>
      <c r="H136" s="168"/>
      <c r="I136" s="168"/>
      <c r="J136" s="168"/>
      <c r="K136" s="168"/>
      <c r="L136" s="168"/>
      <c r="M136" s="168"/>
      <c r="N136" s="168"/>
      <c r="O136" s="168"/>
      <c r="P136" s="168"/>
      <c r="Q136" s="168"/>
      <c r="R136" s="168"/>
      <c r="S136" s="168"/>
      <c r="T136" s="168"/>
      <c r="U136" s="168"/>
      <c r="V136" s="168"/>
      <c r="W136" s="168"/>
      <c r="X136" s="168"/>
      <c r="Y136" s="168"/>
    </row>
    <row r="137" spans="2:25" x14ac:dyDescent="0.2">
      <c r="B137" s="168"/>
      <c r="C137" s="186"/>
      <c r="D137" s="186"/>
      <c r="E137" s="186"/>
      <c r="F137" s="186"/>
      <c r="G137" s="168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  <c r="W137" s="168"/>
      <c r="X137" s="168"/>
      <c r="Y137" s="168"/>
    </row>
    <row r="138" spans="2:25" x14ac:dyDescent="0.2">
      <c r="B138" s="168"/>
      <c r="C138" s="186"/>
      <c r="D138" s="186"/>
      <c r="E138" s="186"/>
      <c r="F138" s="186"/>
      <c r="G138" s="168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68"/>
      <c r="U138" s="168"/>
      <c r="V138" s="168"/>
      <c r="W138" s="168"/>
      <c r="X138" s="168"/>
      <c r="Y138" s="168"/>
    </row>
    <row r="139" spans="2:25" x14ac:dyDescent="0.2">
      <c r="B139" s="168"/>
      <c r="C139" s="186"/>
      <c r="D139" s="186"/>
      <c r="E139" s="186"/>
      <c r="F139" s="186"/>
      <c r="G139" s="168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68"/>
      <c r="U139" s="168"/>
      <c r="V139" s="168"/>
      <c r="W139" s="168"/>
      <c r="X139" s="168"/>
      <c r="Y139" s="168"/>
    </row>
    <row r="140" spans="2:25" x14ac:dyDescent="0.2">
      <c r="B140" s="168"/>
      <c r="C140" s="186"/>
      <c r="D140" s="186"/>
      <c r="E140" s="186"/>
      <c r="F140" s="186"/>
      <c r="G140" s="168"/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  <c r="R140" s="168"/>
      <c r="S140" s="168"/>
      <c r="T140" s="168"/>
      <c r="U140" s="168"/>
      <c r="V140" s="168"/>
      <c r="W140" s="168"/>
      <c r="X140" s="168"/>
      <c r="Y140" s="168"/>
    </row>
    <row r="141" spans="2:25" x14ac:dyDescent="0.2">
      <c r="B141" s="168"/>
      <c r="C141" s="186"/>
      <c r="D141" s="186"/>
      <c r="E141" s="186"/>
      <c r="F141" s="186"/>
      <c r="G141" s="168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  <c r="W141" s="168"/>
      <c r="X141" s="168"/>
      <c r="Y141" s="168"/>
    </row>
    <row r="142" spans="2:25" x14ac:dyDescent="0.2">
      <c r="B142" s="168"/>
      <c r="C142" s="186"/>
      <c r="D142" s="186"/>
      <c r="E142" s="186"/>
      <c r="F142" s="186"/>
      <c r="G142" s="168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68"/>
      <c r="S142" s="168"/>
      <c r="T142" s="168"/>
      <c r="U142" s="168"/>
      <c r="V142" s="168"/>
      <c r="W142" s="168"/>
      <c r="X142" s="168"/>
      <c r="Y142" s="168"/>
    </row>
    <row r="143" spans="2:25" x14ac:dyDescent="0.2">
      <c r="B143" s="168"/>
      <c r="C143" s="186"/>
      <c r="D143" s="186"/>
      <c r="E143" s="186"/>
      <c r="F143" s="186"/>
      <c r="G143" s="168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68"/>
      <c r="U143" s="168"/>
      <c r="V143" s="168"/>
      <c r="W143" s="168"/>
      <c r="X143" s="168"/>
      <c r="Y143" s="168"/>
    </row>
    <row r="144" spans="2:25" x14ac:dyDescent="0.2">
      <c r="B144" s="168"/>
      <c r="C144" s="186"/>
      <c r="D144" s="186"/>
      <c r="E144" s="186"/>
      <c r="F144" s="186"/>
      <c r="G144" s="168"/>
      <c r="H144" s="168"/>
      <c r="I144" s="168"/>
      <c r="J144" s="168"/>
      <c r="K144" s="168"/>
      <c r="L144" s="168"/>
      <c r="M144" s="168"/>
      <c r="N144" s="168"/>
      <c r="O144" s="168"/>
      <c r="P144" s="168"/>
      <c r="Q144" s="168"/>
      <c r="R144" s="168"/>
      <c r="S144" s="168"/>
      <c r="T144" s="168"/>
      <c r="U144" s="168"/>
      <c r="V144" s="168"/>
      <c r="W144" s="168"/>
      <c r="X144" s="168"/>
      <c r="Y144" s="168"/>
    </row>
    <row r="145" spans="2:25" x14ac:dyDescent="0.2">
      <c r="B145" s="168"/>
      <c r="C145" s="186"/>
      <c r="D145" s="186"/>
      <c r="E145" s="186"/>
      <c r="F145" s="186"/>
      <c r="G145" s="168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68"/>
      <c r="U145" s="168"/>
      <c r="V145" s="168"/>
      <c r="W145" s="168"/>
      <c r="X145" s="168"/>
      <c r="Y145" s="168"/>
    </row>
    <row r="146" spans="2:25" x14ac:dyDescent="0.2">
      <c r="B146" s="168"/>
      <c r="C146" s="186"/>
      <c r="D146" s="186"/>
      <c r="E146" s="186"/>
      <c r="F146" s="186"/>
      <c r="G146" s="168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S146" s="168"/>
      <c r="T146" s="168"/>
      <c r="U146" s="168"/>
      <c r="V146" s="168"/>
      <c r="W146" s="168"/>
      <c r="X146" s="168"/>
      <c r="Y146" s="168"/>
    </row>
    <row r="147" spans="2:25" x14ac:dyDescent="0.2">
      <c r="B147" s="168"/>
      <c r="C147" s="186"/>
      <c r="D147" s="186"/>
      <c r="E147" s="186"/>
      <c r="F147" s="186"/>
      <c r="G147" s="168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S147" s="168"/>
      <c r="T147" s="168"/>
      <c r="U147" s="168"/>
      <c r="V147" s="168"/>
      <c r="W147" s="168"/>
      <c r="X147" s="168"/>
      <c r="Y147" s="168"/>
    </row>
    <row r="148" spans="2:25" x14ac:dyDescent="0.2">
      <c r="B148" s="168"/>
      <c r="C148" s="186"/>
      <c r="D148" s="186"/>
      <c r="E148" s="186"/>
      <c r="F148" s="186"/>
      <c r="G148" s="168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68"/>
      <c r="T148" s="168"/>
      <c r="U148" s="168"/>
      <c r="V148" s="168"/>
      <c r="W148" s="168"/>
      <c r="X148" s="168"/>
      <c r="Y148" s="168"/>
    </row>
    <row r="149" spans="2:25" x14ac:dyDescent="0.2">
      <c r="B149" s="168"/>
      <c r="C149" s="186"/>
      <c r="D149" s="186"/>
      <c r="E149" s="186"/>
      <c r="F149" s="186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8"/>
      <c r="T149" s="168"/>
      <c r="U149" s="168"/>
      <c r="V149" s="168"/>
      <c r="W149" s="168"/>
      <c r="X149" s="168"/>
      <c r="Y149" s="168"/>
    </row>
    <row r="150" spans="2:25" x14ac:dyDescent="0.2">
      <c r="B150" s="168"/>
      <c r="C150" s="186"/>
      <c r="D150" s="186"/>
      <c r="E150" s="186"/>
      <c r="F150" s="186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  <c r="T150" s="168"/>
      <c r="U150" s="168"/>
      <c r="V150" s="168"/>
      <c r="W150" s="168"/>
      <c r="X150" s="168"/>
      <c r="Y150" s="168"/>
    </row>
    <row r="151" spans="2:25" x14ac:dyDescent="0.2">
      <c r="B151" s="168"/>
      <c r="C151" s="186"/>
      <c r="D151" s="186"/>
      <c r="E151" s="186"/>
      <c r="F151" s="186"/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68"/>
      <c r="T151" s="168"/>
      <c r="U151" s="168"/>
      <c r="V151" s="168"/>
      <c r="W151" s="168"/>
      <c r="X151" s="168"/>
      <c r="Y151" s="168"/>
    </row>
    <row r="152" spans="2:25" x14ac:dyDescent="0.2">
      <c r="B152" s="168"/>
      <c r="C152" s="186"/>
      <c r="D152" s="186"/>
      <c r="E152" s="186"/>
      <c r="F152" s="186"/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S152" s="168"/>
      <c r="T152" s="168"/>
      <c r="U152" s="168"/>
      <c r="V152" s="168"/>
      <c r="W152" s="168"/>
      <c r="X152" s="168"/>
      <c r="Y152" s="168"/>
    </row>
    <row r="153" spans="2:25" x14ac:dyDescent="0.2">
      <c r="B153" s="168"/>
      <c r="C153" s="186"/>
      <c r="D153" s="186"/>
      <c r="E153" s="186"/>
      <c r="F153" s="186"/>
      <c r="G153" s="168"/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  <c r="R153" s="168"/>
      <c r="S153" s="168"/>
      <c r="T153" s="168"/>
      <c r="U153" s="168"/>
      <c r="V153" s="168"/>
      <c r="W153" s="168"/>
      <c r="X153" s="168"/>
      <c r="Y153" s="168"/>
    </row>
    <row r="154" spans="2:25" x14ac:dyDescent="0.2">
      <c r="B154" s="168"/>
      <c r="C154" s="186"/>
      <c r="D154" s="186"/>
      <c r="E154" s="186"/>
      <c r="F154" s="186"/>
      <c r="G154" s="168"/>
      <c r="H154" s="168"/>
      <c r="I154" s="168"/>
      <c r="J154" s="168"/>
      <c r="K154" s="168"/>
      <c r="L154" s="168"/>
      <c r="M154" s="168"/>
      <c r="N154" s="168"/>
      <c r="O154" s="168"/>
      <c r="P154" s="168"/>
      <c r="Q154" s="168"/>
      <c r="R154" s="168"/>
      <c r="S154" s="168"/>
      <c r="T154" s="168"/>
      <c r="U154" s="168"/>
      <c r="V154" s="168"/>
      <c r="W154" s="168"/>
      <c r="X154" s="168"/>
      <c r="Y154" s="168"/>
    </row>
    <row r="155" spans="2:25" x14ac:dyDescent="0.2">
      <c r="B155" s="168"/>
      <c r="C155" s="186"/>
      <c r="D155" s="186"/>
      <c r="E155" s="186"/>
      <c r="F155" s="186"/>
      <c r="G155" s="168"/>
      <c r="H155" s="168"/>
      <c r="I155" s="168"/>
      <c r="J155" s="168"/>
      <c r="K155" s="168"/>
      <c r="L155" s="168"/>
      <c r="M155" s="168"/>
      <c r="N155" s="168"/>
      <c r="O155" s="168"/>
      <c r="P155" s="168"/>
      <c r="Q155" s="168"/>
      <c r="R155" s="168"/>
      <c r="S155" s="168"/>
      <c r="T155" s="168"/>
      <c r="U155" s="168"/>
      <c r="V155" s="168"/>
      <c r="W155" s="168"/>
      <c r="X155" s="168"/>
      <c r="Y155" s="168"/>
    </row>
    <row r="156" spans="2:25" x14ac:dyDescent="0.2">
      <c r="B156" s="168"/>
      <c r="C156" s="186"/>
      <c r="D156" s="186"/>
      <c r="E156" s="186"/>
      <c r="F156" s="186"/>
      <c r="G156" s="168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68"/>
      <c r="S156" s="168"/>
      <c r="T156" s="168"/>
      <c r="U156" s="168"/>
      <c r="V156" s="168"/>
      <c r="W156" s="168"/>
      <c r="X156" s="168"/>
      <c r="Y156" s="168"/>
    </row>
    <row r="157" spans="2:25" x14ac:dyDescent="0.2">
      <c r="B157" s="168"/>
      <c r="C157" s="186"/>
      <c r="D157" s="186"/>
      <c r="E157" s="186"/>
      <c r="F157" s="186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S157" s="168"/>
      <c r="T157" s="168"/>
      <c r="U157" s="168"/>
      <c r="V157" s="168"/>
      <c r="W157" s="168"/>
      <c r="X157" s="168"/>
      <c r="Y157" s="168"/>
    </row>
    <row r="158" spans="2:25" x14ac:dyDescent="0.2">
      <c r="B158" s="168"/>
      <c r="C158" s="186"/>
      <c r="D158" s="186"/>
      <c r="E158" s="186"/>
      <c r="F158" s="186"/>
      <c r="G158" s="168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68"/>
      <c r="S158" s="168"/>
      <c r="T158" s="168"/>
      <c r="U158" s="168"/>
      <c r="V158" s="168"/>
      <c r="W158" s="168"/>
      <c r="X158" s="168"/>
      <c r="Y158" s="168"/>
    </row>
    <row r="159" spans="2:25" x14ac:dyDescent="0.2">
      <c r="B159" s="168"/>
      <c r="C159" s="186"/>
      <c r="D159" s="186"/>
      <c r="E159" s="186"/>
      <c r="F159" s="186"/>
      <c r="G159" s="168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68"/>
      <c r="S159" s="168"/>
      <c r="T159" s="168"/>
      <c r="U159" s="168"/>
      <c r="V159" s="168"/>
      <c r="W159" s="168"/>
      <c r="X159" s="168"/>
      <c r="Y159" s="168"/>
    </row>
    <row r="160" spans="2:25" x14ac:dyDescent="0.2">
      <c r="B160" s="168"/>
      <c r="C160" s="186"/>
      <c r="D160" s="186"/>
      <c r="E160" s="186"/>
      <c r="F160" s="186"/>
      <c r="G160" s="168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68"/>
      <c r="S160" s="168"/>
      <c r="T160" s="168"/>
      <c r="U160" s="168"/>
      <c r="V160" s="168"/>
      <c r="W160" s="168"/>
      <c r="X160" s="168"/>
      <c r="Y160" s="168"/>
    </row>
    <row r="161" spans="2:25" x14ac:dyDescent="0.2">
      <c r="B161" s="168"/>
      <c r="C161" s="186"/>
      <c r="D161" s="186"/>
      <c r="E161" s="186"/>
      <c r="F161" s="186"/>
      <c r="G161" s="168"/>
      <c r="H161" s="168"/>
      <c r="I161" s="168"/>
      <c r="J161" s="168"/>
      <c r="K161" s="168"/>
      <c r="L161" s="168"/>
      <c r="M161" s="168"/>
      <c r="N161" s="168"/>
      <c r="O161" s="168"/>
      <c r="P161" s="168"/>
      <c r="Q161" s="168"/>
      <c r="R161" s="168"/>
      <c r="S161" s="168"/>
      <c r="T161" s="168"/>
      <c r="U161" s="168"/>
      <c r="V161" s="168"/>
      <c r="W161" s="168"/>
      <c r="X161" s="168"/>
      <c r="Y161" s="168"/>
    </row>
    <row r="162" spans="2:25" x14ac:dyDescent="0.2">
      <c r="B162" s="168"/>
      <c r="C162" s="186"/>
      <c r="D162" s="186"/>
      <c r="E162" s="186"/>
      <c r="F162" s="186"/>
      <c r="G162" s="168"/>
      <c r="H162" s="168"/>
      <c r="I162" s="168"/>
      <c r="J162" s="168"/>
      <c r="K162" s="168"/>
      <c r="L162" s="168"/>
      <c r="M162" s="168"/>
      <c r="N162" s="168"/>
      <c r="O162" s="168"/>
      <c r="P162" s="168"/>
      <c r="Q162" s="168"/>
      <c r="R162" s="168"/>
      <c r="S162" s="168"/>
      <c r="T162" s="168"/>
      <c r="U162" s="168"/>
      <c r="V162" s="168"/>
      <c r="W162" s="168"/>
      <c r="X162" s="168"/>
      <c r="Y162" s="168"/>
    </row>
    <row r="163" spans="2:25" x14ac:dyDescent="0.2">
      <c r="B163" s="168"/>
      <c r="C163" s="186"/>
      <c r="D163" s="186"/>
      <c r="E163" s="186"/>
      <c r="F163" s="186"/>
      <c r="G163" s="168"/>
      <c r="H163" s="168"/>
      <c r="I163" s="168"/>
      <c r="J163" s="168"/>
      <c r="K163" s="168"/>
      <c r="L163" s="168"/>
      <c r="M163" s="168"/>
      <c r="N163" s="168"/>
      <c r="O163" s="168"/>
      <c r="P163" s="168"/>
      <c r="Q163" s="168"/>
      <c r="R163" s="168"/>
      <c r="S163" s="168"/>
      <c r="T163" s="168"/>
      <c r="U163" s="168"/>
      <c r="V163" s="168"/>
      <c r="W163" s="168"/>
      <c r="X163" s="168"/>
      <c r="Y163" s="168"/>
    </row>
    <row r="164" spans="2:25" x14ac:dyDescent="0.2">
      <c r="B164" s="168"/>
      <c r="C164" s="186"/>
      <c r="D164" s="186"/>
      <c r="E164" s="186"/>
      <c r="F164" s="186"/>
      <c r="G164" s="168"/>
      <c r="H164" s="168"/>
      <c r="I164" s="168"/>
      <c r="J164" s="168"/>
      <c r="K164" s="168"/>
      <c r="L164" s="168"/>
      <c r="M164" s="168"/>
      <c r="N164" s="168"/>
      <c r="O164" s="168"/>
      <c r="P164" s="168"/>
      <c r="Q164" s="168"/>
      <c r="R164" s="168"/>
      <c r="S164" s="168"/>
      <c r="T164" s="168"/>
      <c r="U164" s="168"/>
      <c r="V164" s="168"/>
      <c r="W164" s="168"/>
      <c r="X164" s="168"/>
      <c r="Y164" s="168"/>
    </row>
    <row r="165" spans="2:25" x14ac:dyDescent="0.2">
      <c r="B165" s="168"/>
      <c r="C165" s="186"/>
      <c r="D165" s="186"/>
      <c r="E165" s="186"/>
      <c r="F165" s="186"/>
      <c r="G165" s="168"/>
      <c r="H165" s="168"/>
      <c r="I165" s="168"/>
      <c r="J165" s="168"/>
      <c r="K165" s="168"/>
      <c r="L165" s="168"/>
      <c r="M165" s="168"/>
      <c r="N165" s="168"/>
      <c r="O165" s="168"/>
      <c r="P165" s="168"/>
      <c r="Q165" s="168"/>
      <c r="R165" s="168"/>
      <c r="S165" s="168"/>
      <c r="T165" s="168"/>
      <c r="U165" s="168"/>
      <c r="V165" s="168"/>
      <c r="W165" s="168"/>
      <c r="X165" s="168"/>
      <c r="Y165" s="168"/>
    </row>
    <row r="166" spans="2:25" x14ac:dyDescent="0.2">
      <c r="B166" s="168"/>
      <c r="C166" s="186"/>
      <c r="D166" s="186"/>
      <c r="E166" s="186"/>
      <c r="F166" s="186"/>
      <c r="G166" s="168"/>
      <c r="H166" s="168"/>
      <c r="I166" s="168"/>
      <c r="J166" s="168"/>
      <c r="K166" s="168"/>
      <c r="L166" s="168"/>
      <c r="M166" s="168"/>
      <c r="N166" s="168"/>
      <c r="O166" s="168"/>
      <c r="P166" s="168"/>
      <c r="Q166" s="168"/>
      <c r="R166" s="168"/>
      <c r="S166" s="168"/>
      <c r="T166" s="168"/>
      <c r="U166" s="168"/>
      <c r="V166" s="168"/>
      <c r="W166" s="168"/>
      <c r="X166" s="168"/>
      <c r="Y166" s="168"/>
    </row>
    <row r="167" spans="2:25" x14ac:dyDescent="0.2">
      <c r="B167" s="168"/>
      <c r="C167" s="186"/>
      <c r="D167" s="186"/>
      <c r="E167" s="186"/>
      <c r="F167" s="186"/>
      <c r="G167" s="168"/>
      <c r="H167" s="168"/>
      <c r="I167" s="168"/>
      <c r="J167" s="168"/>
      <c r="K167" s="168"/>
      <c r="L167" s="168"/>
      <c r="M167" s="168"/>
      <c r="N167" s="168"/>
      <c r="O167" s="168"/>
      <c r="P167" s="168"/>
      <c r="Q167" s="168"/>
      <c r="R167" s="168"/>
      <c r="S167" s="168"/>
      <c r="T167" s="168"/>
      <c r="U167" s="168"/>
      <c r="V167" s="168"/>
      <c r="W167" s="168"/>
      <c r="X167" s="168"/>
      <c r="Y167" s="168"/>
    </row>
    <row r="168" spans="2:25" x14ac:dyDescent="0.2">
      <c r="B168" s="168"/>
      <c r="C168" s="186"/>
      <c r="D168" s="186"/>
      <c r="E168" s="186"/>
      <c r="F168" s="186"/>
      <c r="G168" s="168"/>
      <c r="H168" s="168"/>
      <c r="I168" s="168"/>
      <c r="J168" s="168"/>
      <c r="K168" s="168"/>
      <c r="L168" s="168"/>
      <c r="M168" s="168"/>
      <c r="N168" s="168"/>
      <c r="O168" s="168"/>
      <c r="P168" s="168"/>
      <c r="Q168" s="168"/>
      <c r="R168" s="168"/>
      <c r="S168" s="168"/>
      <c r="T168" s="168"/>
      <c r="U168" s="168"/>
      <c r="V168" s="168"/>
      <c r="W168" s="168"/>
      <c r="X168" s="168"/>
      <c r="Y168" s="168"/>
    </row>
    <row r="169" spans="2:25" x14ac:dyDescent="0.2">
      <c r="B169" s="168"/>
      <c r="C169" s="186"/>
      <c r="D169" s="186"/>
      <c r="E169" s="186"/>
      <c r="F169" s="186"/>
      <c r="G169" s="168"/>
      <c r="H169" s="168"/>
      <c r="I169" s="168"/>
      <c r="J169" s="168"/>
      <c r="K169" s="168"/>
      <c r="L169" s="168"/>
      <c r="M169" s="168"/>
      <c r="N169" s="168"/>
      <c r="O169" s="168"/>
      <c r="P169" s="168"/>
      <c r="Q169" s="168"/>
      <c r="R169" s="168"/>
      <c r="S169" s="168"/>
      <c r="T169" s="168"/>
      <c r="U169" s="168"/>
      <c r="V169" s="168"/>
      <c r="W169" s="168"/>
      <c r="X169" s="168"/>
      <c r="Y169" s="168"/>
    </row>
    <row r="170" spans="2:25" x14ac:dyDescent="0.2">
      <c r="B170" s="168"/>
      <c r="C170" s="186"/>
      <c r="D170" s="186"/>
      <c r="E170" s="186"/>
      <c r="F170" s="186"/>
      <c r="G170" s="168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68"/>
      <c r="S170" s="168"/>
      <c r="T170" s="168"/>
      <c r="U170" s="168"/>
      <c r="V170" s="168"/>
      <c r="W170" s="168"/>
      <c r="X170" s="168"/>
      <c r="Y170" s="168"/>
    </row>
    <row r="171" spans="2:25" x14ac:dyDescent="0.2">
      <c r="B171" s="168"/>
      <c r="C171" s="186"/>
      <c r="D171" s="186"/>
      <c r="E171" s="186"/>
      <c r="F171" s="186"/>
      <c r="G171" s="168"/>
      <c r="H171" s="168"/>
      <c r="I171" s="168"/>
      <c r="J171" s="168"/>
      <c r="K171" s="168"/>
      <c r="L171" s="168"/>
      <c r="M171" s="168"/>
      <c r="N171" s="168"/>
      <c r="O171" s="168"/>
      <c r="P171" s="168"/>
      <c r="Q171" s="168"/>
      <c r="R171" s="168"/>
      <c r="S171" s="168"/>
      <c r="T171" s="168"/>
      <c r="U171" s="168"/>
      <c r="V171" s="168"/>
      <c r="W171" s="168"/>
      <c r="X171" s="168"/>
      <c r="Y171" s="168"/>
    </row>
  </sheetData>
  <mergeCells count="2">
    <mergeCell ref="A1:F1"/>
    <mergeCell ref="A2:F2"/>
  </mergeCells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71"/>
  <sheetViews>
    <sheetView workbookViewId="0">
      <selection activeCell="A6" sqref="A6"/>
    </sheetView>
  </sheetViews>
  <sheetFormatPr defaultColWidth="8.85546875" defaultRowHeight="12" x14ac:dyDescent="0.2"/>
  <cols>
    <col min="1" max="1" width="87.5703125" style="111" customWidth="1"/>
    <col min="2" max="2" width="8.85546875" style="111"/>
    <col min="3" max="3" width="13" style="206" customWidth="1"/>
    <col min="4" max="4" width="16" style="206" customWidth="1"/>
    <col min="5" max="5" width="15.42578125" style="206" customWidth="1"/>
    <col min="6" max="6" width="14.140625" style="206" customWidth="1"/>
    <col min="7" max="16384" width="8.85546875" style="111"/>
  </cols>
  <sheetData>
    <row r="1" spans="1:6" ht="24.75" customHeight="1" x14ac:dyDescent="0.2">
      <c r="A1" s="279" t="s">
        <v>682</v>
      </c>
      <c r="B1" s="280"/>
      <c r="C1" s="280"/>
      <c r="D1" s="280"/>
      <c r="E1" s="280"/>
      <c r="F1" s="281"/>
    </row>
    <row r="2" spans="1:6" ht="21.75" customHeight="1" x14ac:dyDescent="0.2">
      <c r="A2" s="283" t="s">
        <v>744</v>
      </c>
      <c r="B2" s="284"/>
      <c r="C2" s="284"/>
      <c r="D2" s="284"/>
      <c r="E2" s="284"/>
      <c r="F2" s="285"/>
    </row>
    <row r="3" spans="1:6" x14ac:dyDescent="0.2">
      <c r="A3" s="121"/>
      <c r="F3" s="206" t="s">
        <v>559</v>
      </c>
    </row>
    <row r="4" spans="1:6" ht="12.75" x14ac:dyDescent="0.25">
      <c r="A4" s="207" t="s">
        <v>2</v>
      </c>
    </row>
    <row r="5" spans="1:6" s="128" customFormat="1" ht="36" x14ac:dyDescent="0.25">
      <c r="A5" s="124" t="s">
        <v>53</v>
      </c>
      <c r="B5" s="125" t="s">
        <v>54</v>
      </c>
      <c r="C5" s="255" t="s">
        <v>532</v>
      </c>
      <c r="D5" s="255" t="s">
        <v>533</v>
      </c>
      <c r="E5" s="255" t="s">
        <v>534</v>
      </c>
      <c r="F5" s="256" t="s">
        <v>26</v>
      </c>
    </row>
    <row r="6" spans="1:6" ht="12.75" x14ac:dyDescent="0.2">
      <c r="A6" s="129" t="s">
        <v>55</v>
      </c>
      <c r="B6" s="130" t="s">
        <v>56</v>
      </c>
      <c r="C6" s="135">
        <v>95439900</v>
      </c>
      <c r="D6" s="135">
        <v>14964740</v>
      </c>
      <c r="E6" s="135">
        <f>SUM(ÖNKORMÁNYZATIKIADÁSOK:ÓVODAIKIADÁSOK!E6)</f>
        <v>0</v>
      </c>
      <c r="F6" s="135">
        <f>SUM(C6:E6)</f>
        <v>110404640</v>
      </c>
    </row>
    <row r="7" spans="1:6" ht="12.75" x14ac:dyDescent="0.2">
      <c r="A7" s="129" t="s">
        <v>57</v>
      </c>
      <c r="B7" s="134" t="s">
        <v>58</v>
      </c>
      <c r="C7" s="135">
        <v>0</v>
      </c>
      <c r="D7" s="135">
        <f>SUM(ÖNKORMÁNYZATIKIADÁSOK:ÓVODAIKIADÁSOK!D7)</f>
        <v>0</v>
      </c>
      <c r="E7" s="135">
        <f>SUM(ÖNKORMÁNYZATIKIADÁSOK:ÓVODAIKIADÁSOK!E7)</f>
        <v>0</v>
      </c>
      <c r="F7" s="135">
        <f>SUM(C7:E7)</f>
        <v>0</v>
      </c>
    </row>
    <row r="8" spans="1:6" ht="12.75" x14ac:dyDescent="0.2">
      <c r="A8" s="129" t="s">
        <v>59</v>
      </c>
      <c r="B8" s="134" t="s">
        <v>60</v>
      </c>
      <c r="C8" s="135">
        <v>0</v>
      </c>
      <c r="D8" s="135">
        <v>4540000</v>
      </c>
      <c r="E8" s="135">
        <f>SUM(ÖNKORMÁNYZATIKIADÁSOK:ÓVODAIKIADÁSOK!E8)</f>
        <v>0</v>
      </c>
      <c r="F8" s="135">
        <f>SUM(C8:E8)</f>
        <v>4540000</v>
      </c>
    </row>
    <row r="9" spans="1:6" ht="12.75" x14ac:dyDescent="0.2">
      <c r="A9" s="136" t="s">
        <v>61</v>
      </c>
      <c r="B9" s="134" t="s">
        <v>62</v>
      </c>
      <c r="C9" s="135"/>
      <c r="D9" s="135">
        <f>SUM(ÖNKORMÁNYZATIKIADÁSOK:ÓVODAIKIADÁSOK!D9)</f>
        <v>0</v>
      </c>
      <c r="E9" s="135">
        <f>SUM(ÖNKORMÁNYZATIKIADÁSOK:ÓVODAIKIADÁSOK!E9)</f>
        <v>0</v>
      </c>
      <c r="F9" s="135"/>
    </row>
    <row r="10" spans="1:6" ht="12.75" x14ac:dyDescent="0.2">
      <c r="A10" s="136" t="s">
        <v>63</v>
      </c>
      <c r="B10" s="134" t="s">
        <v>64</v>
      </c>
      <c r="C10" s="135">
        <v>0</v>
      </c>
      <c r="D10" s="135">
        <f>SUM(ÖNKORMÁNYZATIKIADÁSOK:ÓVODAIKIADÁSOK!D10)</f>
        <v>0</v>
      </c>
      <c r="E10" s="135">
        <f>SUM(ÖNKORMÁNYZATIKIADÁSOK:ÓVODAIKIADÁSOK!E10)</f>
        <v>0</v>
      </c>
      <c r="F10" s="135">
        <f>SUM(C10:E10)</f>
        <v>0</v>
      </c>
    </row>
    <row r="11" spans="1:6" ht="12.75" x14ac:dyDescent="0.2">
      <c r="A11" s="136" t="s">
        <v>65</v>
      </c>
      <c r="B11" s="134" t="s">
        <v>66</v>
      </c>
      <c r="C11" s="135">
        <v>1095000</v>
      </c>
      <c r="D11" s="135">
        <f>SUM(ÖNKORMÁNYZATIKIADÁSOK:ÓVODAIKIADÁSOK!D11)</f>
        <v>0</v>
      </c>
      <c r="E11" s="135">
        <f>SUM(ÖNKORMÁNYZATIKIADÁSOK:ÓVODAIKIADÁSOK!E11)</f>
        <v>0</v>
      </c>
      <c r="F11" s="135">
        <f>SUM(C11:E11)</f>
        <v>1095000</v>
      </c>
    </row>
    <row r="12" spans="1:6" ht="12.75" x14ac:dyDescent="0.2">
      <c r="A12" s="136" t="s">
        <v>67</v>
      </c>
      <c r="B12" s="134" t="s">
        <v>68</v>
      </c>
      <c r="C12" s="135"/>
      <c r="D12" s="135">
        <v>3584000</v>
      </c>
      <c r="E12" s="135">
        <f>SUM(ÖNKORMÁNYZATIKIADÁSOK:ÓVODAIKIADÁSOK!E12)</f>
        <v>0</v>
      </c>
      <c r="F12" s="135">
        <f>SUM(C12:E12)</f>
        <v>3584000</v>
      </c>
    </row>
    <row r="13" spans="1:6" ht="12.75" x14ac:dyDescent="0.2">
      <c r="A13" s="136" t="s">
        <v>69</v>
      </c>
      <c r="B13" s="134" t="s">
        <v>70</v>
      </c>
      <c r="C13" s="135">
        <f>SUM(ÖNKORMÁNYZATIKIADÁSOK:ÓVODAIKIADÁSOK!C13)</f>
        <v>0</v>
      </c>
      <c r="D13" s="135">
        <v>840000</v>
      </c>
      <c r="E13" s="135">
        <f>SUM(ÖNKORMÁNYZATIKIADÁSOK:ÓVODAIKIADÁSOK!E13)</f>
        <v>0</v>
      </c>
      <c r="F13" s="135">
        <f>SUM(C13:E13)</f>
        <v>840000</v>
      </c>
    </row>
    <row r="14" spans="1:6" ht="12.75" x14ac:dyDescent="0.2">
      <c r="A14" s="137" t="s">
        <v>71</v>
      </c>
      <c r="B14" s="134" t="s">
        <v>72</v>
      </c>
      <c r="C14" s="135">
        <v>850600</v>
      </c>
      <c r="D14" s="135">
        <f>SUM(ÖNKORMÁNYZATIKIADÁSOK:ÓVODAIKIADÁSOK!D14)</f>
        <v>0</v>
      </c>
      <c r="E14" s="135">
        <f>SUM(ÖNKORMÁNYZATIKIADÁSOK:ÓVODAIKIADÁSOK!E14)</f>
        <v>0</v>
      </c>
      <c r="F14" s="135">
        <f>SUM(C14:E14)</f>
        <v>850600</v>
      </c>
    </row>
    <row r="15" spans="1:6" ht="12.75" x14ac:dyDescent="0.2">
      <c r="A15" s="137" t="s">
        <v>73</v>
      </c>
      <c r="B15" s="134" t="s">
        <v>74</v>
      </c>
      <c r="C15" s="135">
        <v>0</v>
      </c>
      <c r="D15" s="135">
        <v>0</v>
      </c>
      <c r="E15" s="135">
        <f>SUM(ÖNKORMÁNYZATIKIADÁSOK:ÓVODAIKIADÁSOK!E15)</f>
        <v>0</v>
      </c>
      <c r="F15" s="135">
        <v>0</v>
      </c>
    </row>
    <row r="16" spans="1:6" ht="12.75" x14ac:dyDescent="0.2">
      <c r="A16" s="137" t="s">
        <v>75</v>
      </c>
      <c r="B16" s="134" t="s">
        <v>76</v>
      </c>
      <c r="C16" s="135">
        <f>SUM(ÖNKORMÁNYZATIKIADÁSOK:ÓVODAIKIADÁSOK!C16)</f>
        <v>0</v>
      </c>
      <c r="D16" s="135">
        <f>SUM(ÖNKORMÁNYZATIKIADÁSOK:ÓVODAIKIADÁSOK!D16)</f>
        <v>0</v>
      </c>
      <c r="E16" s="135">
        <f>SUM(ÖNKORMÁNYZATIKIADÁSOK:ÓVODAIKIADÁSOK!E16)</f>
        <v>0</v>
      </c>
      <c r="F16" s="135">
        <f>SUM(ÖNKORMÁNYZATIKIADÁSOK:ÓVODAIKIADÁSOK!F16)</f>
        <v>0</v>
      </c>
    </row>
    <row r="17" spans="1:6" ht="12.75" x14ac:dyDescent="0.2">
      <c r="A17" s="137" t="s">
        <v>77</v>
      </c>
      <c r="B17" s="134" t="s">
        <v>78</v>
      </c>
      <c r="C17" s="135">
        <v>0</v>
      </c>
      <c r="D17" s="135"/>
      <c r="E17" s="135">
        <f>SUM(ÖNKORMÁNYZATIKIADÁSOK:ÓVODAIKIADÁSOK!E17)</f>
        <v>0</v>
      </c>
      <c r="F17" s="135"/>
    </row>
    <row r="18" spans="1:6" ht="12.75" x14ac:dyDescent="0.2">
      <c r="A18" s="137" t="s">
        <v>395</v>
      </c>
      <c r="B18" s="134" t="s">
        <v>79</v>
      </c>
      <c r="C18" s="135">
        <f>SUM(ÖNKORMÁNYZATIKIADÁSOK:ÓVODAIKIADÁSOK!C18)</f>
        <v>0</v>
      </c>
      <c r="D18" s="135">
        <f>SUM(ÖNKORMÁNYZATIKIADÁSOK:ÓVODAIKIADÁSOK!D18)</f>
        <v>0</v>
      </c>
      <c r="E18" s="135">
        <f>SUM(ÖNKORMÁNYZATIKIADÁSOK:ÓVODAIKIADÁSOK!E18)</f>
        <v>0</v>
      </c>
      <c r="F18" s="135">
        <f>SUM(ÖNKORMÁNYZATIKIADÁSOK:ÓVODAIKIADÁSOK!F18)</f>
        <v>0</v>
      </c>
    </row>
    <row r="19" spans="1:6" s="142" customFormat="1" x14ac:dyDescent="0.2">
      <c r="A19" s="138" t="s">
        <v>347</v>
      </c>
      <c r="B19" s="139" t="s">
        <v>80</v>
      </c>
      <c r="C19" s="140">
        <f>SUM(C6:C18)</f>
        <v>97385500</v>
      </c>
      <c r="D19" s="140">
        <f>SUM(D6:D18)</f>
        <v>23928740</v>
      </c>
      <c r="E19" s="140">
        <f>SUM(ÖNKORMÁNYZATIKIADÁSOK:ÓVODAIKIADÁSOK!E19)</f>
        <v>0</v>
      </c>
      <c r="F19" s="140">
        <f>SUM(F6:F18)</f>
        <v>121314240</v>
      </c>
    </row>
    <row r="20" spans="1:6" ht="12.75" x14ac:dyDescent="0.2">
      <c r="A20" s="137" t="s">
        <v>81</v>
      </c>
      <c r="B20" s="134" t="s">
        <v>82</v>
      </c>
      <c r="C20" s="135">
        <v>6580800</v>
      </c>
      <c r="D20" s="135">
        <v>0</v>
      </c>
      <c r="E20" s="135">
        <f>SUM(ÖNKORMÁNYZATIKIADÁSOK:ÓVODAIKIADÁSOK!E20)</f>
        <v>0</v>
      </c>
      <c r="F20" s="135">
        <f>SUM(C20:E20)</f>
        <v>6580800</v>
      </c>
    </row>
    <row r="21" spans="1:6" ht="12.75" x14ac:dyDescent="0.2">
      <c r="A21" s="137" t="s">
        <v>83</v>
      </c>
      <c r="B21" s="134" t="s">
        <v>84</v>
      </c>
      <c r="C21" s="135">
        <v>0</v>
      </c>
      <c r="D21" s="135">
        <v>832800</v>
      </c>
      <c r="E21" s="135">
        <f>SUM(ÖNKORMÁNYZATIKIADÁSOK:ÓVODAIKIADÁSOK!E21)</f>
        <v>0</v>
      </c>
      <c r="F21" s="135">
        <f>SUM(C21:E21)</f>
        <v>832800</v>
      </c>
    </row>
    <row r="22" spans="1:6" ht="12.75" x14ac:dyDescent="0.2">
      <c r="A22" s="143" t="s">
        <v>85</v>
      </c>
      <c r="B22" s="134" t="s">
        <v>86</v>
      </c>
      <c r="C22" s="135">
        <v>0</v>
      </c>
      <c r="D22" s="135">
        <v>0</v>
      </c>
      <c r="E22" s="135">
        <f>SUM(ÖNKORMÁNYZATIKIADÁSOK:ÓVODAIKIADÁSOK!E22)</f>
        <v>0</v>
      </c>
      <c r="F22" s="135">
        <v>0</v>
      </c>
    </row>
    <row r="23" spans="1:6" s="142" customFormat="1" x14ac:dyDescent="0.2">
      <c r="A23" s="144" t="s">
        <v>348</v>
      </c>
      <c r="B23" s="139" t="s">
        <v>87</v>
      </c>
      <c r="C23" s="140">
        <f>SUM(C20:C22)</f>
        <v>6580800</v>
      </c>
      <c r="D23" s="140">
        <f>SUM(D20:D22)</f>
        <v>832800</v>
      </c>
      <c r="E23" s="140">
        <f>SUM(ÖNKORMÁNYZATIKIADÁSOK:ÓVODAIKIADÁSOK!E23)</f>
        <v>0</v>
      </c>
      <c r="F23" s="140">
        <f>SUM(F20:F22)</f>
        <v>7413600</v>
      </c>
    </row>
    <row r="24" spans="1:6" s="142" customFormat="1" x14ac:dyDescent="0.2">
      <c r="A24" s="138" t="s">
        <v>425</v>
      </c>
      <c r="B24" s="139" t="s">
        <v>88</v>
      </c>
      <c r="C24" s="140">
        <f>C19+C23</f>
        <v>103966300</v>
      </c>
      <c r="D24" s="140">
        <f>D19+D23</f>
        <v>24761540</v>
      </c>
      <c r="E24" s="140">
        <f>SUM(ÖNKORMÁNYZATIKIADÁSOK:ÓVODAIKIADÁSOK!E24)</f>
        <v>0</v>
      </c>
      <c r="F24" s="140">
        <f>SUM(C24:E24)</f>
        <v>128727840</v>
      </c>
    </row>
    <row r="25" spans="1:6" s="142" customFormat="1" x14ac:dyDescent="0.2">
      <c r="A25" s="144" t="s">
        <v>396</v>
      </c>
      <c r="B25" s="139" t="s">
        <v>89</v>
      </c>
      <c r="C25" s="140">
        <v>15983400</v>
      </c>
      <c r="D25" s="140">
        <v>3845300</v>
      </c>
      <c r="E25" s="140">
        <f>SUM(ÖNKORMÁNYZATIKIADÁSOK:ÓVODAIKIADÁSOK!E25)</f>
        <v>0</v>
      </c>
      <c r="F25" s="140">
        <f>SUM(C25:E25)</f>
        <v>19828700</v>
      </c>
    </row>
    <row r="26" spans="1:6" ht="12.75" x14ac:dyDescent="0.2">
      <c r="A26" s="137" t="s">
        <v>90</v>
      </c>
      <c r="B26" s="134" t="s">
        <v>91</v>
      </c>
      <c r="C26" s="135">
        <v>1575000</v>
      </c>
      <c r="D26" s="135">
        <v>200000</v>
      </c>
      <c r="E26" s="135">
        <f>SUM(ÖNKORMÁNYZATIKIADÁSOK:ÓVODAIKIADÁSOK!E26)</f>
        <v>0</v>
      </c>
      <c r="F26" s="135">
        <f>SUM(C26:E26)</f>
        <v>1775000</v>
      </c>
    </row>
    <row r="27" spans="1:6" ht="12.75" x14ac:dyDescent="0.2">
      <c r="A27" s="137" t="s">
        <v>92</v>
      </c>
      <c r="B27" s="134" t="s">
        <v>93</v>
      </c>
      <c r="C27" s="135">
        <v>15177000</v>
      </c>
      <c r="D27" s="135">
        <v>500000</v>
      </c>
      <c r="E27" s="135">
        <f>SUM(ÖNKORMÁNYZATIKIADÁSOK:ÓVODAIKIADÁSOK!E27)</f>
        <v>0</v>
      </c>
      <c r="F27" s="135">
        <f>SUM(C27:E27)</f>
        <v>15677000</v>
      </c>
    </row>
    <row r="28" spans="1:6" ht="12.75" x14ac:dyDescent="0.2">
      <c r="A28" s="137" t="s">
        <v>94</v>
      </c>
      <c r="B28" s="134" t="s">
        <v>95</v>
      </c>
      <c r="C28" s="135">
        <v>0</v>
      </c>
      <c r="D28" s="135">
        <f>SUM(ÖNKORMÁNYZATIKIADÁSOK:ÓVODAIKIADÁSOK!D28)</f>
        <v>0</v>
      </c>
      <c r="E28" s="135">
        <f>SUM(ÖNKORMÁNYZATIKIADÁSOK:ÓVODAIKIADÁSOK!E28)</f>
        <v>0</v>
      </c>
      <c r="F28" s="135">
        <f>SUM(C28:E28)</f>
        <v>0</v>
      </c>
    </row>
    <row r="29" spans="1:6" s="142" customFormat="1" x14ac:dyDescent="0.2">
      <c r="A29" s="144" t="s">
        <v>349</v>
      </c>
      <c r="B29" s="139" t="s">
        <v>96</v>
      </c>
      <c r="C29" s="140">
        <f>SUM(C26:C28)</f>
        <v>16752000</v>
      </c>
      <c r="D29" s="140">
        <f>SUM(D26:D28)</f>
        <v>700000</v>
      </c>
      <c r="E29" s="140">
        <f>SUM(ÖNKORMÁNYZATIKIADÁSOK:ÓVODAIKIADÁSOK!E29)</f>
        <v>0</v>
      </c>
      <c r="F29" s="140">
        <f>SUM(F26:F28)</f>
        <v>17452000</v>
      </c>
    </row>
    <row r="30" spans="1:6" ht="12.75" x14ac:dyDescent="0.2">
      <c r="A30" s="137" t="s">
        <v>97</v>
      </c>
      <c r="B30" s="134" t="s">
        <v>98</v>
      </c>
      <c r="C30" s="135">
        <v>1790000</v>
      </c>
      <c r="D30" s="135">
        <f>SUM(ÖNKORMÁNYZATIKIADÁSOK:ÓVODAIKIADÁSOK!D30)</f>
        <v>0</v>
      </c>
      <c r="E30" s="135">
        <f>SUM(ÖNKORMÁNYZATIKIADÁSOK:ÓVODAIKIADÁSOK!E30)</f>
        <v>0</v>
      </c>
      <c r="F30" s="135">
        <f>SUM(C30:E30)</f>
        <v>1790000</v>
      </c>
    </row>
    <row r="31" spans="1:6" ht="12.75" x14ac:dyDescent="0.2">
      <c r="A31" s="137" t="s">
        <v>99</v>
      </c>
      <c r="B31" s="134" t="s">
        <v>100</v>
      </c>
      <c r="C31" s="135">
        <v>1340000</v>
      </c>
      <c r="D31" s="135">
        <f>SUM(ÖNKORMÁNYZATIKIADÁSOK:ÓVODAIKIADÁSOK!D31)</f>
        <v>0</v>
      </c>
      <c r="E31" s="135">
        <f>SUM(ÖNKORMÁNYZATIKIADÁSOK:ÓVODAIKIADÁSOK!E31)</f>
        <v>0</v>
      </c>
      <c r="F31" s="135">
        <f>SUM(C31:E31)</f>
        <v>1340000</v>
      </c>
    </row>
    <row r="32" spans="1:6" s="142" customFormat="1" ht="15" customHeight="1" x14ac:dyDescent="0.2">
      <c r="A32" s="144" t="s">
        <v>426</v>
      </c>
      <c r="B32" s="139" t="s">
        <v>101</v>
      </c>
      <c r="C32" s="140">
        <f>SUM(C30:C31)</f>
        <v>3130000</v>
      </c>
      <c r="D32" s="140">
        <f>SUM(D30:D31)</f>
        <v>0</v>
      </c>
      <c r="E32" s="140">
        <f>SUM(ÖNKORMÁNYZATIKIADÁSOK:ÓVODAIKIADÁSOK!E32)</f>
        <v>0</v>
      </c>
      <c r="F32" s="140">
        <f>SUM(F30:F31)</f>
        <v>3130000</v>
      </c>
    </row>
    <row r="33" spans="1:6" ht="12.75" x14ac:dyDescent="0.2">
      <c r="A33" s="137" t="s">
        <v>102</v>
      </c>
      <c r="B33" s="134" t="s">
        <v>103</v>
      </c>
      <c r="C33" s="135">
        <v>5500000</v>
      </c>
      <c r="D33" s="135">
        <f>SUM(ÖNKORMÁNYZATIKIADÁSOK:ÓVODAIKIADÁSOK!D33)</f>
        <v>0</v>
      </c>
      <c r="E33" s="135">
        <f>SUM(ÖNKORMÁNYZATIKIADÁSOK:ÓVODAIKIADÁSOK!E33)</f>
        <v>0</v>
      </c>
      <c r="F33" s="135">
        <f t="shared" ref="F33:F39" si="0">SUM(C33:E33)</f>
        <v>5500000</v>
      </c>
    </row>
    <row r="34" spans="1:6" ht="12.75" x14ac:dyDescent="0.2">
      <c r="A34" s="137" t="s">
        <v>104</v>
      </c>
      <c r="B34" s="134" t="s">
        <v>105</v>
      </c>
      <c r="C34" s="135">
        <v>408000</v>
      </c>
      <c r="D34" s="135">
        <f>SUM(ÖNKORMÁNYZATIKIADÁSOK:ÓVODAIKIADÁSOK!D34)</f>
        <v>0</v>
      </c>
      <c r="E34" s="135">
        <f>SUM(ÖNKORMÁNYZATIKIADÁSOK:ÓVODAIKIADÁSOK!E34)</f>
        <v>0</v>
      </c>
      <c r="F34" s="135">
        <f t="shared" si="0"/>
        <v>408000</v>
      </c>
    </row>
    <row r="35" spans="1:6" ht="12.75" x14ac:dyDescent="0.2">
      <c r="A35" s="137" t="s">
        <v>397</v>
      </c>
      <c r="B35" s="134" t="s">
        <v>106</v>
      </c>
      <c r="C35" s="135">
        <v>2200000</v>
      </c>
      <c r="D35" s="135">
        <v>1000000</v>
      </c>
      <c r="E35" s="135">
        <f>SUM(ÖNKORMÁNYZATIKIADÁSOK:ÓVODAIKIADÁSOK!E35)</f>
        <v>0</v>
      </c>
      <c r="F35" s="135">
        <f t="shared" si="0"/>
        <v>3200000</v>
      </c>
    </row>
    <row r="36" spans="1:6" ht="12.75" x14ac:dyDescent="0.2">
      <c r="A36" s="137" t="s">
        <v>107</v>
      </c>
      <c r="B36" s="134" t="s">
        <v>108</v>
      </c>
      <c r="C36" s="135">
        <v>2260000</v>
      </c>
      <c r="D36" s="135"/>
      <c r="E36" s="135">
        <f>SUM(ÖNKORMÁNYZATIKIADÁSOK:ÓVODAIKIADÁSOK!E36)</f>
        <v>0</v>
      </c>
      <c r="F36" s="135">
        <f t="shared" si="0"/>
        <v>2260000</v>
      </c>
    </row>
    <row r="37" spans="1:6" ht="12.75" x14ac:dyDescent="0.2">
      <c r="A37" s="146" t="s">
        <v>398</v>
      </c>
      <c r="B37" s="134" t="s">
        <v>109</v>
      </c>
      <c r="C37" s="135">
        <v>0</v>
      </c>
      <c r="D37" s="135">
        <f>SUM(ÖNKORMÁNYZATIKIADÁSOK:ÓVODAIKIADÁSOK!D37)</f>
        <v>0</v>
      </c>
      <c r="E37" s="135">
        <f>SUM(ÖNKORMÁNYZATIKIADÁSOK:ÓVODAIKIADÁSOK!E37)</f>
        <v>0</v>
      </c>
      <c r="F37" s="135">
        <f t="shared" si="0"/>
        <v>0</v>
      </c>
    </row>
    <row r="38" spans="1:6" ht="12.75" x14ac:dyDescent="0.2">
      <c r="A38" s="143" t="s">
        <v>110</v>
      </c>
      <c r="B38" s="134" t="s">
        <v>111</v>
      </c>
      <c r="C38" s="135">
        <v>3050000</v>
      </c>
      <c r="D38" s="135"/>
      <c r="E38" s="135">
        <f>SUM(ÖNKORMÁNYZATIKIADÁSOK:ÓVODAIKIADÁSOK!E38)</f>
        <v>0</v>
      </c>
      <c r="F38" s="135">
        <f t="shared" si="0"/>
        <v>3050000</v>
      </c>
    </row>
    <row r="39" spans="1:6" ht="12.75" x14ac:dyDescent="0.2">
      <c r="A39" s="137" t="s">
        <v>399</v>
      </c>
      <c r="B39" s="134" t="s">
        <v>112</v>
      </c>
      <c r="C39" s="135">
        <v>5157000</v>
      </c>
      <c r="D39" s="135">
        <v>3200000</v>
      </c>
      <c r="E39" s="135">
        <f>SUM(ÖNKORMÁNYZATIKIADÁSOK:ÓVODAIKIADÁSOK!E39)</f>
        <v>0</v>
      </c>
      <c r="F39" s="135">
        <f t="shared" si="0"/>
        <v>8357000</v>
      </c>
    </row>
    <row r="40" spans="1:6" s="142" customFormat="1" x14ac:dyDescent="0.2">
      <c r="A40" s="144" t="s">
        <v>350</v>
      </c>
      <c r="B40" s="139" t="s">
        <v>113</v>
      </c>
      <c r="C40" s="140">
        <f>SUM(C33:C39)</f>
        <v>18575000</v>
      </c>
      <c r="D40" s="140">
        <f>SUM(D33:D39)</f>
        <v>4200000</v>
      </c>
      <c r="E40" s="140">
        <f>SUM(ÖNKORMÁNYZATIKIADÁSOK:ÓVODAIKIADÁSOK!E40)</f>
        <v>0</v>
      </c>
      <c r="F40" s="140">
        <f>SUM(F33:F39)</f>
        <v>22775000</v>
      </c>
    </row>
    <row r="41" spans="1:6" ht="12.75" x14ac:dyDescent="0.2">
      <c r="A41" s="137" t="s">
        <v>114</v>
      </c>
      <c r="B41" s="134" t="s">
        <v>115</v>
      </c>
      <c r="C41" s="135">
        <v>1800000</v>
      </c>
      <c r="D41" s="135">
        <v>0</v>
      </c>
      <c r="E41" s="135">
        <f>SUM(ÖNKORMÁNYZATIKIADÁSOK:ÓVODAIKIADÁSOK!E41)</f>
        <v>0</v>
      </c>
      <c r="F41" s="135">
        <f>SUM(C41:E41)</f>
        <v>1800000</v>
      </c>
    </row>
    <row r="42" spans="1:6" ht="12.75" x14ac:dyDescent="0.2">
      <c r="A42" s="137" t="s">
        <v>116</v>
      </c>
      <c r="B42" s="134" t="s">
        <v>117</v>
      </c>
      <c r="C42" s="135"/>
      <c r="D42" s="135">
        <v>260000</v>
      </c>
      <c r="E42" s="135">
        <f>SUM(ÖNKORMÁNYZATIKIADÁSOK:ÓVODAIKIADÁSOK!E42)</f>
        <v>0</v>
      </c>
      <c r="F42" s="135">
        <f>SUM(C42:E42)</f>
        <v>260000</v>
      </c>
    </row>
    <row r="43" spans="1:6" s="142" customFormat="1" x14ac:dyDescent="0.2">
      <c r="A43" s="144" t="s">
        <v>351</v>
      </c>
      <c r="B43" s="139" t="s">
        <v>118</v>
      </c>
      <c r="C43" s="140">
        <f>SUM(C41:C42)</f>
        <v>1800000</v>
      </c>
      <c r="D43" s="140">
        <f>SUM(D41:D42)</f>
        <v>260000</v>
      </c>
      <c r="E43" s="140">
        <f>SUM(ÖNKORMÁNYZATIKIADÁSOK:ÓVODAIKIADÁSOK!E43)</f>
        <v>0</v>
      </c>
      <c r="F43" s="140">
        <f>SUM(F41:F42)</f>
        <v>2060000</v>
      </c>
    </row>
    <row r="44" spans="1:6" ht="12.75" x14ac:dyDescent="0.2">
      <c r="A44" s="137" t="s">
        <v>119</v>
      </c>
      <c r="B44" s="134" t="s">
        <v>120</v>
      </c>
      <c r="C44" s="135">
        <v>8502000</v>
      </c>
      <c r="D44" s="135">
        <v>1751627</v>
      </c>
      <c r="E44" s="135">
        <f>SUM(ÖNKORMÁNYZATIKIADÁSOK:ÓVODAIKIADÁSOK!E44)</f>
        <v>0</v>
      </c>
      <c r="F44" s="135">
        <f>SUM(C44:E44)</f>
        <v>10253627</v>
      </c>
    </row>
    <row r="45" spans="1:6" ht="12.75" x14ac:dyDescent="0.2">
      <c r="A45" s="137" t="s">
        <v>121</v>
      </c>
      <c r="B45" s="134" t="s">
        <v>122</v>
      </c>
      <c r="C45" s="135">
        <v>0</v>
      </c>
      <c r="D45" s="135">
        <v>19090000</v>
      </c>
      <c r="E45" s="135">
        <f>SUM(ÖNKORMÁNYZATIKIADÁSOK:ÓVODAIKIADÁSOK!E45)</f>
        <v>0</v>
      </c>
      <c r="F45" s="135">
        <f>SUM(C45:E45)</f>
        <v>19090000</v>
      </c>
    </row>
    <row r="46" spans="1:6" ht="12.75" x14ac:dyDescent="0.2">
      <c r="A46" s="137" t="s">
        <v>400</v>
      </c>
      <c r="B46" s="134" t="s">
        <v>123</v>
      </c>
      <c r="C46" s="135">
        <v>0</v>
      </c>
      <c r="D46" s="135">
        <v>0</v>
      </c>
      <c r="E46" s="135">
        <v>0</v>
      </c>
      <c r="F46" s="135">
        <v>0</v>
      </c>
    </row>
    <row r="47" spans="1:6" ht="12.75" x14ac:dyDescent="0.2">
      <c r="A47" s="137" t="s">
        <v>401</v>
      </c>
      <c r="B47" s="134" t="s">
        <v>124</v>
      </c>
      <c r="C47" s="135"/>
      <c r="D47" s="135"/>
      <c r="E47" s="135">
        <f>SUM(ÖNKORMÁNYZATIKIADÁSOK:ÓVODAIKIADÁSOK!E47)</f>
        <v>0</v>
      </c>
      <c r="F47" s="135"/>
    </row>
    <row r="48" spans="1:6" ht="12.75" x14ac:dyDescent="0.2">
      <c r="A48" s="137" t="s">
        <v>125</v>
      </c>
      <c r="B48" s="134" t="s">
        <v>126</v>
      </c>
      <c r="C48" s="135">
        <v>100000</v>
      </c>
      <c r="D48" s="135">
        <v>0</v>
      </c>
      <c r="E48" s="135">
        <f>SUM(ÖNKORMÁNYZATIKIADÁSOK:ÓVODAIKIADÁSOK!E48)</f>
        <v>0</v>
      </c>
      <c r="F48" s="135">
        <v>100000</v>
      </c>
    </row>
    <row r="49" spans="1:6" s="142" customFormat="1" x14ac:dyDescent="0.2">
      <c r="A49" s="144" t="s">
        <v>352</v>
      </c>
      <c r="B49" s="139" t="s">
        <v>127</v>
      </c>
      <c r="C49" s="140">
        <f>SUM(C44:C48)</f>
        <v>8602000</v>
      </c>
      <c r="D49" s="140">
        <f>SUM(D44:D48)</f>
        <v>20841627</v>
      </c>
      <c r="E49" s="140">
        <f>SUM(ÖNKORMÁNYZATIKIADÁSOK:ÓVODAIKIADÁSOK!E49)</f>
        <v>0</v>
      </c>
      <c r="F49" s="140">
        <f>SUM(F44:F48)</f>
        <v>29443627</v>
      </c>
    </row>
    <row r="50" spans="1:6" s="142" customFormat="1" x14ac:dyDescent="0.2">
      <c r="A50" s="144" t="s">
        <v>353</v>
      </c>
      <c r="B50" s="139" t="s">
        <v>128</v>
      </c>
      <c r="C50" s="140">
        <f>C29+C32+C40+C43+C49</f>
        <v>48859000</v>
      </c>
      <c r="D50" s="140">
        <f>D29+D32+D40+D43+D49</f>
        <v>26001627</v>
      </c>
      <c r="E50" s="140">
        <f>SUM(ÖNKORMÁNYZATIKIADÁSOK:ÓVODAIKIADÁSOK!E50)</f>
        <v>0</v>
      </c>
      <c r="F50" s="140">
        <f>SUM(C50:E50)</f>
        <v>74860627</v>
      </c>
    </row>
    <row r="51" spans="1:6" ht="12.75" x14ac:dyDescent="0.2">
      <c r="A51" s="147" t="s">
        <v>129</v>
      </c>
      <c r="B51" s="134" t="s">
        <v>130</v>
      </c>
      <c r="C51" s="135">
        <v>0</v>
      </c>
      <c r="D51" s="135">
        <f>SUM(ÖNKORMÁNYZATIKIADÁSOK:ÓVODAIKIADÁSOK!D51)</f>
        <v>0</v>
      </c>
      <c r="E51" s="135">
        <f>SUM(ÖNKORMÁNYZATIKIADÁSOK:ÓVODAIKIADÁSOK!E51)</f>
        <v>0</v>
      </c>
      <c r="F51" s="135">
        <f>SUM(ÖNKORMÁNYZATIKIADÁSOK:ÓVODAIKIADÁSOK!F51)</f>
        <v>0</v>
      </c>
    </row>
    <row r="52" spans="1:6" ht="12.75" x14ac:dyDescent="0.2">
      <c r="A52" s="147" t="s">
        <v>354</v>
      </c>
      <c r="B52" s="134" t="s">
        <v>131</v>
      </c>
      <c r="C52" s="135">
        <f>SUM(ÖNKORMÁNYZATIKIADÁSOK:ÓVODAIKIADÁSOK!C52)</f>
        <v>0</v>
      </c>
      <c r="D52" s="135">
        <f>SUM(ÖNKORMÁNYZATIKIADÁSOK:ÓVODAIKIADÁSOK!D52)</f>
        <v>0</v>
      </c>
      <c r="E52" s="135">
        <f>SUM(ÖNKORMÁNYZATIKIADÁSOK:ÓVODAIKIADÁSOK!E52)</f>
        <v>0</v>
      </c>
      <c r="F52" s="135">
        <f>SUM(ÖNKORMÁNYZATIKIADÁSOK:ÓVODAIKIADÁSOK!F52)</f>
        <v>0</v>
      </c>
    </row>
    <row r="53" spans="1:6" ht="12.75" x14ac:dyDescent="0.2">
      <c r="A53" s="148" t="s">
        <v>402</v>
      </c>
      <c r="B53" s="134" t="s">
        <v>132</v>
      </c>
      <c r="C53" s="135">
        <f>SUM(ÖNKORMÁNYZATIKIADÁSOK:ÓVODAIKIADÁSOK!C53)</f>
        <v>0</v>
      </c>
      <c r="D53" s="135">
        <f>SUM(ÖNKORMÁNYZATIKIADÁSOK:ÓVODAIKIADÁSOK!D53)</f>
        <v>0</v>
      </c>
      <c r="E53" s="135">
        <f>SUM(ÖNKORMÁNYZATIKIADÁSOK:ÓVODAIKIADÁSOK!E53)</f>
        <v>0</v>
      </c>
      <c r="F53" s="135">
        <f>SUM(ÖNKORMÁNYZATIKIADÁSOK:ÓVODAIKIADÁSOK!F53)</f>
        <v>0</v>
      </c>
    </row>
    <row r="54" spans="1:6" ht="12.75" x14ac:dyDescent="0.2">
      <c r="A54" s="148" t="s">
        <v>403</v>
      </c>
      <c r="B54" s="134" t="s">
        <v>133</v>
      </c>
      <c r="C54" s="135">
        <f>SUM(ÖNKORMÁNYZATIKIADÁSOK:ÓVODAIKIADÁSOK!C54)</f>
        <v>0</v>
      </c>
      <c r="D54" s="135">
        <f>SUM(ÖNKORMÁNYZATIKIADÁSOK:ÓVODAIKIADÁSOK!D54)</f>
        <v>0</v>
      </c>
      <c r="E54" s="135">
        <f>SUM(ÖNKORMÁNYZATIKIADÁSOK:ÓVODAIKIADÁSOK!E54)</f>
        <v>0</v>
      </c>
      <c r="F54" s="135">
        <f>SUM(ÖNKORMÁNYZATIKIADÁSOK:ÓVODAIKIADÁSOK!F54)</f>
        <v>0</v>
      </c>
    </row>
    <row r="55" spans="1:6" ht="12.75" x14ac:dyDescent="0.2">
      <c r="A55" s="148" t="s">
        <v>404</v>
      </c>
      <c r="B55" s="134" t="s">
        <v>134</v>
      </c>
      <c r="C55" s="135">
        <f>SUM(ÖNKORMÁNYZATIKIADÁSOK:ÓVODAIKIADÁSOK!C55)</f>
        <v>0</v>
      </c>
      <c r="D55" s="135">
        <f>SUM(ÖNKORMÁNYZATIKIADÁSOK:ÓVODAIKIADÁSOK!D55)</f>
        <v>0</v>
      </c>
      <c r="E55" s="135">
        <f>SUM(ÖNKORMÁNYZATIKIADÁSOK:ÓVODAIKIADÁSOK!E55)</f>
        <v>0</v>
      </c>
      <c r="F55" s="135">
        <f>SUM(ÖNKORMÁNYZATIKIADÁSOK:ÓVODAIKIADÁSOK!F55)</f>
        <v>0</v>
      </c>
    </row>
    <row r="56" spans="1:6" ht="12.75" x14ac:dyDescent="0.2">
      <c r="A56" s="147" t="s">
        <v>405</v>
      </c>
      <c r="B56" s="134" t="s">
        <v>135</v>
      </c>
      <c r="C56" s="135">
        <f>SUM(ÖNKORMÁNYZATIKIADÁSOK:ÓVODAIKIADÁSOK!C56)</f>
        <v>0</v>
      </c>
      <c r="D56" s="135">
        <f>SUM(ÖNKORMÁNYZATIKIADÁSOK:ÓVODAIKIADÁSOK!D56)</f>
        <v>0</v>
      </c>
      <c r="E56" s="135">
        <f>SUM(ÖNKORMÁNYZATIKIADÁSOK:ÓVODAIKIADÁSOK!E56)</f>
        <v>0</v>
      </c>
      <c r="F56" s="135">
        <f>SUM(ÖNKORMÁNYZATIKIADÁSOK:ÓVODAIKIADÁSOK!F56)</f>
        <v>0</v>
      </c>
    </row>
    <row r="57" spans="1:6" ht="12.75" x14ac:dyDescent="0.2">
      <c r="A57" s="147" t="s">
        <v>406</v>
      </c>
      <c r="B57" s="134" t="s">
        <v>136</v>
      </c>
      <c r="C57" s="135">
        <f>SUM(ÖNKORMÁNYZATIKIADÁSOK:ÓVODAIKIADÁSOK!C57)</f>
        <v>0</v>
      </c>
      <c r="D57" s="135">
        <f>SUM(ÖNKORMÁNYZATIKIADÁSOK:ÓVODAIKIADÁSOK!D57)</f>
        <v>0</v>
      </c>
      <c r="E57" s="135">
        <f>SUM(ÖNKORMÁNYZATIKIADÁSOK:ÓVODAIKIADÁSOK!E57)</f>
        <v>0</v>
      </c>
      <c r="F57" s="135">
        <f>SUM(ÖNKORMÁNYZATIKIADÁSOK:ÓVODAIKIADÁSOK!F57)</f>
        <v>0</v>
      </c>
    </row>
    <row r="58" spans="1:6" ht="12.75" x14ac:dyDescent="0.2">
      <c r="A58" s="147" t="s">
        <v>407</v>
      </c>
      <c r="B58" s="134" t="s">
        <v>137</v>
      </c>
      <c r="C58" s="135">
        <f>SUM(ÖNKORMÁNYZATIKIADÁSOK:ÓVODAIKIADÁSOK!C58)</f>
        <v>3500000</v>
      </c>
      <c r="D58" s="135">
        <f>SUM(ÖNKORMÁNYZATIKIADÁSOK:ÓVODAIKIADÁSOK!D58)</f>
        <v>0</v>
      </c>
      <c r="E58" s="135">
        <f>SUM(ÖNKORMÁNYZATIKIADÁSOK:ÓVODAIKIADÁSOK!E58)</f>
        <v>0</v>
      </c>
      <c r="F58" s="135">
        <f>SUM(C58:E58)</f>
        <v>3500000</v>
      </c>
    </row>
    <row r="59" spans="1:6" s="142" customFormat="1" x14ac:dyDescent="0.2">
      <c r="A59" s="149" t="s">
        <v>381</v>
      </c>
      <c r="B59" s="139" t="s">
        <v>138</v>
      </c>
      <c r="C59" s="140">
        <f>SUM(C51:C58)</f>
        <v>3500000</v>
      </c>
      <c r="D59" s="140">
        <f>SUM(ÖNKORMÁNYZATIKIADÁSOK:ÓVODAIKIADÁSOK!D59)</f>
        <v>0</v>
      </c>
      <c r="E59" s="140">
        <f>SUM(ÖNKORMÁNYZATIKIADÁSOK:ÓVODAIKIADÁSOK!E59)</f>
        <v>0</v>
      </c>
      <c r="F59" s="140">
        <f>SUM(F51:F58)</f>
        <v>3500000</v>
      </c>
    </row>
    <row r="60" spans="1:6" ht="12.75" x14ac:dyDescent="0.2">
      <c r="A60" s="150" t="s">
        <v>408</v>
      </c>
      <c r="B60" s="134" t="s">
        <v>139</v>
      </c>
      <c r="C60" s="135">
        <f>SUM(ÖNKORMÁNYZATIKIADÁSOK:ÓVODAIKIADÁSOK!C60)</f>
        <v>0</v>
      </c>
      <c r="D60" s="135">
        <f>SUM(ÖNKORMÁNYZATIKIADÁSOK:ÓVODAIKIADÁSOK!D60)</f>
        <v>0</v>
      </c>
      <c r="E60" s="135">
        <f>SUM(ÖNKORMÁNYZATIKIADÁSOK:ÓVODAIKIADÁSOK!E60)</f>
        <v>0</v>
      </c>
      <c r="F60" s="135">
        <f>SUM(ÖNKORMÁNYZATIKIADÁSOK:ÓVODAIKIADÁSOK!F60)</f>
        <v>0</v>
      </c>
    </row>
    <row r="61" spans="1:6" ht="12.75" x14ac:dyDescent="0.2">
      <c r="A61" s="150" t="s">
        <v>140</v>
      </c>
      <c r="B61" s="134" t="s">
        <v>141</v>
      </c>
      <c r="C61" s="135">
        <f>SUM(ÖNKORMÁNYZATIKIADÁSOK:ÓVODAIKIADÁSOK!C61)</f>
        <v>0</v>
      </c>
      <c r="D61" s="135">
        <f>SUM(ÖNKORMÁNYZATIKIADÁSOK:ÓVODAIKIADÁSOK!D61)</f>
        <v>0</v>
      </c>
      <c r="E61" s="135">
        <f>SUM(ÖNKORMÁNYZATIKIADÁSOK:ÓVODAIKIADÁSOK!E61)</f>
        <v>0</v>
      </c>
      <c r="F61" s="135">
        <f>SUM(ÖNKORMÁNYZATIKIADÁSOK:ÓVODAIKIADÁSOK!F61)</f>
        <v>0</v>
      </c>
    </row>
    <row r="62" spans="1:6" ht="12.75" x14ac:dyDescent="0.2">
      <c r="A62" s="150" t="s">
        <v>142</v>
      </c>
      <c r="B62" s="134" t="s">
        <v>143</v>
      </c>
      <c r="C62" s="135">
        <f>SUM(ÖNKORMÁNYZATIKIADÁSOK:ÓVODAIKIADÁSOK!C62)</f>
        <v>0</v>
      </c>
      <c r="D62" s="135">
        <f>SUM(ÖNKORMÁNYZATIKIADÁSOK:ÓVODAIKIADÁSOK!D62)</f>
        <v>0</v>
      </c>
      <c r="E62" s="135">
        <f>SUM(ÖNKORMÁNYZATIKIADÁSOK:ÓVODAIKIADÁSOK!E62)</f>
        <v>0</v>
      </c>
      <c r="F62" s="135">
        <f>SUM(ÖNKORMÁNYZATIKIADÁSOK:ÓVODAIKIADÁSOK!F62)</f>
        <v>0</v>
      </c>
    </row>
    <row r="63" spans="1:6" ht="12.75" x14ac:dyDescent="0.2">
      <c r="A63" s="150" t="s">
        <v>382</v>
      </c>
      <c r="B63" s="134" t="s">
        <v>144</v>
      </c>
      <c r="C63" s="135">
        <f>SUM(ÖNKORMÁNYZATIKIADÁSOK:ÓVODAIKIADÁSOK!C63)</f>
        <v>0</v>
      </c>
      <c r="D63" s="135">
        <f>SUM(ÖNKORMÁNYZATIKIADÁSOK:ÓVODAIKIADÁSOK!D63)</f>
        <v>0</v>
      </c>
      <c r="E63" s="135">
        <f>SUM(ÖNKORMÁNYZATIKIADÁSOK:ÓVODAIKIADÁSOK!E63)</f>
        <v>0</v>
      </c>
      <c r="F63" s="135">
        <f>SUM(ÖNKORMÁNYZATIKIADÁSOK:ÓVODAIKIADÁSOK!F63)</f>
        <v>0</v>
      </c>
    </row>
    <row r="64" spans="1:6" ht="12.75" x14ac:dyDescent="0.2">
      <c r="A64" s="150" t="s">
        <v>409</v>
      </c>
      <c r="B64" s="134" t="s">
        <v>145</v>
      </c>
      <c r="C64" s="135">
        <f>SUM(ÖNKORMÁNYZATIKIADÁSOK:ÓVODAIKIADÁSOK!C64)</f>
        <v>0</v>
      </c>
      <c r="D64" s="135">
        <f>SUM(ÖNKORMÁNYZATIKIADÁSOK:ÓVODAIKIADÁSOK!D64)</f>
        <v>0</v>
      </c>
      <c r="E64" s="135">
        <f>SUM(ÖNKORMÁNYZATIKIADÁSOK:ÓVODAIKIADÁSOK!E64)</f>
        <v>0</v>
      </c>
      <c r="F64" s="135">
        <f>SUM(ÖNKORMÁNYZATIKIADÁSOK:ÓVODAIKIADÁSOK!F64)</f>
        <v>0</v>
      </c>
    </row>
    <row r="65" spans="1:6" ht="12.75" x14ac:dyDescent="0.2">
      <c r="A65" s="150" t="s">
        <v>383</v>
      </c>
      <c r="B65" s="134" t="s">
        <v>146</v>
      </c>
      <c r="C65" s="135">
        <f>SUM(ÖNKORMÁNYZATIKIADÁSOK:ÓVODAIKIADÁSOK!C65)</f>
        <v>4396000</v>
      </c>
      <c r="D65" s="135">
        <f>SUM(ÖNKORMÁNYZATIKIADÁSOK:ÓVODAIKIADÁSOK!D65)</f>
        <v>0</v>
      </c>
      <c r="E65" s="135">
        <f>SUM(ÖNKORMÁNYZATIKIADÁSOK:ÓVODAIKIADÁSOK!E65)</f>
        <v>0</v>
      </c>
      <c r="F65" s="135">
        <f>SUM(C65:E65)</f>
        <v>4396000</v>
      </c>
    </row>
    <row r="66" spans="1:6" ht="12.75" x14ac:dyDescent="0.2">
      <c r="A66" s="150" t="s">
        <v>410</v>
      </c>
      <c r="B66" s="134" t="s">
        <v>147</v>
      </c>
      <c r="C66" s="135">
        <f>SUM(ÖNKORMÁNYZATIKIADÁSOK:ÓVODAIKIADÁSOK!C66)</f>
        <v>0</v>
      </c>
      <c r="D66" s="135">
        <f>SUM(ÖNKORMÁNYZATIKIADÁSOK:ÓVODAIKIADÁSOK!D66)</f>
        <v>0</v>
      </c>
      <c r="E66" s="135">
        <f>SUM(ÖNKORMÁNYZATIKIADÁSOK:ÓVODAIKIADÁSOK!E66)</f>
        <v>0</v>
      </c>
      <c r="F66" s="135">
        <f>SUM(ÖNKORMÁNYZATIKIADÁSOK:ÓVODAIKIADÁSOK!F66)</f>
        <v>0</v>
      </c>
    </row>
    <row r="67" spans="1:6" ht="12.75" x14ac:dyDescent="0.2">
      <c r="A67" s="150" t="s">
        <v>411</v>
      </c>
      <c r="B67" s="134" t="s">
        <v>148</v>
      </c>
      <c r="C67" s="135">
        <f>SUM(ÖNKORMÁNYZATIKIADÁSOK:ÓVODAIKIADÁSOK!C67)</f>
        <v>0</v>
      </c>
      <c r="D67" s="135">
        <f>SUM(ÖNKORMÁNYZATIKIADÁSOK:ÓVODAIKIADÁSOK!D67)</f>
        <v>0</v>
      </c>
      <c r="E67" s="135">
        <f>SUM(ÖNKORMÁNYZATIKIADÁSOK:ÓVODAIKIADÁSOK!E67)</f>
        <v>0</v>
      </c>
      <c r="F67" s="135">
        <f>SUM(ÖNKORMÁNYZATIKIADÁSOK:ÓVODAIKIADÁSOK!F67)</f>
        <v>0</v>
      </c>
    </row>
    <row r="68" spans="1:6" ht="12.75" x14ac:dyDescent="0.2">
      <c r="A68" s="150" t="s">
        <v>149</v>
      </c>
      <c r="B68" s="134" t="s">
        <v>150</v>
      </c>
      <c r="C68" s="135">
        <f>SUM(ÖNKORMÁNYZATIKIADÁSOK:ÓVODAIKIADÁSOK!C68)</f>
        <v>0</v>
      </c>
      <c r="D68" s="135">
        <f>SUM(ÖNKORMÁNYZATIKIADÁSOK:ÓVODAIKIADÁSOK!D68)</f>
        <v>0</v>
      </c>
      <c r="E68" s="135">
        <f>SUM(ÖNKORMÁNYZATIKIADÁSOK:ÓVODAIKIADÁSOK!E68)</f>
        <v>0</v>
      </c>
      <c r="F68" s="135">
        <f>SUM(ÖNKORMÁNYZATIKIADÁSOK:ÓVODAIKIADÁSOK!F68)</f>
        <v>0</v>
      </c>
    </row>
    <row r="69" spans="1:6" ht="12.75" x14ac:dyDescent="0.2">
      <c r="A69" s="151" t="s">
        <v>151</v>
      </c>
      <c r="B69" s="134" t="s">
        <v>152</v>
      </c>
      <c r="C69" s="135">
        <f>SUM(ÖNKORMÁNYZATIKIADÁSOK:ÓVODAIKIADÁSOK!C69)</f>
        <v>0</v>
      </c>
      <c r="D69" s="135">
        <f>SUM(ÖNKORMÁNYZATIKIADÁSOK:ÓVODAIKIADÁSOK!D69)</f>
        <v>0</v>
      </c>
      <c r="E69" s="135">
        <f>SUM(ÖNKORMÁNYZATIKIADÁSOK:ÓVODAIKIADÁSOK!E69)</f>
        <v>0</v>
      </c>
      <c r="F69" s="135">
        <f>SUM(ÖNKORMÁNYZATIKIADÁSOK:ÓVODAIKIADÁSOK!F69)</f>
        <v>0</v>
      </c>
    </row>
    <row r="70" spans="1:6" ht="12.75" x14ac:dyDescent="0.2">
      <c r="A70" s="150" t="s">
        <v>412</v>
      </c>
      <c r="B70" s="134" t="s">
        <v>153</v>
      </c>
      <c r="C70" s="135">
        <f>SUM(ÖNKORMÁNYZATIKIADÁSOK:ÓVODAIKIADÁSOK!C70)</f>
        <v>0</v>
      </c>
      <c r="D70" s="135">
        <v>1150000</v>
      </c>
      <c r="E70" s="135">
        <f>SUM(ÖNKORMÁNYZATIKIADÁSOK:ÓVODAIKIADÁSOK!E70)</f>
        <v>0</v>
      </c>
      <c r="F70" s="135">
        <f>SUM(C70:E70)</f>
        <v>1150000</v>
      </c>
    </row>
    <row r="71" spans="1:6" ht="12.75" x14ac:dyDescent="0.2">
      <c r="A71" s="151" t="s">
        <v>541</v>
      </c>
      <c r="B71" s="134" t="s">
        <v>154</v>
      </c>
      <c r="C71" s="135">
        <v>14424450</v>
      </c>
      <c r="D71" s="135">
        <f ca="1">SUM(ÖNKORMÁNYZATIKIADÁSOK:ÓVODAIKIADÁSOK!D71)</f>
        <v>0</v>
      </c>
      <c r="E71" s="135">
        <f ca="1">SUM(ÖNKORMÁNYZATIKIADÁSOK:ÓVODAIKIADÁSOK!E71)</f>
        <v>0</v>
      </c>
      <c r="F71" s="135">
        <v>14424450</v>
      </c>
    </row>
    <row r="72" spans="1:6" ht="12.75" x14ac:dyDescent="0.2">
      <c r="A72" s="151" t="s">
        <v>542</v>
      </c>
      <c r="B72" s="134" t="s">
        <v>154</v>
      </c>
      <c r="C72" s="135">
        <v>0</v>
      </c>
      <c r="D72" s="135">
        <v>0</v>
      </c>
      <c r="E72" s="135">
        <f>SUM(ÖNKORMÁNYZATIKIADÁSOK:ÓVODAIKIADÁSOK!E72)</f>
        <v>0</v>
      </c>
      <c r="F72" s="135">
        <v>0</v>
      </c>
    </row>
    <row r="73" spans="1:6" s="142" customFormat="1" x14ac:dyDescent="0.2">
      <c r="A73" s="149" t="s">
        <v>384</v>
      </c>
      <c r="B73" s="139" t="s">
        <v>155</v>
      </c>
      <c r="C73" s="140">
        <v>18820450</v>
      </c>
      <c r="D73" s="140">
        <v>1150000</v>
      </c>
      <c r="E73" s="140">
        <f ca="1">SUM(ÖNKORMÁNYZATIKIADÁSOK:ÓVODAIKIADÁSOK!E73)</f>
        <v>0</v>
      </c>
      <c r="F73" s="140">
        <v>19970450</v>
      </c>
    </row>
    <row r="74" spans="1:6" s="142" customFormat="1" x14ac:dyDescent="0.2">
      <c r="A74" s="152" t="s">
        <v>531</v>
      </c>
      <c r="B74" s="153"/>
      <c r="C74" s="154">
        <f>C24+C25+C50+C59+C73</f>
        <v>191129150</v>
      </c>
      <c r="D74" s="154">
        <f t="shared" ref="D74:F74" si="1">D24+D25+D50+D59+D73</f>
        <v>55758467</v>
      </c>
      <c r="E74" s="154">
        <v>0</v>
      </c>
      <c r="F74" s="154">
        <f t="shared" si="1"/>
        <v>246887617</v>
      </c>
    </row>
    <row r="75" spans="1:6" ht="12.75" x14ac:dyDescent="0.2">
      <c r="A75" s="157" t="s">
        <v>156</v>
      </c>
      <c r="B75" s="134" t="s">
        <v>157</v>
      </c>
      <c r="C75" s="135">
        <f>SUM(ÖNKORMÁNYZATIKIADÁSOK:ÓVODAIKIADÁSOK!C75)</f>
        <v>0</v>
      </c>
      <c r="D75" s="135">
        <f>SUM(ÖNKORMÁNYZATIKIADÁSOK:ÓVODAIKIADÁSOK!D75)</f>
        <v>0</v>
      </c>
      <c r="E75" s="135">
        <f>SUM(ÖNKORMÁNYZATIKIADÁSOK:ÓVODAIKIADÁSOK!E75)</f>
        <v>0</v>
      </c>
      <c r="F75" s="135">
        <f>SUM(ÖNKORMÁNYZATIKIADÁSOK:ÓVODAIKIADÁSOK!F75)</f>
        <v>0</v>
      </c>
    </row>
    <row r="76" spans="1:6" ht="12.75" x14ac:dyDescent="0.2">
      <c r="A76" s="157" t="s">
        <v>413</v>
      </c>
      <c r="B76" s="134" t="s">
        <v>158</v>
      </c>
      <c r="C76" s="135">
        <v>135371400</v>
      </c>
      <c r="D76" s="135">
        <v>6241420</v>
      </c>
      <c r="E76" s="135">
        <f>SUM(ÖNKORMÁNYZATIKIADÁSOK:ÓVODAIKIADÁSOK!E76)</f>
        <v>0</v>
      </c>
      <c r="F76" s="135">
        <f>SUM(C76:E76)</f>
        <v>141612820</v>
      </c>
    </row>
    <row r="77" spans="1:6" ht="12.75" x14ac:dyDescent="0.2">
      <c r="A77" s="157" t="s">
        <v>159</v>
      </c>
      <c r="B77" s="134" t="s">
        <v>160</v>
      </c>
      <c r="C77" s="135">
        <f>SUM(ÖNKORMÁNYZATIKIADÁSOK:ÓVODAIKIADÁSOK!C77)</f>
        <v>0</v>
      </c>
      <c r="D77" s="135">
        <v>0</v>
      </c>
      <c r="E77" s="135">
        <f>SUM(ÖNKORMÁNYZATIKIADÁSOK:ÓVODAIKIADÁSOK!E77)</f>
        <v>0</v>
      </c>
      <c r="F77" s="135">
        <v>0</v>
      </c>
    </row>
    <row r="78" spans="1:6" ht="12.75" x14ac:dyDescent="0.2">
      <c r="A78" s="157" t="s">
        <v>161</v>
      </c>
      <c r="B78" s="134" t="s">
        <v>162</v>
      </c>
      <c r="C78" s="135">
        <f>SUM(ÖNKORMÁNYZATIKIADÁSOK:ÓVODAIKIADÁSOK!C78)</f>
        <v>28556510</v>
      </c>
      <c r="D78" s="135">
        <v>387000</v>
      </c>
      <c r="E78" s="135">
        <f>SUM(ÖNKORMÁNYZATIKIADÁSOK:ÓVODAIKIADÁSOK!E78)</f>
        <v>0</v>
      </c>
      <c r="F78" s="135">
        <f>SUM(C78:E78)</f>
        <v>28943510</v>
      </c>
    </row>
    <row r="79" spans="1:6" ht="12.75" x14ac:dyDescent="0.2">
      <c r="A79" s="143" t="s">
        <v>163</v>
      </c>
      <c r="B79" s="134" t="s">
        <v>164</v>
      </c>
      <c r="C79" s="135">
        <f>SUM(ÖNKORMÁNYZATIKIADÁSOK:ÓVODAIKIADÁSOK!C79)</f>
        <v>0</v>
      </c>
      <c r="D79" s="135">
        <v>0</v>
      </c>
      <c r="E79" s="135">
        <f>SUM(ÖNKORMÁNYZATIKIADÁSOK:ÓVODAIKIADÁSOK!E79)</f>
        <v>0</v>
      </c>
      <c r="F79" s="135">
        <v>0</v>
      </c>
    </row>
    <row r="80" spans="1:6" ht="12.75" x14ac:dyDescent="0.2">
      <c r="A80" s="143" t="s">
        <v>165</v>
      </c>
      <c r="B80" s="134" t="s">
        <v>166</v>
      </c>
      <c r="C80" s="135">
        <f>SUM(ÖNKORMÁNYZATIKIADÁSOK:ÓVODAIKIADÁSOK!C80)</f>
        <v>0</v>
      </c>
      <c r="D80" s="135">
        <v>0</v>
      </c>
      <c r="E80" s="135">
        <f>SUM(ÖNKORMÁNYZATIKIADÁSOK:ÓVODAIKIADÁSOK!E80)</f>
        <v>0</v>
      </c>
      <c r="F80" s="135">
        <v>0</v>
      </c>
    </row>
    <row r="81" spans="1:6" ht="12.75" x14ac:dyDescent="0.2">
      <c r="A81" s="143" t="s">
        <v>167</v>
      </c>
      <c r="B81" s="134" t="s">
        <v>168</v>
      </c>
      <c r="C81" s="135">
        <v>44260600</v>
      </c>
      <c r="D81" s="135">
        <v>1787200</v>
      </c>
      <c r="E81" s="135">
        <f>SUM(ÖNKORMÁNYZATIKIADÁSOK:ÓVODAIKIADÁSOK!E81)</f>
        <v>0</v>
      </c>
      <c r="F81" s="135">
        <f>SUM(C81:E81)</f>
        <v>46047800</v>
      </c>
    </row>
    <row r="82" spans="1:6" s="142" customFormat="1" x14ac:dyDescent="0.2">
      <c r="A82" s="158" t="s">
        <v>386</v>
      </c>
      <c r="B82" s="139" t="s">
        <v>169</v>
      </c>
      <c r="C82" s="140">
        <f>SUM(C75:C81)</f>
        <v>208188510</v>
      </c>
      <c r="D82" s="140">
        <f>SUM(D75:D81)</f>
        <v>8415620</v>
      </c>
      <c r="E82" s="140">
        <f>SUM(ÖNKORMÁNYZATIKIADÁSOK:ÓVODAIKIADÁSOK!E82)</f>
        <v>0</v>
      </c>
      <c r="F82" s="140">
        <f>SUM(F75:F81)</f>
        <v>216604130</v>
      </c>
    </row>
    <row r="83" spans="1:6" ht="12.75" x14ac:dyDescent="0.2">
      <c r="A83" s="147" t="s">
        <v>170</v>
      </c>
      <c r="B83" s="134" t="s">
        <v>171</v>
      </c>
      <c r="C83" s="135">
        <f>SUM(ÖNKORMÁNYZATIKIADÁSOK:ÓVODAIKIADÁSOK!C83)</f>
        <v>0</v>
      </c>
      <c r="D83" s="135">
        <v>76180000</v>
      </c>
      <c r="E83" s="135">
        <f>SUM(ÖNKORMÁNYZATIKIADÁSOK:ÓVODAIKIADÁSOK!E83)</f>
        <v>0</v>
      </c>
      <c r="F83" s="135">
        <f>SUM(C83:E83)</f>
        <v>76180000</v>
      </c>
    </row>
    <row r="84" spans="1:6" ht="12.75" x14ac:dyDescent="0.2">
      <c r="A84" s="147" t="s">
        <v>172</v>
      </c>
      <c r="B84" s="134" t="s">
        <v>173</v>
      </c>
      <c r="C84" s="135">
        <f>SUM(ÖNKORMÁNYZATIKIADÁSOK:ÓVODAIKIADÁSOK!C84)</f>
        <v>0</v>
      </c>
      <c r="D84" s="135">
        <f>SUM(ÖNKORMÁNYZATIKIADÁSOK:ÓVODAIKIADÁSOK!D84)</f>
        <v>0</v>
      </c>
      <c r="E84" s="135">
        <f>SUM(ÖNKORMÁNYZATIKIADÁSOK:ÓVODAIKIADÁSOK!E84)</f>
        <v>0</v>
      </c>
      <c r="F84" s="135">
        <f>SUM(ÖNKORMÁNYZATIKIADÁSOK:ÓVODAIKIADÁSOK!F84)</f>
        <v>0</v>
      </c>
    </row>
    <row r="85" spans="1:6" ht="12.75" x14ac:dyDescent="0.2">
      <c r="A85" s="147" t="s">
        <v>174</v>
      </c>
      <c r="B85" s="134" t="s">
        <v>175</v>
      </c>
      <c r="C85" s="135">
        <f>SUM(ÖNKORMÁNYZATIKIADÁSOK:ÓVODAIKIADÁSOK!C85)</f>
        <v>0</v>
      </c>
      <c r="D85" s="135">
        <f>SUM(ÖNKORMÁNYZATIKIADÁSOK:ÓVODAIKIADÁSOK!D85)</f>
        <v>0</v>
      </c>
      <c r="E85" s="135">
        <f>SUM(ÖNKORMÁNYZATIKIADÁSOK:ÓVODAIKIADÁSOK!E85)</f>
        <v>0</v>
      </c>
      <c r="F85" s="135">
        <f>SUM(ÖNKORMÁNYZATIKIADÁSOK:ÓVODAIKIADÁSOK!F85)</f>
        <v>0</v>
      </c>
    </row>
    <row r="86" spans="1:6" ht="12.75" x14ac:dyDescent="0.2">
      <c r="A86" s="147" t="s">
        <v>176</v>
      </c>
      <c r="B86" s="134" t="s">
        <v>177</v>
      </c>
      <c r="C86" s="135">
        <f>SUM(ÖNKORMÁNYZATIKIADÁSOK:ÓVODAIKIADÁSOK!C86)</f>
        <v>0</v>
      </c>
      <c r="D86" s="135">
        <v>5720000</v>
      </c>
      <c r="E86" s="135">
        <f>SUM(ÖNKORMÁNYZATIKIADÁSOK:ÓVODAIKIADÁSOK!E86)</f>
        <v>0</v>
      </c>
      <c r="F86" s="135">
        <f>SUM(C86:E86)</f>
        <v>5720000</v>
      </c>
    </row>
    <row r="87" spans="1:6" s="142" customFormat="1" x14ac:dyDescent="0.2">
      <c r="A87" s="149" t="s">
        <v>387</v>
      </c>
      <c r="B87" s="139" t="s">
        <v>178</v>
      </c>
      <c r="C87" s="140">
        <f>SUM(C83:C86)</f>
        <v>0</v>
      </c>
      <c r="D87" s="140">
        <f>SUM(D83:D86)</f>
        <v>81900000</v>
      </c>
      <c r="E87" s="140">
        <f>SUM(ÖNKORMÁNYZATIKIADÁSOK:ÓVODAIKIADÁSOK!E87)</f>
        <v>0</v>
      </c>
      <c r="F87" s="140">
        <v>81900000</v>
      </c>
    </row>
    <row r="88" spans="1:6" ht="12.75" x14ac:dyDescent="0.2">
      <c r="A88" s="147" t="s">
        <v>179</v>
      </c>
      <c r="B88" s="134" t="s">
        <v>180</v>
      </c>
      <c r="C88" s="135">
        <f>SUM(ÖNKORMÁNYZATIKIADÁSOK:ÓVODAIKIADÁSOK!C88)</f>
        <v>0</v>
      </c>
      <c r="D88" s="135">
        <f>SUM(ÖNKORMÁNYZATIKIADÁSOK:ÓVODAIKIADÁSOK!D88)</f>
        <v>0</v>
      </c>
      <c r="E88" s="135">
        <f>SUM(ÖNKORMÁNYZATIKIADÁSOK:ÓVODAIKIADÁSOK!E88)</f>
        <v>0</v>
      </c>
      <c r="F88" s="135">
        <f>SUM(ÖNKORMÁNYZATIKIADÁSOK:ÓVODAIKIADÁSOK!F88)</f>
        <v>0</v>
      </c>
    </row>
    <row r="89" spans="1:6" ht="12.75" x14ac:dyDescent="0.2">
      <c r="A89" s="147" t="s">
        <v>414</v>
      </c>
      <c r="B89" s="134" t="s">
        <v>181</v>
      </c>
      <c r="C89" s="135">
        <f>SUM(ÖNKORMÁNYZATIKIADÁSOK:ÓVODAIKIADÁSOK!C89)</f>
        <v>0</v>
      </c>
      <c r="D89" s="135">
        <f>SUM(ÖNKORMÁNYZATIKIADÁSOK:ÓVODAIKIADÁSOK!D89)</f>
        <v>0</v>
      </c>
      <c r="E89" s="135">
        <f>SUM(ÖNKORMÁNYZATIKIADÁSOK:ÓVODAIKIADÁSOK!E89)</f>
        <v>0</v>
      </c>
      <c r="F89" s="135">
        <f>SUM(ÖNKORMÁNYZATIKIADÁSOK:ÓVODAIKIADÁSOK!F89)</f>
        <v>0</v>
      </c>
    </row>
    <row r="90" spans="1:6" ht="12.75" x14ac:dyDescent="0.2">
      <c r="A90" s="147" t="s">
        <v>415</v>
      </c>
      <c r="B90" s="134" t="s">
        <v>182</v>
      </c>
      <c r="C90" s="135">
        <f>SUM(ÖNKORMÁNYZATIKIADÁSOK:ÓVODAIKIADÁSOK!C90)</f>
        <v>0</v>
      </c>
      <c r="D90" s="135">
        <f>SUM(ÖNKORMÁNYZATIKIADÁSOK:ÓVODAIKIADÁSOK!D90)</f>
        <v>0</v>
      </c>
      <c r="E90" s="135">
        <f>SUM(ÖNKORMÁNYZATIKIADÁSOK:ÓVODAIKIADÁSOK!E90)</f>
        <v>0</v>
      </c>
      <c r="F90" s="135">
        <f>SUM(ÖNKORMÁNYZATIKIADÁSOK:ÓVODAIKIADÁSOK!F90)</f>
        <v>0</v>
      </c>
    </row>
    <row r="91" spans="1:6" ht="12.75" x14ac:dyDescent="0.2">
      <c r="A91" s="147" t="s">
        <v>416</v>
      </c>
      <c r="B91" s="134" t="s">
        <v>183</v>
      </c>
      <c r="C91" s="135">
        <f>SUM(ÖNKORMÁNYZATIKIADÁSOK:ÓVODAIKIADÁSOK!C91)</f>
        <v>0</v>
      </c>
      <c r="D91" s="135">
        <f>SUM(ÖNKORMÁNYZATIKIADÁSOK:ÓVODAIKIADÁSOK!D91)</f>
        <v>0</v>
      </c>
      <c r="E91" s="135">
        <f>SUM(ÖNKORMÁNYZATIKIADÁSOK:ÓVODAIKIADÁSOK!E91)</f>
        <v>0</v>
      </c>
      <c r="F91" s="135">
        <f>SUM(ÖNKORMÁNYZATIKIADÁSOK:ÓVODAIKIADÁSOK!F91)</f>
        <v>0</v>
      </c>
    </row>
    <row r="92" spans="1:6" ht="12.75" x14ac:dyDescent="0.2">
      <c r="A92" s="147" t="s">
        <v>417</v>
      </c>
      <c r="B92" s="134" t="s">
        <v>184</v>
      </c>
      <c r="C92" s="135">
        <f>SUM(ÖNKORMÁNYZATIKIADÁSOK:ÓVODAIKIADÁSOK!C92)</f>
        <v>0</v>
      </c>
      <c r="D92" s="135">
        <f>SUM(ÖNKORMÁNYZATIKIADÁSOK:ÓVODAIKIADÁSOK!D92)</f>
        <v>0</v>
      </c>
      <c r="E92" s="135">
        <f>SUM(ÖNKORMÁNYZATIKIADÁSOK:ÓVODAIKIADÁSOK!E92)</f>
        <v>0</v>
      </c>
      <c r="F92" s="135">
        <f>SUM(ÖNKORMÁNYZATIKIADÁSOK:ÓVODAIKIADÁSOK!F92)</f>
        <v>0</v>
      </c>
    </row>
    <row r="93" spans="1:6" ht="12.75" x14ac:dyDescent="0.2">
      <c r="A93" s="147" t="s">
        <v>418</v>
      </c>
      <c r="B93" s="134" t="s">
        <v>185</v>
      </c>
      <c r="C93" s="135">
        <f>SUM(ÖNKORMÁNYZATIKIADÁSOK:ÓVODAIKIADÁSOK!C93)</f>
        <v>0</v>
      </c>
      <c r="D93" s="135">
        <f>SUM(ÖNKORMÁNYZATIKIADÁSOK:ÓVODAIKIADÁSOK!D93)</f>
        <v>0</v>
      </c>
      <c r="E93" s="135">
        <f>SUM(ÖNKORMÁNYZATIKIADÁSOK:ÓVODAIKIADÁSOK!E93)</f>
        <v>0</v>
      </c>
      <c r="F93" s="135">
        <f>SUM(ÖNKORMÁNYZATIKIADÁSOK:ÓVODAIKIADÁSOK!F93)</f>
        <v>0</v>
      </c>
    </row>
    <row r="94" spans="1:6" ht="12.75" x14ac:dyDescent="0.2">
      <c r="A94" s="147" t="s">
        <v>186</v>
      </c>
      <c r="B94" s="134" t="s">
        <v>187</v>
      </c>
      <c r="C94" s="135">
        <v>0</v>
      </c>
      <c r="D94" s="135">
        <v>0</v>
      </c>
      <c r="E94" s="135">
        <v>0</v>
      </c>
      <c r="F94" s="135">
        <v>0</v>
      </c>
    </row>
    <row r="95" spans="1:6" ht="12.75" x14ac:dyDescent="0.2">
      <c r="A95" s="147" t="s">
        <v>419</v>
      </c>
      <c r="B95" s="134" t="s">
        <v>188</v>
      </c>
      <c r="C95" s="135">
        <f>SUM(ÖNKORMÁNYZATIKIADÁSOK:ÓVODAIKIADÁSOK!C95)</f>
        <v>0</v>
      </c>
      <c r="D95" s="135">
        <f>SUM(ÖNKORMÁNYZATIKIADÁSOK:ÓVODAIKIADÁSOK!D95)</f>
        <v>0</v>
      </c>
      <c r="E95" s="135">
        <f>SUM(ÖNKORMÁNYZATIKIADÁSOK:ÓVODAIKIADÁSOK!E95)</f>
        <v>0</v>
      </c>
      <c r="F95" s="135">
        <f>SUM(ÖNKORMÁNYZATIKIADÁSOK:ÓVODAIKIADÁSOK!F95)</f>
        <v>0</v>
      </c>
    </row>
    <row r="96" spans="1:6" s="142" customFormat="1" x14ac:dyDescent="0.2">
      <c r="A96" s="149" t="s">
        <v>388</v>
      </c>
      <c r="B96" s="139" t="s">
        <v>189</v>
      </c>
      <c r="C96" s="140"/>
      <c r="D96" s="140"/>
      <c r="E96" s="140">
        <f ca="1">SUM(ÖNKORMÁNYZATIKIADÁSOK:ÓVODAIKIADÁSOK!E96)</f>
        <v>0</v>
      </c>
      <c r="F96" s="140">
        <f ca="1">SUM(ÖNKORMÁNYZATIKIADÁSOK:ÓVODAIKIADÁSOK!F96)</f>
        <v>0</v>
      </c>
    </row>
    <row r="97" spans="1:25" s="142" customFormat="1" x14ac:dyDescent="0.2">
      <c r="A97" s="152" t="s">
        <v>530</v>
      </c>
      <c r="B97" s="153"/>
      <c r="C97" s="154">
        <f>C82+C87+C96</f>
        <v>208188510</v>
      </c>
      <c r="D97" s="154">
        <f t="shared" ref="D97:E97" si="2">D82+D87+D96</f>
        <v>90315620</v>
      </c>
      <c r="E97" s="154">
        <f t="shared" ca="1" si="2"/>
        <v>0</v>
      </c>
      <c r="F97" s="154">
        <v>298504130</v>
      </c>
    </row>
    <row r="98" spans="1:25" s="142" customFormat="1" x14ac:dyDescent="0.2">
      <c r="A98" s="162" t="s">
        <v>427</v>
      </c>
      <c r="B98" s="163" t="s">
        <v>190</v>
      </c>
      <c r="C98" s="164">
        <f>C74+C97</f>
        <v>399317660</v>
      </c>
      <c r="D98" s="164">
        <f>D74+D97</f>
        <v>146074087</v>
      </c>
      <c r="E98" s="164">
        <f ca="1">SUM(ÖNKORMÁNYZATIKIADÁSOK:ÓVODAIKIADÁSOK!E98)</f>
        <v>0</v>
      </c>
      <c r="F98" s="164">
        <f>F74+F97</f>
        <v>545391747</v>
      </c>
    </row>
    <row r="99" spans="1:25" ht="12.75" x14ac:dyDescent="0.2">
      <c r="A99" s="147" t="s">
        <v>420</v>
      </c>
      <c r="B99" s="137" t="s">
        <v>191</v>
      </c>
      <c r="C99" s="135">
        <f>SUM(ÖNKORMÁNYZATIKIADÁSOK:ÓVODAIKIADÁSOK!C99)</f>
        <v>0</v>
      </c>
      <c r="D99" s="135">
        <f>SUM(ÖNKORMÁNYZATIKIADÁSOK:ÓVODAIKIADÁSOK!D99)</f>
        <v>0</v>
      </c>
      <c r="E99" s="135">
        <f>SUM(ÖNKORMÁNYZATIKIADÁSOK:ÓVODAIKIADÁSOK!E99)</f>
        <v>0</v>
      </c>
      <c r="F99" s="135">
        <f>SUM(ÖNKORMÁNYZATIKIADÁSOK:ÓVODAIKIADÁSOK!F99)</f>
        <v>0</v>
      </c>
      <c r="G99" s="254"/>
      <c r="H99" s="254"/>
      <c r="I99" s="254"/>
      <c r="J99" s="254"/>
      <c r="K99" s="254"/>
      <c r="L99" s="254"/>
      <c r="M99" s="254"/>
      <c r="N99" s="254"/>
      <c r="O99" s="254"/>
      <c r="P99" s="254"/>
      <c r="Q99" s="254"/>
      <c r="R99" s="254"/>
      <c r="S99" s="254"/>
      <c r="T99" s="254"/>
      <c r="U99" s="254"/>
      <c r="V99" s="254"/>
      <c r="W99" s="254"/>
      <c r="X99" s="168"/>
      <c r="Y99" s="168"/>
    </row>
    <row r="100" spans="1:25" ht="12.75" x14ac:dyDescent="0.2">
      <c r="A100" s="147" t="s">
        <v>192</v>
      </c>
      <c r="B100" s="137" t="s">
        <v>193</v>
      </c>
      <c r="C100" s="135">
        <f>SUM(ÖNKORMÁNYZATIKIADÁSOK:ÓVODAIKIADÁSOK!C100)</f>
        <v>0</v>
      </c>
      <c r="D100" s="135">
        <f>SUM(ÖNKORMÁNYZATIKIADÁSOK:ÓVODAIKIADÁSOK!D100)</f>
        <v>0</v>
      </c>
      <c r="E100" s="135">
        <f ca="1">SUM(ÖNKORMÁNYZATIKIADÁSOK:ÓVODAIKIADÁSOK!E100)</f>
        <v>0</v>
      </c>
      <c r="F100" s="135">
        <f ca="1">SUM(ÖNKORMÁNYZATIKIADÁSOK:ÓVODAIKIADÁSOK!F100)</f>
        <v>0</v>
      </c>
      <c r="G100" s="254"/>
      <c r="H100" s="254"/>
      <c r="I100" s="254"/>
      <c r="J100" s="254"/>
      <c r="K100" s="254"/>
      <c r="L100" s="254"/>
      <c r="M100" s="254"/>
      <c r="N100" s="254"/>
      <c r="O100" s="254"/>
      <c r="P100" s="254"/>
      <c r="Q100" s="254"/>
      <c r="R100" s="254"/>
      <c r="S100" s="254"/>
      <c r="T100" s="254"/>
      <c r="U100" s="254"/>
      <c r="V100" s="254"/>
      <c r="W100" s="254"/>
      <c r="X100" s="168"/>
      <c r="Y100" s="168"/>
    </row>
    <row r="101" spans="1:25" ht="12.75" x14ac:dyDescent="0.2">
      <c r="A101" s="147" t="s">
        <v>421</v>
      </c>
      <c r="B101" s="137" t="s">
        <v>194</v>
      </c>
      <c r="C101" s="135">
        <f>SUM(ÖNKORMÁNYZATIKIADÁSOK:ÓVODAIKIADÁSOK!C101)</f>
        <v>0</v>
      </c>
      <c r="D101" s="135">
        <f>SUM(ÖNKORMÁNYZATIKIADÁSOK:ÓVODAIKIADÁSOK!D101)</f>
        <v>0</v>
      </c>
      <c r="E101" s="135">
        <f>SUM(ÖNKORMÁNYZATIKIADÁSOK:ÓVODAIKIADÁSOK!E101)</f>
        <v>0</v>
      </c>
      <c r="F101" s="135">
        <f>SUM(ÖNKORMÁNYZATIKIADÁSOK:ÓVODAIKIADÁSOK!F101)</f>
        <v>0</v>
      </c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168"/>
      <c r="Y101" s="168"/>
    </row>
    <row r="102" spans="1:25" s="142" customFormat="1" x14ac:dyDescent="0.2">
      <c r="A102" s="149" t="s">
        <v>389</v>
      </c>
      <c r="B102" s="144" t="s">
        <v>195</v>
      </c>
      <c r="C102" s="140">
        <f>SUM(ÖNKORMÁNYZATIKIADÁSOK:ÓVODAIKIADÁSOK!C102)</f>
        <v>0</v>
      </c>
      <c r="D102" s="140">
        <f>SUM(ÖNKORMÁNYZATIKIADÁSOK:ÓVODAIKIADÁSOK!D102)</f>
        <v>0</v>
      </c>
      <c r="E102" s="140">
        <f ca="1">SUM(ÖNKORMÁNYZATIKIADÁSOK:ÓVODAIKIADÁSOK!E102)</f>
        <v>0</v>
      </c>
      <c r="F102" s="140">
        <f ca="1">SUM(ÖNKORMÁNYZATIKIADÁSOK:ÓVODAIKIADÁSOK!F102)</f>
        <v>0</v>
      </c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1"/>
      <c r="Y102" s="171"/>
    </row>
    <row r="103" spans="1:25" ht="12.75" x14ac:dyDescent="0.2">
      <c r="A103" s="172" t="s">
        <v>422</v>
      </c>
      <c r="B103" s="137" t="s">
        <v>196</v>
      </c>
      <c r="C103" s="135">
        <f>SUM(ÖNKORMÁNYZATIKIADÁSOK:ÓVODAIKIADÁSOK!C103)</f>
        <v>0</v>
      </c>
      <c r="D103" s="135">
        <f>SUM(ÖNKORMÁNYZATIKIADÁSOK:ÓVODAIKIADÁSOK!D103)</f>
        <v>0</v>
      </c>
      <c r="E103" s="135">
        <f>SUM(ÖNKORMÁNYZATIKIADÁSOK:ÓVODAIKIADÁSOK!E103)</f>
        <v>0</v>
      </c>
      <c r="F103" s="135">
        <f>SUM(ÖNKORMÁNYZATIKIADÁSOK:ÓVODAIKIADÁSOK!F103)</f>
        <v>0</v>
      </c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68"/>
      <c r="Y103" s="168"/>
    </row>
    <row r="104" spans="1:25" ht="12.75" x14ac:dyDescent="0.2">
      <c r="A104" s="172" t="s">
        <v>392</v>
      </c>
      <c r="B104" s="137" t="s">
        <v>197</v>
      </c>
      <c r="C104" s="135">
        <f>SUM(ÖNKORMÁNYZATIKIADÁSOK:ÓVODAIKIADÁSOK!C104)</f>
        <v>0</v>
      </c>
      <c r="D104" s="135">
        <f>SUM(ÖNKORMÁNYZATIKIADÁSOK:ÓVODAIKIADÁSOK!D104)</f>
        <v>0</v>
      </c>
      <c r="E104" s="135">
        <f>SUM(ÖNKORMÁNYZATIKIADÁSOK:ÓVODAIKIADÁSOK!E104)</f>
        <v>0</v>
      </c>
      <c r="F104" s="135">
        <f>SUM(ÖNKORMÁNYZATIKIADÁSOK:ÓVODAIKIADÁSOK!F104)</f>
        <v>0</v>
      </c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68"/>
      <c r="Y104" s="168"/>
    </row>
    <row r="105" spans="1:25" ht="12.75" x14ac:dyDescent="0.2">
      <c r="A105" s="147" t="s">
        <v>198</v>
      </c>
      <c r="B105" s="137" t="s">
        <v>199</v>
      </c>
      <c r="C105" s="135">
        <f>SUM(ÖNKORMÁNYZATIKIADÁSOK:ÓVODAIKIADÁSOK!C105)</f>
        <v>0</v>
      </c>
      <c r="D105" s="135">
        <f>SUM(ÖNKORMÁNYZATIKIADÁSOK:ÓVODAIKIADÁSOK!D105)</f>
        <v>0</v>
      </c>
      <c r="E105" s="135">
        <f>SUM(ÖNKORMÁNYZATIKIADÁSOK:ÓVODAIKIADÁSOK!E105)</f>
        <v>0</v>
      </c>
      <c r="F105" s="135">
        <f>SUM(ÖNKORMÁNYZATIKIADÁSOK:ÓVODAIKIADÁSOK!F105)</f>
        <v>0</v>
      </c>
      <c r="G105" s="254"/>
      <c r="H105" s="254"/>
      <c r="I105" s="254"/>
      <c r="J105" s="254"/>
      <c r="K105" s="254"/>
      <c r="L105" s="254"/>
      <c r="M105" s="254"/>
      <c r="N105" s="254"/>
      <c r="O105" s="254"/>
      <c r="P105" s="254"/>
      <c r="Q105" s="254"/>
      <c r="R105" s="254"/>
      <c r="S105" s="254"/>
      <c r="T105" s="254"/>
      <c r="U105" s="254"/>
      <c r="V105" s="254"/>
      <c r="W105" s="254"/>
      <c r="X105" s="168"/>
      <c r="Y105" s="168"/>
    </row>
    <row r="106" spans="1:25" ht="12.75" x14ac:dyDescent="0.2">
      <c r="A106" s="147" t="s">
        <v>423</v>
      </c>
      <c r="B106" s="137" t="s">
        <v>200</v>
      </c>
      <c r="C106" s="135">
        <f>SUM(ÖNKORMÁNYZATIKIADÁSOK:ÓVODAIKIADÁSOK!C106)</f>
        <v>0</v>
      </c>
      <c r="D106" s="135">
        <f>SUM(ÖNKORMÁNYZATIKIADÁSOK:ÓVODAIKIADÁSOK!D106)</f>
        <v>0</v>
      </c>
      <c r="E106" s="135">
        <f>SUM(ÖNKORMÁNYZATIKIADÁSOK:ÓVODAIKIADÁSOK!E106)</f>
        <v>0</v>
      </c>
      <c r="F106" s="135">
        <f>SUM(ÖNKORMÁNYZATIKIADÁSOK:ÓVODAIKIADÁSOK!F106)</f>
        <v>0</v>
      </c>
      <c r="G106" s="254"/>
      <c r="H106" s="254"/>
      <c r="I106" s="254"/>
      <c r="J106" s="254"/>
      <c r="K106" s="254"/>
      <c r="L106" s="254"/>
      <c r="M106" s="254"/>
      <c r="N106" s="254"/>
      <c r="O106" s="254"/>
      <c r="P106" s="254"/>
      <c r="Q106" s="254"/>
      <c r="R106" s="254"/>
      <c r="S106" s="254"/>
      <c r="T106" s="254"/>
      <c r="U106" s="254"/>
      <c r="V106" s="254"/>
      <c r="W106" s="254"/>
      <c r="X106" s="168"/>
      <c r="Y106" s="168"/>
    </row>
    <row r="107" spans="1:25" s="142" customFormat="1" x14ac:dyDescent="0.2">
      <c r="A107" s="176" t="s">
        <v>390</v>
      </c>
      <c r="B107" s="144" t="s">
        <v>201</v>
      </c>
      <c r="C107" s="140">
        <f>SUM(ÖNKORMÁNYZATIKIADÁSOK:ÓVODAIKIADÁSOK!C107)</f>
        <v>0</v>
      </c>
      <c r="D107" s="140">
        <f>SUM(ÖNKORMÁNYZATIKIADÁSOK:ÓVODAIKIADÁSOK!D107)</f>
        <v>0</v>
      </c>
      <c r="E107" s="140">
        <f>SUM(ÖNKORMÁNYZATIKIADÁSOK:ÓVODAIKIADÁSOK!E107)</f>
        <v>0</v>
      </c>
      <c r="F107" s="140">
        <f>SUM(ÖNKORMÁNYZATIKIADÁSOK:ÓVODAIKIADÁSOK!F107)</f>
        <v>0</v>
      </c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178"/>
      <c r="V107" s="178"/>
      <c r="W107" s="178"/>
      <c r="X107" s="171"/>
      <c r="Y107" s="171"/>
    </row>
    <row r="108" spans="1:25" ht="12.75" x14ac:dyDescent="0.2">
      <c r="A108" s="172" t="s">
        <v>202</v>
      </c>
      <c r="B108" s="137" t="s">
        <v>203</v>
      </c>
      <c r="C108" s="135">
        <f>SUM(ÖNKORMÁNYZATIKIADÁSOK:ÓVODAIKIADÁSOK!C108)</f>
        <v>0</v>
      </c>
      <c r="D108" s="135">
        <f>SUM(ÖNKORMÁNYZATIKIADÁSOK:ÓVODAIKIADÁSOK!D108)</f>
        <v>0</v>
      </c>
      <c r="E108" s="135">
        <f>SUM(ÖNKORMÁNYZATIKIADÁSOK:ÓVODAIKIADÁSOK!E108)</f>
        <v>0</v>
      </c>
      <c r="F108" s="135">
        <f>SUM(ÖNKORMÁNYZATIKIADÁSOK:ÓVODAIKIADÁSOK!F108)</f>
        <v>0</v>
      </c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68"/>
      <c r="Y108" s="168"/>
    </row>
    <row r="109" spans="1:25" ht="12.75" x14ac:dyDescent="0.2">
      <c r="A109" s="172" t="s">
        <v>204</v>
      </c>
      <c r="B109" s="137" t="s">
        <v>205</v>
      </c>
      <c r="C109" s="135">
        <v>7140441</v>
      </c>
      <c r="D109" s="135">
        <f>SUM(ÖNKORMÁNYZATIKIADÁSOK:ÓVODAIKIADÁSOK!D109)</f>
        <v>0</v>
      </c>
      <c r="E109" s="135">
        <f>SUM(ÖNKORMÁNYZATIKIADÁSOK:ÓVODAIKIADÁSOK!E109)</f>
        <v>0</v>
      </c>
      <c r="F109" s="135">
        <v>7140441</v>
      </c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68"/>
      <c r="Y109" s="168"/>
    </row>
    <row r="110" spans="1:25" s="142" customFormat="1" x14ac:dyDescent="0.2">
      <c r="A110" s="176" t="s">
        <v>206</v>
      </c>
      <c r="B110" s="144" t="s">
        <v>207</v>
      </c>
      <c r="C110" s="140">
        <v>139296611</v>
      </c>
      <c r="D110" s="140">
        <f>SUM(ÖNKORMÁNYZATIKIADÁSOK:ÓVODAIKIADÁSOK!D110)</f>
        <v>0</v>
      </c>
      <c r="E110" s="140">
        <f>SUM(ÖNKORMÁNYZATIKIADÁSOK:ÓVODAIKIADÁSOK!E110)</f>
        <v>0</v>
      </c>
      <c r="F110" s="140">
        <v>139296611</v>
      </c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8"/>
      <c r="V110" s="178"/>
      <c r="W110" s="178"/>
      <c r="X110" s="171"/>
      <c r="Y110" s="171"/>
    </row>
    <row r="111" spans="1:25" ht="12.75" x14ac:dyDescent="0.2">
      <c r="A111" s="172" t="s">
        <v>208</v>
      </c>
      <c r="B111" s="137" t="s">
        <v>209</v>
      </c>
      <c r="C111" s="135">
        <f>SUM(ÖNKORMÁNYZATIKIADÁSOK:ÓVODAIKIADÁSOK!C111)</f>
        <v>0</v>
      </c>
      <c r="D111" s="135">
        <f>SUM(ÖNKORMÁNYZATIKIADÁSOK:ÓVODAIKIADÁSOK!D111)</f>
        <v>0</v>
      </c>
      <c r="E111" s="135">
        <f>SUM(ÖNKORMÁNYZATIKIADÁSOK:ÓVODAIKIADÁSOK!E111)</f>
        <v>0</v>
      </c>
      <c r="F111" s="135">
        <f>SUM(ÖNKORMÁNYZATIKIADÁSOK:ÓVODAIKIADÁSOK!F111)</f>
        <v>0</v>
      </c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68"/>
      <c r="Y111" s="168"/>
    </row>
    <row r="112" spans="1:25" ht="12.75" x14ac:dyDescent="0.2">
      <c r="A112" s="172" t="s">
        <v>210</v>
      </c>
      <c r="B112" s="137" t="s">
        <v>211</v>
      </c>
      <c r="C112" s="135">
        <f>SUM(ÖNKORMÁNYZATIKIADÁSOK:ÓVODAIKIADÁSOK!C112)</f>
        <v>0</v>
      </c>
      <c r="D112" s="135">
        <f>SUM(ÖNKORMÁNYZATIKIADÁSOK:ÓVODAIKIADÁSOK!D112)</f>
        <v>0</v>
      </c>
      <c r="E112" s="135">
        <f ca="1">SUM(ÖNKORMÁNYZATIKIADÁSOK:ÓVODAIKIADÁSOK!E112)</f>
        <v>0</v>
      </c>
      <c r="F112" s="135">
        <f ca="1">SUM(ÖNKORMÁNYZATIKIADÁSOK:ÓVODAIKIADÁSOK!F112)</f>
        <v>0</v>
      </c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68"/>
      <c r="Y112" s="168"/>
    </row>
    <row r="113" spans="1:25" ht="12.75" x14ac:dyDescent="0.2">
      <c r="A113" s="172" t="s">
        <v>212</v>
      </c>
      <c r="B113" s="137" t="s">
        <v>213</v>
      </c>
      <c r="C113" s="135">
        <f>SUM(ÖNKORMÁNYZATIKIADÁSOK:ÓVODAIKIADÁSOK!C113)</f>
        <v>0</v>
      </c>
      <c r="D113" s="135">
        <f>SUM(ÖNKORMÁNYZATIKIADÁSOK:ÓVODAIKIADÁSOK!D113)</f>
        <v>0</v>
      </c>
      <c r="E113" s="135">
        <f>SUM(ÖNKORMÁNYZATIKIADÁSOK:ÓVODAIKIADÁSOK!E113)</f>
        <v>0</v>
      </c>
      <c r="F113" s="135">
        <f>SUM(ÖNKORMÁNYZATIKIADÁSOK:ÓVODAIKIADÁSOK!F113)</f>
        <v>0</v>
      </c>
      <c r="G113" s="175"/>
      <c r="H113" s="175"/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68"/>
      <c r="Y113" s="168"/>
    </row>
    <row r="114" spans="1:25" s="142" customFormat="1" x14ac:dyDescent="0.2">
      <c r="A114" s="176" t="s">
        <v>391</v>
      </c>
      <c r="B114" s="144" t="s">
        <v>214</v>
      </c>
      <c r="C114" s="140">
        <f>SUM(C99:C113)</f>
        <v>146437052</v>
      </c>
      <c r="D114" s="140">
        <f>SUM(D99:D113)</f>
        <v>0</v>
      </c>
      <c r="E114" s="140">
        <f ca="1">SUM(ÖNKORMÁNYZATIKIADÁSOK:ÓVODAIKIADÁSOK!E114)</f>
        <v>0</v>
      </c>
      <c r="F114" s="140">
        <v>146437052</v>
      </c>
      <c r="G114" s="178"/>
      <c r="H114" s="178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  <c r="U114" s="178"/>
      <c r="V114" s="178"/>
      <c r="W114" s="178"/>
      <c r="X114" s="171"/>
      <c r="Y114" s="171"/>
    </row>
    <row r="115" spans="1:25" ht="12.75" x14ac:dyDescent="0.2">
      <c r="A115" s="172" t="s">
        <v>215</v>
      </c>
      <c r="B115" s="137" t="s">
        <v>216</v>
      </c>
      <c r="C115" s="135">
        <f>SUM(ÖNKORMÁNYZATIKIADÁSOK:ÓVODAIKIADÁSOK!C115)</f>
        <v>0</v>
      </c>
      <c r="D115" s="135">
        <f>SUM(ÖNKORMÁNYZATIKIADÁSOK:ÓVODAIKIADÁSOK!D115)</f>
        <v>0</v>
      </c>
      <c r="E115" s="135">
        <f>SUM(ÖNKORMÁNYZATIKIADÁSOK:ÓVODAIKIADÁSOK!E115)</f>
        <v>0</v>
      </c>
      <c r="F115" s="135">
        <f>SUM(ÖNKORMÁNYZATIKIADÁSOK:ÓVODAIKIADÁSOK!F115)</f>
        <v>0</v>
      </c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68"/>
      <c r="Y115" s="168"/>
    </row>
    <row r="116" spans="1:25" ht="12.75" x14ac:dyDescent="0.2">
      <c r="A116" s="147" t="s">
        <v>217</v>
      </c>
      <c r="B116" s="137" t="s">
        <v>218</v>
      </c>
      <c r="C116" s="135">
        <f>SUM(ÖNKORMÁNYZATIKIADÁSOK:ÓVODAIKIADÁSOK!C116)</f>
        <v>0</v>
      </c>
      <c r="D116" s="135">
        <f>SUM(ÖNKORMÁNYZATIKIADÁSOK:ÓVODAIKIADÁSOK!D116)</f>
        <v>0</v>
      </c>
      <c r="E116" s="135">
        <f>SUM(ÖNKORMÁNYZATIKIADÁSOK:ÓVODAIKIADÁSOK!E116)</f>
        <v>0</v>
      </c>
      <c r="F116" s="135">
        <f>SUM(ÖNKORMÁNYZATIKIADÁSOK:ÓVODAIKIADÁSOK!F116)</f>
        <v>0</v>
      </c>
      <c r="G116" s="254"/>
      <c r="H116" s="254"/>
      <c r="I116" s="254"/>
      <c r="J116" s="254"/>
      <c r="K116" s="254"/>
      <c r="L116" s="254"/>
      <c r="M116" s="254"/>
      <c r="N116" s="254"/>
      <c r="O116" s="254"/>
      <c r="P116" s="254"/>
      <c r="Q116" s="254"/>
      <c r="R116" s="254"/>
      <c r="S116" s="254"/>
      <c r="T116" s="254"/>
      <c r="U116" s="254"/>
      <c r="V116" s="254"/>
      <c r="W116" s="254"/>
      <c r="X116" s="168"/>
      <c r="Y116" s="168"/>
    </row>
    <row r="117" spans="1:25" ht="12.75" x14ac:dyDescent="0.2">
      <c r="A117" s="172" t="s">
        <v>424</v>
      </c>
      <c r="B117" s="137" t="s">
        <v>219</v>
      </c>
      <c r="C117" s="135">
        <f>SUM(ÖNKORMÁNYZATIKIADÁSOK:ÓVODAIKIADÁSOK!C117)</f>
        <v>0</v>
      </c>
      <c r="D117" s="135">
        <f>SUM(ÖNKORMÁNYZATIKIADÁSOK:ÓVODAIKIADÁSOK!D117)</f>
        <v>0</v>
      </c>
      <c r="E117" s="135">
        <f>SUM(ÖNKORMÁNYZATIKIADÁSOK:ÓVODAIKIADÁSOK!E117)</f>
        <v>0</v>
      </c>
      <c r="F117" s="135">
        <f>SUM(ÖNKORMÁNYZATIKIADÁSOK:ÓVODAIKIADÁSOK!F117)</f>
        <v>0</v>
      </c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68"/>
      <c r="Y117" s="168"/>
    </row>
    <row r="118" spans="1:25" ht="12.75" x14ac:dyDescent="0.2">
      <c r="A118" s="172" t="s">
        <v>393</v>
      </c>
      <c r="B118" s="137" t="s">
        <v>220</v>
      </c>
      <c r="C118" s="135">
        <v>0</v>
      </c>
      <c r="D118" s="135">
        <v>0</v>
      </c>
      <c r="E118" s="135">
        <f>SUM(ÖNKORMÁNYZATIKIADÁSOK:ÓVODAIKIADÁSOK!E118)</f>
        <v>0</v>
      </c>
      <c r="F118" s="135">
        <v>0</v>
      </c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68"/>
      <c r="Y118" s="168"/>
    </row>
    <row r="119" spans="1:25" s="142" customFormat="1" x14ac:dyDescent="0.2">
      <c r="A119" s="176" t="s">
        <v>394</v>
      </c>
      <c r="B119" s="144" t="s">
        <v>221</v>
      </c>
      <c r="C119" s="140">
        <f>SUM(ÖNKORMÁNYZATIKIADÁSOK:ÓVODAIKIADÁSOK!C119)</f>
        <v>0</v>
      </c>
      <c r="D119" s="140">
        <f>SUM(ÖNKORMÁNYZATIKIADÁSOK:ÓVODAIKIADÁSOK!D119)</f>
        <v>0</v>
      </c>
      <c r="E119" s="140">
        <f ca="1">SUM(ÖNKORMÁNYZATIKIADÁSOK:ÓVODAIKIADÁSOK!E119)</f>
        <v>0</v>
      </c>
      <c r="F119" s="140">
        <f ca="1">SUM(ÖNKORMÁNYZATIKIADÁSOK:ÓVODAIKIADÁSOK!F119)</f>
        <v>0</v>
      </c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  <c r="U119" s="178"/>
      <c r="V119" s="178"/>
      <c r="W119" s="178"/>
      <c r="X119" s="171"/>
      <c r="Y119" s="171"/>
    </row>
    <row r="120" spans="1:25" ht="12.75" x14ac:dyDescent="0.2">
      <c r="A120" s="147" t="s">
        <v>222</v>
      </c>
      <c r="B120" s="137" t="s">
        <v>223</v>
      </c>
      <c r="C120" s="135"/>
      <c r="D120" s="135"/>
      <c r="E120" s="135">
        <f ca="1">SUM(ÖNKORMÁNYZATIKIADÁSOK:ÓVODAIKIADÁSOK!E120)</f>
        <v>0</v>
      </c>
      <c r="F120" s="135"/>
      <c r="G120" s="254"/>
      <c r="H120" s="254"/>
      <c r="I120" s="254"/>
      <c r="J120" s="254"/>
      <c r="K120" s="254"/>
      <c r="L120" s="254"/>
      <c r="M120" s="254"/>
      <c r="N120" s="254"/>
      <c r="O120" s="254"/>
      <c r="P120" s="254"/>
      <c r="Q120" s="254"/>
      <c r="R120" s="254"/>
      <c r="S120" s="254"/>
      <c r="T120" s="254"/>
      <c r="U120" s="254"/>
      <c r="V120" s="254"/>
      <c r="W120" s="254"/>
      <c r="X120" s="168"/>
      <c r="Y120" s="168"/>
    </row>
    <row r="121" spans="1:25" s="142" customFormat="1" x14ac:dyDescent="0.2">
      <c r="A121" s="179" t="s">
        <v>428</v>
      </c>
      <c r="B121" s="180" t="s">
        <v>224</v>
      </c>
      <c r="C121" s="164">
        <v>146437052</v>
      </c>
      <c r="D121" s="164">
        <f>SUM(ÖNKORMÁNYZATIKIADÁSOK:ÓVODAIKIADÁSOK!D121)</f>
        <v>0</v>
      </c>
      <c r="E121" s="164">
        <f ca="1">SUM(ÖNKORMÁNYZATIKIADÁSOK:ÓVODAIKIADÁSOK!E121)</f>
        <v>0</v>
      </c>
      <c r="F121" s="164">
        <v>146437052</v>
      </c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8"/>
      <c r="W121" s="178"/>
      <c r="X121" s="171"/>
      <c r="Y121" s="171"/>
    </row>
    <row r="122" spans="1:25" s="142" customFormat="1" x14ac:dyDescent="0.2">
      <c r="A122" s="112" t="s">
        <v>465</v>
      </c>
      <c r="B122" s="112"/>
      <c r="C122" s="201">
        <v>545754712</v>
      </c>
      <c r="D122" s="201">
        <v>146074087</v>
      </c>
      <c r="E122" s="201">
        <f ca="1">SUM(ÖNKORMÁNYZATIKIADÁSOK:ÓVODAIKIADÁSOK!E122)</f>
        <v>0</v>
      </c>
      <c r="F122" s="201">
        <f>F98+F121</f>
        <v>691828799</v>
      </c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71"/>
      <c r="V122" s="171"/>
      <c r="W122" s="171"/>
      <c r="X122" s="171"/>
      <c r="Y122" s="171"/>
    </row>
    <row r="123" spans="1:25" x14ac:dyDescent="0.2">
      <c r="B123" s="168"/>
      <c r="C123" s="257"/>
      <c r="D123" s="257"/>
      <c r="E123" s="257"/>
      <c r="F123" s="257"/>
      <c r="G123" s="168"/>
      <c r="H123" s="168"/>
      <c r="I123" s="168"/>
      <c r="J123" s="168"/>
      <c r="K123" s="168"/>
      <c r="L123" s="168"/>
      <c r="M123" s="168"/>
      <c r="N123" s="168"/>
      <c r="O123" s="168"/>
      <c r="P123" s="168"/>
      <c r="Q123" s="168"/>
      <c r="R123" s="168"/>
      <c r="S123" s="168"/>
      <c r="T123" s="168"/>
      <c r="U123" s="168"/>
      <c r="V123" s="168"/>
      <c r="W123" s="168"/>
      <c r="X123" s="168"/>
      <c r="Y123" s="168"/>
    </row>
    <row r="124" spans="1:25" x14ac:dyDescent="0.2">
      <c r="B124" s="168"/>
      <c r="C124" s="257"/>
      <c r="D124" s="257"/>
      <c r="E124" s="257"/>
      <c r="F124" s="257"/>
      <c r="G124" s="168"/>
      <c r="H124" s="168"/>
      <c r="I124" s="168"/>
      <c r="J124" s="168"/>
      <c r="K124" s="168"/>
      <c r="L124" s="168"/>
      <c r="M124" s="168"/>
      <c r="N124" s="168"/>
      <c r="O124" s="168"/>
      <c r="P124" s="168"/>
      <c r="Q124" s="168"/>
      <c r="R124" s="168"/>
      <c r="S124" s="168"/>
      <c r="T124" s="168"/>
      <c r="U124" s="168"/>
      <c r="V124" s="168"/>
      <c r="W124" s="168"/>
      <c r="X124" s="168"/>
      <c r="Y124" s="168"/>
    </row>
    <row r="125" spans="1:25" x14ac:dyDescent="0.2">
      <c r="B125" s="168"/>
      <c r="C125" s="257"/>
      <c r="D125" s="257"/>
      <c r="E125" s="257"/>
      <c r="F125" s="257"/>
      <c r="G125" s="168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  <c r="W125" s="168"/>
      <c r="X125" s="168"/>
      <c r="Y125" s="168"/>
    </row>
    <row r="126" spans="1:25" x14ac:dyDescent="0.2">
      <c r="B126" s="168"/>
      <c r="C126" s="257"/>
      <c r="D126" s="257"/>
      <c r="E126" s="257"/>
      <c r="F126" s="257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  <c r="X126" s="168"/>
      <c r="Y126" s="168"/>
    </row>
    <row r="127" spans="1:25" x14ac:dyDescent="0.2">
      <c r="B127" s="168"/>
      <c r="C127" s="257"/>
      <c r="D127" s="257"/>
      <c r="E127" s="257"/>
      <c r="F127" s="257"/>
      <c r="G127" s="168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  <c r="W127" s="168"/>
      <c r="X127" s="168"/>
      <c r="Y127" s="168"/>
    </row>
    <row r="128" spans="1:25" x14ac:dyDescent="0.2">
      <c r="B128" s="168"/>
      <c r="C128" s="257"/>
      <c r="D128" s="257"/>
      <c r="E128" s="257"/>
      <c r="F128" s="257"/>
      <c r="G128" s="168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S128" s="168"/>
      <c r="T128" s="168"/>
      <c r="U128" s="168"/>
      <c r="V128" s="168"/>
      <c r="W128" s="168"/>
      <c r="X128" s="168"/>
      <c r="Y128" s="168"/>
    </row>
    <row r="129" spans="2:25" x14ac:dyDescent="0.2">
      <c r="B129" s="168"/>
      <c r="C129" s="257"/>
      <c r="D129" s="257"/>
      <c r="E129" s="257"/>
      <c r="F129" s="257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68"/>
      <c r="U129" s="168"/>
      <c r="V129" s="168"/>
      <c r="W129" s="168"/>
      <c r="X129" s="168"/>
      <c r="Y129" s="168"/>
    </row>
    <row r="130" spans="2:25" x14ac:dyDescent="0.2">
      <c r="B130" s="168"/>
      <c r="C130" s="257"/>
      <c r="D130" s="257"/>
      <c r="E130" s="257"/>
      <c r="F130" s="257"/>
      <c r="G130" s="168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  <c r="R130" s="168"/>
      <c r="S130" s="168"/>
      <c r="T130" s="168"/>
      <c r="U130" s="168"/>
      <c r="V130" s="168"/>
      <c r="W130" s="168"/>
      <c r="X130" s="168"/>
      <c r="Y130" s="168"/>
    </row>
    <row r="131" spans="2:25" x14ac:dyDescent="0.2">
      <c r="B131" s="168"/>
      <c r="C131" s="257"/>
      <c r="D131" s="257"/>
      <c r="E131" s="257"/>
      <c r="F131" s="257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  <c r="W131" s="168"/>
      <c r="X131" s="168"/>
      <c r="Y131" s="168"/>
    </row>
    <row r="132" spans="2:25" x14ac:dyDescent="0.2">
      <c r="B132" s="168"/>
      <c r="C132" s="257"/>
      <c r="D132" s="257"/>
      <c r="E132" s="257"/>
      <c r="F132" s="257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</row>
    <row r="133" spans="2:25" x14ac:dyDescent="0.2">
      <c r="B133" s="168"/>
      <c r="C133" s="257"/>
      <c r="D133" s="257"/>
      <c r="E133" s="257"/>
      <c r="F133" s="257"/>
      <c r="G133" s="168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68"/>
      <c r="S133" s="168"/>
      <c r="T133" s="168"/>
      <c r="U133" s="168"/>
      <c r="V133" s="168"/>
      <c r="W133" s="168"/>
      <c r="X133" s="168"/>
      <c r="Y133" s="168"/>
    </row>
    <row r="134" spans="2:25" x14ac:dyDescent="0.2">
      <c r="B134" s="168"/>
      <c r="C134" s="257"/>
      <c r="D134" s="257"/>
      <c r="E134" s="257"/>
      <c r="F134" s="257"/>
      <c r="G134" s="168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68"/>
      <c r="U134" s="168"/>
      <c r="V134" s="168"/>
      <c r="W134" s="168"/>
      <c r="X134" s="168"/>
      <c r="Y134" s="168"/>
    </row>
    <row r="135" spans="2:25" x14ac:dyDescent="0.2">
      <c r="B135" s="168"/>
      <c r="C135" s="257"/>
      <c r="D135" s="257"/>
      <c r="E135" s="257"/>
      <c r="F135" s="257"/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  <c r="W135" s="168"/>
      <c r="X135" s="168"/>
      <c r="Y135" s="168"/>
    </row>
    <row r="136" spans="2:25" x14ac:dyDescent="0.2">
      <c r="B136" s="168"/>
      <c r="C136" s="257"/>
      <c r="D136" s="257"/>
      <c r="E136" s="257"/>
      <c r="F136" s="257"/>
      <c r="G136" s="168"/>
      <c r="H136" s="168"/>
      <c r="I136" s="168"/>
      <c r="J136" s="168"/>
      <c r="K136" s="168"/>
      <c r="L136" s="168"/>
      <c r="M136" s="168"/>
      <c r="N136" s="168"/>
      <c r="O136" s="168"/>
      <c r="P136" s="168"/>
      <c r="Q136" s="168"/>
      <c r="R136" s="168"/>
      <c r="S136" s="168"/>
      <c r="T136" s="168"/>
      <c r="U136" s="168"/>
      <c r="V136" s="168"/>
      <c r="W136" s="168"/>
      <c r="X136" s="168"/>
      <c r="Y136" s="168"/>
    </row>
    <row r="137" spans="2:25" x14ac:dyDescent="0.2">
      <c r="B137" s="168"/>
      <c r="C137" s="257"/>
      <c r="D137" s="257"/>
      <c r="E137" s="257"/>
      <c r="F137" s="257"/>
      <c r="G137" s="168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  <c r="W137" s="168"/>
      <c r="X137" s="168"/>
      <c r="Y137" s="168"/>
    </row>
    <row r="138" spans="2:25" x14ac:dyDescent="0.2">
      <c r="B138" s="168"/>
      <c r="C138" s="257"/>
      <c r="D138" s="257"/>
      <c r="E138" s="257"/>
      <c r="F138" s="257"/>
      <c r="G138" s="168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68"/>
      <c r="U138" s="168"/>
      <c r="V138" s="168"/>
      <c r="W138" s="168"/>
      <c r="X138" s="168"/>
      <c r="Y138" s="168"/>
    </row>
    <row r="139" spans="2:25" x14ac:dyDescent="0.2">
      <c r="B139" s="168"/>
      <c r="C139" s="257"/>
      <c r="D139" s="257"/>
      <c r="E139" s="257"/>
      <c r="F139" s="257"/>
      <c r="G139" s="168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68"/>
      <c r="U139" s="168"/>
      <c r="V139" s="168"/>
      <c r="W139" s="168"/>
      <c r="X139" s="168"/>
      <c r="Y139" s="168"/>
    </row>
    <row r="140" spans="2:25" x14ac:dyDescent="0.2">
      <c r="B140" s="168"/>
      <c r="C140" s="257"/>
      <c r="D140" s="257"/>
      <c r="E140" s="257"/>
      <c r="F140" s="257"/>
      <c r="G140" s="168"/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  <c r="R140" s="168"/>
      <c r="S140" s="168"/>
      <c r="T140" s="168"/>
      <c r="U140" s="168"/>
      <c r="V140" s="168"/>
      <c r="W140" s="168"/>
      <c r="X140" s="168"/>
      <c r="Y140" s="168"/>
    </row>
    <row r="141" spans="2:25" x14ac:dyDescent="0.2">
      <c r="B141" s="168"/>
      <c r="C141" s="257"/>
      <c r="D141" s="257"/>
      <c r="E141" s="257"/>
      <c r="F141" s="257"/>
      <c r="G141" s="168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  <c r="W141" s="168"/>
      <c r="X141" s="168"/>
      <c r="Y141" s="168"/>
    </row>
    <row r="142" spans="2:25" x14ac:dyDescent="0.2">
      <c r="B142" s="168"/>
      <c r="C142" s="257"/>
      <c r="D142" s="257"/>
      <c r="E142" s="257"/>
      <c r="F142" s="257"/>
      <c r="G142" s="168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68"/>
      <c r="S142" s="168"/>
      <c r="T142" s="168"/>
      <c r="U142" s="168"/>
      <c r="V142" s="168"/>
      <c r="W142" s="168"/>
      <c r="X142" s="168"/>
      <c r="Y142" s="168"/>
    </row>
    <row r="143" spans="2:25" x14ac:dyDescent="0.2">
      <c r="B143" s="168"/>
      <c r="C143" s="257"/>
      <c r="D143" s="257"/>
      <c r="E143" s="257"/>
      <c r="F143" s="257"/>
      <c r="G143" s="168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68"/>
      <c r="U143" s="168"/>
      <c r="V143" s="168"/>
      <c r="W143" s="168"/>
      <c r="X143" s="168"/>
      <c r="Y143" s="168"/>
    </row>
    <row r="144" spans="2:25" x14ac:dyDescent="0.2">
      <c r="B144" s="168"/>
      <c r="C144" s="257"/>
      <c r="D144" s="257"/>
      <c r="E144" s="257"/>
      <c r="F144" s="257"/>
      <c r="G144" s="168"/>
      <c r="H144" s="168"/>
      <c r="I144" s="168"/>
      <c r="J144" s="168"/>
      <c r="K144" s="168"/>
      <c r="L144" s="168"/>
      <c r="M144" s="168"/>
      <c r="N144" s="168"/>
      <c r="O144" s="168"/>
      <c r="P144" s="168"/>
      <c r="Q144" s="168"/>
      <c r="R144" s="168"/>
      <c r="S144" s="168"/>
      <c r="T144" s="168"/>
      <c r="U144" s="168"/>
      <c r="V144" s="168"/>
      <c r="W144" s="168"/>
      <c r="X144" s="168"/>
      <c r="Y144" s="168"/>
    </row>
    <row r="145" spans="2:25" x14ac:dyDescent="0.2">
      <c r="B145" s="168"/>
      <c r="C145" s="257"/>
      <c r="D145" s="257"/>
      <c r="E145" s="257"/>
      <c r="F145" s="257"/>
      <c r="G145" s="168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68"/>
      <c r="U145" s="168"/>
      <c r="V145" s="168"/>
      <c r="W145" s="168"/>
      <c r="X145" s="168"/>
      <c r="Y145" s="168"/>
    </row>
    <row r="146" spans="2:25" x14ac:dyDescent="0.2">
      <c r="B146" s="168"/>
      <c r="C146" s="257"/>
      <c r="D146" s="257"/>
      <c r="E146" s="257"/>
      <c r="F146" s="257"/>
      <c r="G146" s="168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S146" s="168"/>
      <c r="T146" s="168"/>
      <c r="U146" s="168"/>
      <c r="V146" s="168"/>
      <c r="W146" s="168"/>
      <c r="X146" s="168"/>
      <c r="Y146" s="168"/>
    </row>
    <row r="147" spans="2:25" x14ac:dyDescent="0.2">
      <c r="B147" s="168"/>
      <c r="C147" s="257"/>
      <c r="D147" s="257"/>
      <c r="E147" s="257"/>
      <c r="F147" s="257"/>
      <c r="G147" s="168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S147" s="168"/>
      <c r="T147" s="168"/>
      <c r="U147" s="168"/>
      <c r="V147" s="168"/>
      <c r="W147" s="168"/>
      <c r="X147" s="168"/>
      <c r="Y147" s="168"/>
    </row>
    <row r="148" spans="2:25" x14ac:dyDescent="0.2">
      <c r="B148" s="168"/>
      <c r="C148" s="257"/>
      <c r="D148" s="257"/>
      <c r="E148" s="257"/>
      <c r="F148" s="257"/>
      <c r="G148" s="168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68"/>
      <c r="T148" s="168"/>
      <c r="U148" s="168"/>
      <c r="V148" s="168"/>
      <c r="W148" s="168"/>
      <c r="X148" s="168"/>
      <c r="Y148" s="168"/>
    </row>
    <row r="149" spans="2:25" x14ac:dyDescent="0.2">
      <c r="B149" s="168"/>
      <c r="C149" s="257"/>
      <c r="D149" s="257"/>
      <c r="E149" s="257"/>
      <c r="F149" s="257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8"/>
      <c r="T149" s="168"/>
      <c r="U149" s="168"/>
      <c r="V149" s="168"/>
      <c r="W149" s="168"/>
      <c r="X149" s="168"/>
      <c r="Y149" s="168"/>
    </row>
    <row r="150" spans="2:25" x14ac:dyDescent="0.2">
      <c r="B150" s="168"/>
      <c r="C150" s="257"/>
      <c r="D150" s="257"/>
      <c r="E150" s="257"/>
      <c r="F150" s="257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  <c r="T150" s="168"/>
      <c r="U150" s="168"/>
      <c r="V150" s="168"/>
      <c r="W150" s="168"/>
      <c r="X150" s="168"/>
      <c r="Y150" s="168"/>
    </row>
    <row r="151" spans="2:25" x14ac:dyDescent="0.2">
      <c r="B151" s="168"/>
      <c r="C151" s="257"/>
      <c r="D151" s="257"/>
      <c r="E151" s="257"/>
      <c r="F151" s="257"/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68"/>
      <c r="T151" s="168"/>
      <c r="U151" s="168"/>
      <c r="V151" s="168"/>
      <c r="W151" s="168"/>
      <c r="X151" s="168"/>
      <c r="Y151" s="168"/>
    </row>
    <row r="152" spans="2:25" x14ac:dyDescent="0.2">
      <c r="B152" s="168"/>
      <c r="C152" s="257"/>
      <c r="D152" s="257"/>
      <c r="E152" s="257"/>
      <c r="F152" s="257"/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S152" s="168"/>
      <c r="T152" s="168"/>
      <c r="U152" s="168"/>
      <c r="V152" s="168"/>
      <c r="W152" s="168"/>
      <c r="X152" s="168"/>
      <c r="Y152" s="168"/>
    </row>
    <row r="153" spans="2:25" x14ac:dyDescent="0.2">
      <c r="B153" s="168"/>
      <c r="C153" s="257"/>
      <c r="D153" s="257"/>
      <c r="E153" s="257"/>
      <c r="F153" s="257"/>
      <c r="G153" s="168"/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  <c r="R153" s="168"/>
      <c r="S153" s="168"/>
      <c r="T153" s="168"/>
      <c r="U153" s="168"/>
      <c r="V153" s="168"/>
      <c r="W153" s="168"/>
      <c r="X153" s="168"/>
      <c r="Y153" s="168"/>
    </row>
    <row r="154" spans="2:25" x14ac:dyDescent="0.2">
      <c r="B154" s="168"/>
      <c r="C154" s="257"/>
      <c r="D154" s="257"/>
      <c r="E154" s="257"/>
      <c r="F154" s="257"/>
      <c r="G154" s="168"/>
      <c r="H154" s="168"/>
      <c r="I154" s="168"/>
      <c r="J154" s="168"/>
      <c r="K154" s="168"/>
      <c r="L154" s="168"/>
      <c r="M154" s="168"/>
      <c r="N154" s="168"/>
      <c r="O154" s="168"/>
      <c r="P154" s="168"/>
      <c r="Q154" s="168"/>
      <c r="R154" s="168"/>
      <c r="S154" s="168"/>
      <c r="T154" s="168"/>
      <c r="U154" s="168"/>
      <c r="V154" s="168"/>
      <c r="W154" s="168"/>
      <c r="X154" s="168"/>
      <c r="Y154" s="168"/>
    </row>
    <row r="155" spans="2:25" x14ac:dyDescent="0.2">
      <c r="B155" s="168"/>
      <c r="C155" s="257"/>
      <c r="D155" s="257"/>
      <c r="E155" s="257"/>
      <c r="F155" s="257"/>
      <c r="G155" s="168"/>
      <c r="H155" s="168"/>
      <c r="I155" s="168"/>
      <c r="J155" s="168"/>
      <c r="K155" s="168"/>
      <c r="L155" s="168"/>
      <c r="M155" s="168"/>
      <c r="N155" s="168"/>
      <c r="O155" s="168"/>
      <c r="P155" s="168"/>
      <c r="Q155" s="168"/>
      <c r="R155" s="168"/>
      <c r="S155" s="168"/>
      <c r="T155" s="168"/>
      <c r="U155" s="168"/>
      <c r="V155" s="168"/>
      <c r="W155" s="168"/>
      <c r="X155" s="168"/>
      <c r="Y155" s="168"/>
    </row>
    <row r="156" spans="2:25" x14ac:dyDescent="0.2">
      <c r="B156" s="168"/>
      <c r="C156" s="257"/>
      <c r="D156" s="257"/>
      <c r="E156" s="257"/>
      <c r="F156" s="257"/>
      <c r="G156" s="168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68"/>
      <c r="S156" s="168"/>
      <c r="T156" s="168"/>
      <c r="U156" s="168"/>
      <c r="V156" s="168"/>
      <c r="W156" s="168"/>
      <c r="X156" s="168"/>
      <c r="Y156" s="168"/>
    </row>
    <row r="157" spans="2:25" x14ac:dyDescent="0.2">
      <c r="B157" s="168"/>
      <c r="C157" s="257"/>
      <c r="D157" s="257"/>
      <c r="E157" s="257"/>
      <c r="F157" s="257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S157" s="168"/>
      <c r="T157" s="168"/>
      <c r="U157" s="168"/>
      <c r="V157" s="168"/>
      <c r="W157" s="168"/>
      <c r="X157" s="168"/>
      <c r="Y157" s="168"/>
    </row>
    <row r="158" spans="2:25" x14ac:dyDescent="0.2">
      <c r="B158" s="168"/>
      <c r="C158" s="257"/>
      <c r="D158" s="257"/>
      <c r="E158" s="257"/>
      <c r="F158" s="257"/>
      <c r="G158" s="168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68"/>
      <c r="S158" s="168"/>
      <c r="T158" s="168"/>
      <c r="U158" s="168"/>
      <c r="V158" s="168"/>
      <c r="W158" s="168"/>
      <c r="X158" s="168"/>
      <c r="Y158" s="168"/>
    </row>
    <row r="159" spans="2:25" x14ac:dyDescent="0.2">
      <c r="B159" s="168"/>
      <c r="C159" s="257"/>
      <c r="D159" s="257"/>
      <c r="E159" s="257"/>
      <c r="F159" s="257"/>
      <c r="G159" s="168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68"/>
      <c r="S159" s="168"/>
      <c r="T159" s="168"/>
      <c r="U159" s="168"/>
      <c r="V159" s="168"/>
      <c r="W159" s="168"/>
      <c r="X159" s="168"/>
      <c r="Y159" s="168"/>
    </row>
    <row r="160" spans="2:25" x14ac:dyDescent="0.2">
      <c r="B160" s="168"/>
      <c r="C160" s="257"/>
      <c r="D160" s="257"/>
      <c r="E160" s="257"/>
      <c r="F160" s="257"/>
      <c r="G160" s="168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68"/>
      <c r="S160" s="168"/>
      <c r="T160" s="168"/>
      <c r="U160" s="168"/>
      <c r="V160" s="168"/>
      <c r="W160" s="168"/>
      <c r="X160" s="168"/>
      <c r="Y160" s="168"/>
    </row>
    <row r="161" spans="2:25" x14ac:dyDescent="0.2">
      <c r="B161" s="168"/>
      <c r="C161" s="257"/>
      <c r="D161" s="257"/>
      <c r="E161" s="257"/>
      <c r="F161" s="257"/>
      <c r="G161" s="168"/>
      <c r="H161" s="168"/>
      <c r="I161" s="168"/>
      <c r="J161" s="168"/>
      <c r="K161" s="168"/>
      <c r="L161" s="168"/>
      <c r="M161" s="168"/>
      <c r="N161" s="168"/>
      <c r="O161" s="168"/>
      <c r="P161" s="168"/>
      <c r="Q161" s="168"/>
      <c r="R161" s="168"/>
      <c r="S161" s="168"/>
      <c r="T161" s="168"/>
      <c r="U161" s="168"/>
      <c r="V161" s="168"/>
      <c r="W161" s="168"/>
      <c r="X161" s="168"/>
      <c r="Y161" s="168"/>
    </row>
    <row r="162" spans="2:25" x14ac:dyDescent="0.2">
      <c r="B162" s="168"/>
      <c r="C162" s="257"/>
      <c r="D162" s="257"/>
      <c r="E162" s="257"/>
      <c r="F162" s="257"/>
      <c r="G162" s="168"/>
      <c r="H162" s="168"/>
      <c r="I162" s="168"/>
      <c r="J162" s="168"/>
      <c r="K162" s="168"/>
      <c r="L162" s="168"/>
      <c r="M162" s="168"/>
      <c r="N162" s="168"/>
      <c r="O162" s="168"/>
      <c r="P162" s="168"/>
      <c r="Q162" s="168"/>
      <c r="R162" s="168"/>
      <c r="S162" s="168"/>
      <c r="T162" s="168"/>
      <c r="U162" s="168"/>
      <c r="V162" s="168"/>
      <c r="W162" s="168"/>
      <c r="X162" s="168"/>
      <c r="Y162" s="168"/>
    </row>
    <row r="163" spans="2:25" x14ac:dyDescent="0.2">
      <c r="B163" s="168"/>
      <c r="C163" s="257"/>
      <c r="D163" s="257"/>
      <c r="E163" s="257"/>
      <c r="F163" s="257"/>
      <c r="G163" s="168"/>
      <c r="H163" s="168"/>
      <c r="I163" s="168"/>
      <c r="J163" s="168"/>
      <c r="K163" s="168"/>
      <c r="L163" s="168"/>
      <c r="M163" s="168"/>
      <c r="N163" s="168"/>
      <c r="O163" s="168"/>
      <c r="P163" s="168"/>
      <c r="Q163" s="168"/>
      <c r="R163" s="168"/>
      <c r="S163" s="168"/>
      <c r="T163" s="168"/>
      <c r="U163" s="168"/>
      <c r="V163" s="168"/>
      <c r="W163" s="168"/>
      <c r="X163" s="168"/>
      <c r="Y163" s="168"/>
    </row>
    <row r="164" spans="2:25" x14ac:dyDescent="0.2">
      <c r="B164" s="168"/>
      <c r="C164" s="257"/>
      <c r="D164" s="257"/>
      <c r="E164" s="257"/>
      <c r="F164" s="257"/>
      <c r="G164" s="168"/>
      <c r="H164" s="168"/>
      <c r="I164" s="168"/>
      <c r="J164" s="168"/>
      <c r="K164" s="168"/>
      <c r="L164" s="168"/>
      <c r="M164" s="168"/>
      <c r="N164" s="168"/>
      <c r="O164" s="168"/>
      <c r="P164" s="168"/>
      <c r="Q164" s="168"/>
      <c r="R164" s="168"/>
      <c r="S164" s="168"/>
      <c r="T164" s="168"/>
      <c r="U164" s="168"/>
      <c r="V164" s="168"/>
      <c r="W164" s="168"/>
      <c r="X164" s="168"/>
      <c r="Y164" s="168"/>
    </row>
    <row r="165" spans="2:25" x14ac:dyDescent="0.2">
      <c r="B165" s="168"/>
      <c r="C165" s="257"/>
      <c r="D165" s="257"/>
      <c r="E165" s="257"/>
      <c r="F165" s="257"/>
      <c r="G165" s="168"/>
      <c r="H165" s="168"/>
      <c r="I165" s="168"/>
      <c r="J165" s="168"/>
      <c r="K165" s="168"/>
      <c r="L165" s="168"/>
      <c r="M165" s="168"/>
      <c r="N165" s="168"/>
      <c r="O165" s="168"/>
      <c r="P165" s="168"/>
      <c r="Q165" s="168"/>
      <c r="R165" s="168"/>
      <c r="S165" s="168"/>
      <c r="T165" s="168"/>
      <c r="U165" s="168"/>
      <c r="V165" s="168"/>
      <c r="W165" s="168"/>
      <c r="X165" s="168"/>
      <c r="Y165" s="168"/>
    </row>
    <row r="166" spans="2:25" x14ac:dyDescent="0.2">
      <c r="B166" s="168"/>
      <c r="C166" s="257"/>
      <c r="D166" s="257"/>
      <c r="E166" s="257"/>
      <c r="F166" s="257"/>
      <c r="G166" s="168"/>
      <c r="H166" s="168"/>
      <c r="I166" s="168"/>
      <c r="J166" s="168"/>
      <c r="K166" s="168"/>
      <c r="L166" s="168"/>
      <c r="M166" s="168"/>
      <c r="N166" s="168"/>
      <c r="O166" s="168"/>
      <c r="P166" s="168"/>
      <c r="Q166" s="168"/>
      <c r="R166" s="168"/>
      <c r="S166" s="168"/>
      <c r="T166" s="168"/>
      <c r="U166" s="168"/>
      <c r="V166" s="168"/>
      <c r="W166" s="168"/>
      <c r="X166" s="168"/>
      <c r="Y166" s="168"/>
    </row>
    <row r="167" spans="2:25" x14ac:dyDescent="0.2">
      <c r="B167" s="168"/>
      <c r="C167" s="257"/>
      <c r="D167" s="257"/>
      <c r="E167" s="257"/>
      <c r="F167" s="257"/>
      <c r="G167" s="168"/>
      <c r="H167" s="168"/>
      <c r="I167" s="168"/>
      <c r="J167" s="168"/>
      <c r="K167" s="168"/>
      <c r="L167" s="168"/>
      <c r="M167" s="168"/>
      <c r="N167" s="168"/>
      <c r="O167" s="168"/>
      <c r="P167" s="168"/>
      <c r="Q167" s="168"/>
      <c r="R167" s="168"/>
      <c r="S167" s="168"/>
      <c r="T167" s="168"/>
      <c r="U167" s="168"/>
      <c r="V167" s="168"/>
      <c r="W167" s="168"/>
      <c r="X167" s="168"/>
      <c r="Y167" s="168"/>
    </row>
    <row r="168" spans="2:25" x14ac:dyDescent="0.2">
      <c r="B168" s="168"/>
      <c r="C168" s="257"/>
      <c r="D168" s="257"/>
      <c r="E168" s="257"/>
      <c r="F168" s="257"/>
      <c r="G168" s="168"/>
      <c r="H168" s="168"/>
      <c r="I168" s="168"/>
      <c r="J168" s="168"/>
      <c r="K168" s="168"/>
      <c r="L168" s="168"/>
      <c r="M168" s="168"/>
      <c r="N168" s="168"/>
      <c r="O168" s="168"/>
      <c r="P168" s="168"/>
      <c r="Q168" s="168"/>
      <c r="R168" s="168"/>
      <c r="S168" s="168"/>
      <c r="T168" s="168"/>
      <c r="U168" s="168"/>
      <c r="V168" s="168"/>
      <c r="W168" s="168"/>
      <c r="X168" s="168"/>
      <c r="Y168" s="168"/>
    </row>
    <row r="169" spans="2:25" x14ac:dyDescent="0.2">
      <c r="B169" s="168"/>
      <c r="C169" s="257"/>
      <c r="D169" s="257"/>
      <c r="E169" s="257"/>
      <c r="F169" s="257"/>
      <c r="G169" s="168"/>
      <c r="H169" s="168"/>
      <c r="I169" s="168"/>
      <c r="J169" s="168"/>
      <c r="K169" s="168"/>
      <c r="L169" s="168"/>
      <c r="M169" s="168"/>
      <c r="N169" s="168"/>
      <c r="O169" s="168"/>
      <c r="P169" s="168"/>
      <c r="Q169" s="168"/>
      <c r="R169" s="168"/>
      <c r="S169" s="168"/>
      <c r="T169" s="168"/>
      <c r="U169" s="168"/>
      <c r="V169" s="168"/>
      <c r="W169" s="168"/>
      <c r="X169" s="168"/>
      <c r="Y169" s="168"/>
    </row>
    <row r="170" spans="2:25" x14ac:dyDescent="0.2">
      <c r="B170" s="168"/>
      <c r="C170" s="257"/>
      <c r="D170" s="257"/>
      <c r="E170" s="257"/>
      <c r="F170" s="257"/>
      <c r="G170" s="168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68"/>
      <c r="S170" s="168"/>
      <c r="T170" s="168"/>
      <c r="U170" s="168"/>
      <c r="V170" s="168"/>
      <c r="W170" s="168"/>
      <c r="X170" s="168"/>
      <c r="Y170" s="168"/>
    </row>
    <row r="171" spans="2:25" x14ac:dyDescent="0.2">
      <c r="B171" s="168"/>
      <c r="C171" s="257"/>
      <c r="D171" s="257"/>
      <c r="E171" s="257"/>
      <c r="F171" s="257"/>
      <c r="G171" s="168"/>
      <c r="H171" s="168"/>
      <c r="I171" s="168"/>
      <c r="J171" s="168"/>
      <c r="K171" s="168"/>
      <c r="L171" s="168"/>
      <c r="M171" s="168"/>
      <c r="N171" s="168"/>
      <c r="O171" s="168"/>
      <c r="P171" s="168"/>
      <c r="Q171" s="168"/>
      <c r="R171" s="168"/>
      <c r="S171" s="168"/>
      <c r="T171" s="168"/>
      <c r="U171" s="168"/>
      <c r="V171" s="168"/>
      <c r="W171" s="168"/>
      <c r="X171" s="168"/>
      <c r="Y171" s="168"/>
    </row>
  </sheetData>
  <mergeCells count="2">
    <mergeCell ref="A1:F1"/>
    <mergeCell ref="A2:F2"/>
  </mergeCells>
  <phoneticPr fontId="21" type="noConversion"/>
  <pageMargins left="1.06" right="0.23622047244094491" top="0.76" bottom="0.15748031496062992" header="0.19" footer="0.31496062992125984"/>
  <pageSetup paperSize="9" scale="70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"/>
  <sheetViews>
    <sheetView workbookViewId="0">
      <selection activeCell="A2" sqref="A2:F2"/>
    </sheetView>
  </sheetViews>
  <sheetFormatPr defaultColWidth="9.140625" defaultRowHeight="12" x14ac:dyDescent="0.2"/>
  <cols>
    <col min="1" max="1" width="92.5703125" style="111" customWidth="1"/>
    <col min="2" max="2" width="9.140625" style="111"/>
    <col min="3" max="3" width="11.85546875" style="206" customWidth="1"/>
    <col min="4" max="4" width="14.140625" style="206" customWidth="1"/>
    <col min="5" max="6" width="14" style="206" customWidth="1"/>
    <col min="7" max="16384" width="9.140625" style="111"/>
  </cols>
  <sheetData>
    <row r="1" spans="1:8" ht="24" customHeight="1" x14ac:dyDescent="0.2">
      <c r="A1" s="279" t="s">
        <v>682</v>
      </c>
      <c r="B1" s="280"/>
      <c r="C1" s="280"/>
      <c r="D1" s="280"/>
      <c r="E1" s="280"/>
      <c r="F1" s="281"/>
    </row>
    <row r="2" spans="1:8" ht="24" customHeight="1" x14ac:dyDescent="0.2">
      <c r="A2" s="282" t="s">
        <v>690</v>
      </c>
      <c r="B2" s="280"/>
      <c r="C2" s="280"/>
      <c r="D2" s="280"/>
      <c r="E2" s="280"/>
      <c r="F2" s="281"/>
      <c r="H2" s="187"/>
    </row>
    <row r="3" spans="1:8" x14ac:dyDescent="0.2">
      <c r="A3" s="121"/>
      <c r="F3" s="206" t="s">
        <v>556</v>
      </c>
    </row>
    <row r="4" spans="1:8" ht="12.75" x14ac:dyDescent="0.25">
      <c r="A4" s="207" t="s">
        <v>0</v>
      </c>
    </row>
    <row r="5" spans="1:8" s="128" customFormat="1" ht="36" x14ac:dyDescent="0.25">
      <c r="A5" s="124" t="s">
        <v>53</v>
      </c>
      <c r="B5" s="125" t="s">
        <v>33</v>
      </c>
      <c r="C5" s="126" t="s">
        <v>532</v>
      </c>
      <c r="D5" s="126" t="s">
        <v>533</v>
      </c>
      <c r="E5" s="126" t="s">
        <v>534</v>
      </c>
      <c r="F5" s="127" t="s">
        <v>26</v>
      </c>
    </row>
    <row r="6" spans="1:8" ht="15" customHeight="1" x14ac:dyDescent="0.2">
      <c r="A6" s="136" t="s">
        <v>225</v>
      </c>
      <c r="B6" s="143" t="s">
        <v>226</v>
      </c>
      <c r="C6" s="135">
        <v>86204596</v>
      </c>
      <c r="D6" s="135"/>
      <c r="E6" s="135"/>
      <c r="F6" s="135">
        <f>SUM(C6:E6)</f>
        <v>86204596</v>
      </c>
    </row>
    <row r="7" spans="1:8" ht="15" customHeight="1" x14ac:dyDescent="0.2">
      <c r="A7" s="137" t="s">
        <v>227</v>
      </c>
      <c r="B7" s="143" t="s">
        <v>228</v>
      </c>
      <c r="C7" s="135">
        <v>61753000</v>
      </c>
      <c r="D7" s="135"/>
      <c r="E7" s="135"/>
      <c r="F7" s="135">
        <f t="shared" ref="F7:F73" si="0">SUM(C7:E7)</f>
        <v>61753000</v>
      </c>
    </row>
    <row r="8" spans="1:8" ht="15" customHeight="1" x14ac:dyDescent="0.2">
      <c r="A8" s="137" t="s">
        <v>695</v>
      </c>
      <c r="B8" s="143" t="s">
        <v>230</v>
      </c>
      <c r="C8" s="135">
        <v>6961543</v>
      </c>
      <c r="D8" s="135"/>
      <c r="E8" s="135"/>
      <c r="F8" s="135">
        <f t="shared" si="0"/>
        <v>6961543</v>
      </c>
    </row>
    <row r="9" spans="1:8" ht="15" customHeight="1" x14ac:dyDescent="0.2">
      <c r="A9" s="137" t="s">
        <v>697</v>
      </c>
      <c r="B9" s="143" t="s">
        <v>698</v>
      </c>
      <c r="C9" s="135">
        <v>2654400</v>
      </c>
      <c r="D9" s="135"/>
      <c r="E9" s="135"/>
      <c r="F9" s="135">
        <f>SUM(C9:E9)</f>
        <v>2654400</v>
      </c>
    </row>
    <row r="10" spans="1:8" ht="15" customHeight="1" x14ac:dyDescent="0.2">
      <c r="A10" s="137" t="s">
        <v>696</v>
      </c>
      <c r="B10" s="143" t="s">
        <v>699</v>
      </c>
      <c r="C10" s="135">
        <v>15091507</v>
      </c>
      <c r="D10" s="135"/>
      <c r="E10" s="135"/>
      <c r="F10" s="135">
        <f>SUM(C10:E10)</f>
        <v>15091507</v>
      </c>
    </row>
    <row r="11" spans="1:8" ht="15" customHeight="1" x14ac:dyDescent="0.2">
      <c r="A11" s="137" t="s">
        <v>231</v>
      </c>
      <c r="B11" s="143" t="s">
        <v>232</v>
      </c>
      <c r="C11" s="135">
        <v>5845980</v>
      </c>
      <c r="D11" s="135"/>
      <c r="E11" s="135"/>
      <c r="F11" s="135">
        <f t="shared" si="0"/>
        <v>5845980</v>
      </c>
    </row>
    <row r="12" spans="1:8" ht="15" customHeight="1" x14ac:dyDescent="0.2">
      <c r="A12" s="137" t="s">
        <v>233</v>
      </c>
      <c r="B12" s="143" t="s">
        <v>234</v>
      </c>
      <c r="C12" s="135"/>
      <c r="D12" s="135"/>
      <c r="E12" s="135"/>
      <c r="F12" s="135">
        <f t="shared" si="0"/>
        <v>0</v>
      </c>
    </row>
    <row r="13" spans="1:8" ht="15" customHeight="1" x14ac:dyDescent="0.2">
      <c r="A13" s="137" t="s">
        <v>235</v>
      </c>
      <c r="B13" s="143" t="s">
        <v>236</v>
      </c>
      <c r="C13" s="135"/>
      <c r="D13" s="135"/>
      <c r="E13" s="135"/>
      <c r="F13" s="135">
        <f t="shared" si="0"/>
        <v>0</v>
      </c>
    </row>
    <row r="14" spans="1:8" s="142" customFormat="1" ht="15" customHeight="1" x14ac:dyDescent="0.2">
      <c r="A14" s="144" t="s">
        <v>468</v>
      </c>
      <c r="B14" s="158" t="s">
        <v>237</v>
      </c>
      <c r="C14" s="140">
        <f>SUM(C6:C13)</f>
        <v>178511026</v>
      </c>
      <c r="D14" s="140">
        <f t="shared" ref="D14:E14" si="1">SUM(D6:D13)</f>
        <v>0</v>
      </c>
      <c r="E14" s="140">
        <f t="shared" si="1"/>
        <v>0</v>
      </c>
      <c r="F14" s="140">
        <f t="shared" si="0"/>
        <v>178511026</v>
      </c>
    </row>
    <row r="15" spans="1:8" ht="15" customHeight="1" x14ac:dyDescent="0.2">
      <c r="A15" s="137" t="s">
        <v>238</v>
      </c>
      <c r="B15" s="143" t="s">
        <v>239</v>
      </c>
      <c r="C15" s="135"/>
      <c r="D15" s="135"/>
      <c r="E15" s="135"/>
      <c r="F15" s="135">
        <f t="shared" si="0"/>
        <v>0</v>
      </c>
    </row>
    <row r="16" spans="1:8" ht="15" customHeight="1" x14ac:dyDescent="0.2">
      <c r="A16" s="137" t="s">
        <v>240</v>
      </c>
      <c r="B16" s="143" t="s">
        <v>241</v>
      </c>
      <c r="C16" s="135"/>
      <c r="D16" s="135"/>
      <c r="E16" s="135"/>
      <c r="F16" s="135">
        <f t="shared" si="0"/>
        <v>0</v>
      </c>
    </row>
    <row r="17" spans="1:6" ht="15" customHeight="1" x14ac:dyDescent="0.2">
      <c r="A17" s="137" t="s">
        <v>429</v>
      </c>
      <c r="B17" s="143" t="s">
        <v>242</v>
      </c>
      <c r="C17" s="135"/>
      <c r="D17" s="135"/>
      <c r="E17" s="135"/>
      <c r="F17" s="135">
        <f t="shared" si="0"/>
        <v>0</v>
      </c>
    </row>
    <row r="18" spans="1:6" ht="15" customHeight="1" x14ac:dyDescent="0.2">
      <c r="A18" s="137" t="s">
        <v>430</v>
      </c>
      <c r="B18" s="143" t="s">
        <v>243</v>
      </c>
      <c r="C18" s="135"/>
      <c r="D18" s="135"/>
      <c r="E18" s="135"/>
      <c r="F18" s="135">
        <f t="shared" si="0"/>
        <v>0</v>
      </c>
    </row>
    <row r="19" spans="1:6" ht="15" customHeight="1" x14ac:dyDescent="0.2">
      <c r="A19" s="137" t="s">
        <v>431</v>
      </c>
      <c r="B19" s="143" t="s">
        <v>244</v>
      </c>
      <c r="C19" s="135">
        <v>8350900</v>
      </c>
      <c r="D19" s="135"/>
      <c r="E19" s="135"/>
      <c r="F19" s="135">
        <f t="shared" si="0"/>
        <v>8350900</v>
      </c>
    </row>
    <row r="20" spans="1:6" s="142" customFormat="1" ht="15" customHeight="1" x14ac:dyDescent="0.2">
      <c r="A20" s="144" t="s">
        <v>469</v>
      </c>
      <c r="B20" s="158" t="s">
        <v>245</v>
      </c>
      <c r="C20" s="140">
        <f>SUM(C14:C19)</f>
        <v>186861926</v>
      </c>
      <c r="D20" s="140">
        <f>SUM(D15:D19)</f>
        <v>0</v>
      </c>
      <c r="E20" s="140">
        <f>SUM(E15:E19)</f>
        <v>0</v>
      </c>
      <c r="F20" s="140">
        <f t="shared" si="0"/>
        <v>186861926</v>
      </c>
    </row>
    <row r="21" spans="1:6" ht="15" customHeight="1" x14ac:dyDescent="0.2">
      <c r="A21" s="137" t="s">
        <v>435</v>
      </c>
      <c r="B21" s="143" t="s">
        <v>254</v>
      </c>
      <c r="C21" s="135"/>
      <c r="D21" s="135"/>
      <c r="E21" s="135"/>
      <c r="F21" s="135">
        <f t="shared" si="0"/>
        <v>0</v>
      </c>
    </row>
    <row r="22" spans="1:6" ht="15" customHeight="1" x14ac:dyDescent="0.2">
      <c r="A22" s="137" t="s">
        <v>436</v>
      </c>
      <c r="B22" s="143" t="s">
        <v>255</v>
      </c>
      <c r="C22" s="135"/>
      <c r="D22" s="135"/>
      <c r="E22" s="135"/>
      <c r="F22" s="135">
        <f t="shared" si="0"/>
        <v>0</v>
      </c>
    </row>
    <row r="23" spans="1:6" s="142" customFormat="1" ht="15" customHeight="1" x14ac:dyDescent="0.2">
      <c r="A23" s="144" t="s">
        <v>471</v>
      </c>
      <c r="B23" s="158" t="s">
        <v>256</v>
      </c>
      <c r="C23" s="140">
        <f>SUM(C21:C22)</f>
        <v>0</v>
      </c>
      <c r="D23" s="140">
        <f t="shared" ref="D23:E23" si="2">SUM(D21:D22)</f>
        <v>0</v>
      </c>
      <c r="E23" s="140">
        <f t="shared" si="2"/>
        <v>0</v>
      </c>
      <c r="F23" s="140">
        <f t="shared" si="0"/>
        <v>0</v>
      </c>
    </row>
    <row r="24" spans="1:6" ht="15" customHeight="1" x14ac:dyDescent="0.2">
      <c r="A24" s="137" t="s">
        <v>437</v>
      </c>
      <c r="B24" s="143" t="s">
        <v>257</v>
      </c>
      <c r="C24" s="135"/>
      <c r="D24" s="135"/>
      <c r="E24" s="135"/>
      <c r="F24" s="135">
        <f t="shared" si="0"/>
        <v>0</v>
      </c>
    </row>
    <row r="25" spans="1:6" ht="15" customHeight="1" x14ac:dyDescent="0.2">
      <c r="A25" s="137" t="s">
        <v>438</v>
      </c>
      <c r="B25" s="143" t="s">
        <v>258</v>
      </c>
      <c r="C25" s="135"/>
      <c r="D25" s="135"/>
      <c r="E25" s="135"/>
      <c r="F25" s="135">
        <f t="shared" si="0"/>
        <v>0</v>
      </c>
    </row>
    <row r="26" spans="1:6" ht="15" customHeight="1" x14ac:dyDescent="0.2">
      <c r="A26" s="137" t="s">
        <v>439</v>
      </c>
      <c r="B26" s="143" t="s">
        <v>259</v>
      </c>
      <c r="C26" s="135"/>
      <c r="D26" s="135">
        <v>10000000</v>
      </c>
      <c r="E26" s="135"/>
      <c r="F26" s="135">
        <f t="shared" si="0"/>
        <v>10000000</v>
      </c>
    </row>
    <row r="27" spans="1:6" ht="15" customHeight="1" x14ac:dyDescent="0.2">
      <c r="A27" s="137" t="s">
        <v>440</v>
      </c>
      <c r="B27" s="143" t="s">
        <v>260</v>
      </c>
      <c r="C27" s="135"/>
      <c r="D27" s="135">
        <v>20000000</v>
      </c>
      <c r="E27" s="135"/>
      <c r="F27" s="135">
        <f t="shared" si="0"/>
        <v>20000000</v>
      </c>
    </row>
    <row r="28" spans="1:6" ht="15" customHeight="1" x14ac:dyDescent="0.2">
      <c r="A28" s="137" t="s">
        <v>441</v>
      </c>
      <c r="B28" s="143" t="s">
        <v>263</v>
      </c>
      <c r="C28" s="135"/>
      <c r="D28" s="135"/>
      <c r="E28" s="135"/>
      <c r="F28" s="135">
        <f t="shared" si="0"/>
        <v>0</v>
      </c>
    </row>
    <row r="29" spans="1:6" ht="15" customHeight="1" x14ac:dyDescent="0.2">
      <c r="A29" s="137" t="s">
        <v>264</v>
      </c>
      <c r="B29" s="143" t="s">
        <v>265</v>
      </c>
      <c r="C29" s="135"/>
      <c r="D29" s="135"/>
      <c r="E29" s="135"/>
      <c r="F29" s="135">
        <f t="shared" si="0"/>
        <v>0</v>
      </c>
    </row>
    <row r="30" spans="1:6" ht="15" customHeight="1" x14ac:dyDescent="0.2">
      <c r="A30" s="137" t="s">
        <v>442</v>
      </c>
      <c r="B30" s="143" t="s">
        <v>266</v>
      </c>
      <c r="C30" s="135"/>
      <c r="D30" s="135"/>
      <c r="E30" s="135"/>
      <c r="F30" s="135">
        <f t="shared" si="0"/>
        <v>0</v>
      </c>
    </row>
    <row r="31" spans="1:6" ht="15" customHeight="1" x14ac:dyDescent="0.2">
      <c r="A31" s="137" t="s">
        <v>443</v>
      </c>
      <c r="B31" s="143" t="s">
        <v>271</v>
      </c>
      <c r="C31" s="135"/>
      <c r="D31" s="135"/>
      <c r="E31" s="135"/>
      <c r="F31" s="135">
        <f t="shared" si="0"/>
        <v>0</v>
      </c>
    </row>
    <row r="32" spans="1:6" s="142" customFormat="1" ht="15" customHeight="1" x14ac:dyDescent="0.2">
      <c r="A32" s="144" t="s">
        <v>472</v>
      </c>
      <c r="B32" s="158" t="s">
        <v>274</v>
      </c>
      <c r="C32" s="140">
        <f>SUM(C24:C31)</f>
        <v>0</v>
      </c>
      <c r="D32" s="140">
        <v>30000000</v>
      </c>
      <c r="E32" s="140">
        <f>SUM(E24:E31)</f>
        <v>0</v>
      </c>
      <c r="F32" s="140">
        <f t="shared" si="0"/>
        <v>30000000</v>
      </c>
    </row>
    <row r="33" spans="1:6" ht="15" customHeight="1" x14ac:dyDescent="0.2">
      <c r="A33" s="137" t="s">
        <v>444</v>
      </c>
      <c r="B33" s="143" t="s">
        <v>275</v>
      </c>
      <c r="C33" s="135"/>
      <c r="D33" s="135">
        <v>0</v>
      </c>
      <c r="E33" s="135">
        <v>0</v>
      </c>
      <c r="F33" s="135">
        <f t="shared" si="0"/>
        <v>0</v>
      </c>
    </row>
    <row r="34" spans="1:6" s="142" customFormat="1" ht="15" customHeight="1" x14ac:dyDescent="0.2">
      <c r="A34" s="144" t="s">
        <v>473</v>
      </c>
      <c r="B34" s="158" t="s">
        <v>276</v>
      </c>
      <c r="C34" s="140">
        <f>C23+C32+C33</f>
        <v>0</v>
      </c>
      <c r="D34" s="140">
        <v>30000000</v>
      </c>
      <c r="E34" s="140">
        <f>E23+E32+E33</f>
        <v>0</v>
      </c>
      <c r="F34" s="140">
        <f t="shared" si="0"/>
        <v>30000000</v>
      </c>
    </row>
    <row r="35" spans="1:6" ht="15" customHeight="1" x14ac:dyDescent="0.2">
      <c r="A35" s="147" t="s">
        <v>277</v>
      </c>
      <c r="B35" s="143" t="s">
        <v>278</v>
      </c>
      <c r="C35" s="135"/>
      <c r="D35" s="135"/>
      <c r="E35" s="135"/>
      <c r="F35" s="135">
        <f t="shared" si="0"/>
        <v>0</v>
      </c>
    </row>
    <row r="36" spans="1:6" ht="15" customHeight="1" x14ac:dyDescent="0.2">
      <c r="A36" s="147" t="s">
        <v>445</v>
      </c>
      <c r="B36" s="143" t="s">
        <v>279</v>
      </c>
      <c r="C36" s="135">
        <v>600000</v>
      </c>
      <c r="D36" s="135">
        <v>500000</v>
      </c>
      <c r="E36" s="135"/>
      <c r="F36" s="135">
        <f t="shared" si="0"/>
        <v>1100000</v>
      </c>
    </row>
    <row r="37" spans="1:6" ht="15" customHeight="1" x14ac:dyDescent="0.2">
      <c r="A37" s="147" t="s">
        <v>446</v>
      </c>
      <c r="B37" s="143" t="s">
        <v>280</v>
      </c>
      <c r="C37" s="135"/>
      <c r="D37" s="135"/>
      <c r="E37" s="135"/>
      <c r="F37" s="135">
        <f t="shared" si="0"/>
        <v>0</v>
      </c>
    </row>
    <row r="38" spans="1:6" ht="15" customHeight="1" x14ac:dyDescent="0.2">
      <c r="A38" s="147" t="s">
        <v>678</v>
      </c>
      <c r="B38" s="143" t="s">
        <v>281</v>
      </c>
      <c r="C38" s="135">
        <v>14244840</v>
      </c>
      <c r="D38" s="135"/>
      <c r="E38" s="135"/>
      <c r="F38" s="135">
        <f t="shared" si="0"/>
        <v>14244840</v>
      </c>
    </row>
    <row r="39" spans="1:6" ht="15" customHeight="1" x14ac:dyDescent="0.2">
      <c r="A39" s="147" t="s">
        <v>282</v>
      </c>
      <c r="B39" s="143" t="s">
        <v>283</v>
      </c>
      <c r="C39" s="135"/>
      <c r="D39" s="135"/>
      <c r="E39" s="135"/>
      <c r="F39" s="135">
        <f t="shared" si="0"/>
        <v>0</v>
      </c>
    </row>
    <row r="40" spans="1:6" ht="15" customHeight="1" x14ac:dyDescent="0.2">
      <c r="A40" s="147" t="s">
        <v>284</v>
      </c>
      <c r="B40" s="143" t="s">
        <v>285</v>
      </c>
      <c r="C40" s="135">
        <v>3846120</v>
      </c>
      <c r="D40" s="135"/>
      <c r="E40" s="135"/>
      <c r="F40" s="135">
        <f>SUM(C40:D40:E40)</f>
        <v>3846120</v>
      </c>
    </row>
    <row r="41" spans="1:6" ht="15" customHeight="1" x14ac:dyDescent="0.2">
      <c r="A41" s="147" t="s">
        <v>714</v>
      </c>
      <c r="B41" s="143" t="s">
        <v>287</v>
      </c>
      <c r="C41" s="135"/>
      <c r="D41" s="135">
        <v>13500000</v>
      </c>
      <c r="E41" s="135"/>
      <c r="F41" s="135">
        <f t="shared" si="0"/>
        <v>13500000</v>
      </c>
    </row>
    <row r="42" spans="1:6" ht="15" customHeight="1" x14ac:dyDescent="0.2">
      <c r="A42" s="147" t="s">
        <v>448</v>
      </c>
      <c r="B42" s="143" t="s">
        <v>288</v>
      </c>
      <c r="C42" s="135"/>
      <c r="D42" s="135"/>
      <c r="E42" s="135"/>
      <c r="F42" s="135">
        <f t="shared" si="0"/>
        <v>0</v>
      </c>
    </row>
    <row r="43" spans="1:6" ht="15" customHeight="1" x14ac:dyDescent="0.2">
      <c r="A43" s="147" t="s">
        <v>449</v>
      </c>
      <c r="B43" s="143" t="s">
        <v>289</v>
      </c>
      <c r="C43" s="135"/>
      <c r="D43" s="135"/>
      <c r="E43" s="135"/>
      <c r="F43" s="135">
        <f t="shared" si="0"/>
        <v>0</v>
      </c>
    </row>
    <row r="44" spans="1:6" ht="15" customHeight="1" x14ac:dyDescent="0.2">
      <c r="A44" s="147" t="s">
        <v>654</v>
      </c>
      <c r="B44" s="143" t="s">
        <v>290</v>
      </c>
      <c r="C44" s="135"/>
      <c r="D44" s="135">
        <v>250000</v>
      </c>
      <c r="E44" s="135"/>
      <c r="F44" s="135">
        <v>250000</v>
      </c>
    </row>
    <row r="45" spans="1:6" s="142" customFormat="1" ht="15" customHeight="1" x14ac:dyDescent="0.2">
      <c r="A45" s="149" t="s">
        <v>474</v>
      </c>
      <c r="B45" s="158" t="s">
        <v>291</v>
      </c>
      <c r="C45" s="140">
        <f>SUM(C35:C44)</f>
        <v>18690960</v>
      </c>
      <c r="D45" s="140">
        <f t="shared" ref="D45:E45" si="3">SUM(D35:D44)</f>
        <v>14250000</v>
      </c>
      <c r="E45" s="140">
        <f t="shared" si="3"/>
        <v>0</v>
      </c>
      <c r="F45" s="140">
        <f t="shared" si="0"/>
        <v>32940960</v>
      </c>
    </row>
    <row r="46" spans="1:6" ht="15" customHeight="1" x14ac:dyDescent="0.2">
      <c r="A46" s="147" t="s">
        <v>300</v>
      </c>
      <c r="B46" s="143" t="s">
        <v>301</v>
      </c>
      <c r="C46" s="135"/>
      <c r="D46" s="135"/>
      <c r="E46" s="135"/>
      <c r="F46" s="135">
        <f t="shared" si="0"/>
        <v>0</v>
      </c>
    </row>
    <row r="47" spans="1:6" ht="15" customHeight="1" x14ac:dyDescent="0.2">
      <c r="A47" s="137" t="s">
        <v>454</v>
      </c>
      <c r="B47" s="143" t="s">
        <v>302</v>
      </c>
      <c r="C47" s="135"/>
      <c r="D47" s="135"/>
      <c r="E47" s="135"/>
      <c r="F47" s="135">
        <f>SUM(C47:D47:E47)</f>
        <v>0</v>
      </c>
    </row>
    <row r="48" spans="1:6" ht="15" customHeight="1" x14ac:dyDescent="0.2">
      <c r="A48" s="147" t="s">
        <v>622</v>
      </c>
      <c r="B48" s="143" t="s">
        <v>303</v>
      </c>
      <c r="C48" s="135"/>
      <c r="D48" s="135">
        <v>0</v>
      </c>
      <c r="E48" s="135"/>
      <c r="F48" s="135">
        <f>SUM(C48:D48:E48)</f>
        <v>0</v>
      </c>
    </row>
    <row r="49" spans="1:6" s="142" customFormat="1" ht="15" customHeight="1" x14ac:dyDescent="0.2">
      <c r="A49" s="144" t="s">
        <v>476</v>
      </c>
      <c r="B49" s="158" t="s">
        <v>304</v>
      </c>
      <c r="C49" s="140">
        <f>SUM(C46:C48)</f>
        <v>0</v>
      </c>
      <c r="D49" s="140">
        <v>0</v>
      </c>
      <c r="E49" s="140">
        <f t="shared" ref="E49" si="4">SUM(E46:E48)</f>
        <v>0</v>
      </c>
      <c r="F49" s="140">
        <f t="shared" si="0"/>
        <v>0</v>
      </c>
    </row>
    <row r="50" spans="1:6" s="142" customFormat="1" ht="15" customHeight="1" x14ac:dyDescent="0.2">
      <c r="A50" s="152" t="s">
        <v>531</v>
      </c>
      <c r="B50" s="192"/>
      <c r="C50" s="154">
        <f>C20+C34+C45+C49</f>
        <v>205552886</v>
      </c>
      <c r="D50" s="154">
        <f>D20+D34+D45+D49</f>
        <v>44250000</v>
      </c>
      <c r="E50" s="154">
        <v>0</v>
      </c>
      <c r="F50" s="154">
        <f>F20+F34+F45+F49</f>
        <v>249802886</v>
      </c>
    </row>
    <row r="51" spans="1:6" ht="15" customHeight="1" x14ac:dyDescent="0.2">
      <c r="A51" s="137" t="s">
        <v>246</v>
      </c>
      <c r="B51" s="143" t="s">
        <v>247</v>
      </c>
      <c r="C51" s="135"/>
      <c r="D51" s="135"/>
      <c r="E51" s="135"/>
      <c r="F51" s="135">
        <f t="shared" si="0"/>
        <v>0</v>
      </c>
    </row>
    <row r="52" spans="1:6" ht="15" customHeight="1" x14ac:dyDescent="0.2">
      <c r="A52" s="137" t="s">
        <v>248</v>
      </c>
      <c r="B52" s="143" t="s">
        <v>249</v>
      </c>
      <c r="C52" s="135"/>
      <c r="D52" s="135"/>
      <c r="E52" s="135"/>
      <c r="F52" s="135">
        <f t="shared" si="0"/>
        <v>0</v>
      </c>
    </row>
    <row r="53" spans="1:6" ht="15" customHeight="1" x14ac:dyDescent="0.2">
      <c r="A53" s="137" t="s">
        <v>432</v>
      </c>
      <c r="B53" s="143" t="s">
        <v>250</v>
      </c>
      <c r="C53" s="135"/>
      <c r="D53" s="135"/>
      <c r="E53" s="135"/>
      <c r="F53" s="135">
        <f t="shared" si="0"/>
        <v>0</v>
      </c>
    </row>
    <row r="54" spans="1:6" ht="15" customHeight="1" x14ac:dyDescent="0.2">
      <c r="A54" s="137" t="s">
        <v>433</v>
      </c>
      <c r="B54" s="143" t="s">
        <v>251</v>
      </c>
      <c r="C54" s="135"/>
      <c r="D54" s="135"/>
      <c r="E54" s="135"/>
      <c r="F54" s="135">
        <f t="shared" si="0"/>
        <v>0</v>
      </c>
    </row>
    <row r="55" spans="1:6" ht="15" customHeight="1" x14ac:dyDescent="0.2">
      <c r="A55" s="137" t="s">
        <v>434</v>
      </c>
      <c r="B55" s="143" t="s">
        <v>252</v>
      </c>
      <c r="C55" s="135">
        <v>186033500</v>
      </c>
      <c r="D55" s="135">
        <v>11490000</v>
      </c>
      <c r="E55" s="135"/>
      <c r="F55" s="135">
        <f t="shared" si="0"/>
        <v>197523500</v>
      </c>
    </row>
    <row r="56" spans="1:6" s="142" customFormat="1" ht="15" customHeight="1" x14ac:dyDescent="0.2">
      <c r="A56" s="144" t="s">
        <v>470</v>
      </c>
      <c r="B56" s="158" t="s">
        <v>253</v>
      </c>
      <c r="C56" s="140">
        <f>SUM(C51:C55)</f>
        <v>186033500</v>
      </c>
      <c r="D56" s="140">
        <f t="shared" ref="D56:E56" si="5">SUM(D51:D55)</f>
        <v>11490000</v>
      </c>
      <c r="E56" s="140">
        <f t="shared" si="5"/>
        <v>0</v>
      </c>
      <c r="F56" s="140">
        <f t="shared" si="0"/>
        <v>197523500</v>
      </c>
    </row>
    <row r="57" spans="1:6" ht="15" customHeight="1" x14ac:dyDescent="0.2">
      <c r="A57" s="147" t="s">
        <v>451</v>
      </c>
      <c r="B57" s="143" t="s">
        <v>292</v>
      </c>
      <c r="C57" s="135"/>
      <c r="D57" s="135"/>
      <c r="E57" s="135"/>
      <c r="F57" s="135">
        <f t="shared" si="0"/>
        <v>0</v>
      </c>
    </row>
    <row r="58" spans="1:6" ht="15" customHeight="1" x14ac:dyDescent="0.2">
      <c r="A58" s="147" t="s">
        <v>452</v>
      </c>
      <c r="B58" s="143" t="s">
        <v>293</v>
      </c>
      <c r="C58" s="135"/>
      <c r="D58" s="135">
        <v>17000000</v>
      </c>
      <c r="E58" s="135"/>
      <c r="F58" s="135">
        <f>SUM(C58:D58:E58)</f>
        <v>17000000</v>
      </c>
    </row>
    <row r="59" spans="1:6" ht="15" customHeight="1" x14ac:dyDescent="0.2">
      <c r="A59" s="147" t="s">
        <v>671</v>
      </c>
      <c r="B59" s="143"/>
      <c r="C59" s="135"/>
      <c r="D59" s="135">
        <v>4590000</v>
      </c>
      <c r="E59" s="135"/>
      <c r="F59" s="135">
        <f>SUM(C59:D59:E59)</f>
        <v>4590000</v>
      </c>
    </row>
    <row r="60" spans="1:6" ht="15" customHeight="1" x14ac:dyDescent="0.2">
      <c r="A60" s="147" t="s">
        <v>294</v>
      </c>
      <c r="B60" s="143" t="s">
        <v>295</v>
      </c>
      <c r="C60" s="135"/>
      <c r="D60" s="135"/>
      <c r="E60" s="135"/>
      <c r="F60" s="135">
        <f t="shared" si="0"/>
        <v>0</v>
      </c>
    </row>
    <row r="61" spans="1:6" ht="15" customHeight="1" x14ac:dyDescent="0.2">
      <c r="A61" s="147" t="s">
        <v>453</v>
      </c>
      <c r="B61" s="143" t="s">
        <v>296</v>
      </c>
      <c r="C61" s="135"/>
      <c r="D61" s="135"/>
      <c r="E61" s="135"/>
      <c r="F61" s="135">
        <f t="shared" si="0"/>
        <v>0</v>
      </c>
    </row>
    <row r="62" spans="1:6" ht="15" customHeight="1" x14ac:dyDescent="0.2">
      <c r="A62" s="147" t="s">
        <v>297</v>
      </c>
      <c r="B62" s="143" t="s">
        <v>298</v>
      </c>
      <c r="C62" s="135"/>
      <c r="D62" s="135"/>
      <c r="E62" s="135"/>
      <c r="F62" s="135">
        <f t="shared" si="0"/>
        <v>0</v>
      </c>
    </row>
    <row r="63" spans="1:6" s="142" customFormat="1" ht="15" customHeight="1" x14ac:dyDescent="0.2">
      <c r="A63" s="144" t="s">
        <v>475</v>
      </c>
      <c r="B63" s="158" t="s">
        <v>299</v>
      </c>
      <c r="C63" s="140">
        <f>SUM(C57:C62)</f>
        <v>0</v>
      </c>
      <c r="D63" s="140">
        <f t="shared" ref="D63:E63" si="6">SUM(D57:D62)</f>
        <v>21590000</v>
      </c>
      <c r="E63" s="140">
        <f t="shared" si="6"/>
        <v>0</v>
      </c>
      <c r="F63" s="140">
        <f t="shared" si="0"/>
        <v>21590000</v>
      </c>
    </row>
    <row r="64" spans="1:6" ht="15" customHeight="1" x14ac:dyDescent="0.2">
      <c r="A64" s="147" t="s">
        <v>305</v>
      </c>
      <c r="B64" s="143" t="s">
        <v>306</v>
      </c>
      <c r="C64" s="135"/>
      <c r="D64" s="135"/>
      <c r="E64" s="135"/>
      <c r="F64" s="135">
        <f t="shared" si="0"/>
        <v>0</v>
      </c>
    </row>
    <row r="65" spans="1:6" ht="15" customHeight="1" x14ac:dyDescent="0.2">
      <c r="A65" s="137" t="s">
        <v>456</v>
      </c>
      <c r="B65" s="143" t="s">
        <v>307</v>
      </c>
      <c r="C65" s="135"/>
      <c r="D65" s="135"/>
      <c r="E65" s="135"/>
      <c r="F65" s="135">
        <f t="shared" si="0"/>
        <v>0</v>
      </c>
    </row>
    <row r="66" spans="1:6" ht="15" customHeight="1" x14ac:dyDescent="0.2">
      <c r="A66" s="147" t="s">
        <v>673</v>
      </c>
      <c r="B66" s="143" t="s">
        <v>672</v>
      </c>
      <c r="C66" s="135"/>
      <c r="D66" s="135">
        <v>35000000</v>
      </c>
      <c r="E66" s="135"/>
      <c r="F66" s="135">
        <f t="shared" si="0"/>
        <v>35000000</v>
      </c>
    </row>
    <row r="67" spans="1:6" s="142" customFormat="1" ht="15" customHeight="1" x14ac:dyDescent="0.2">
      <c r="A67" s="144" t="s">
        <v>478</v>
      </c>
      <c r="B67" s="158" t="s">
        <v>309</v>
      </c>
      <c r="C67" s="140">
        <f>SUM(C64:C66)</f>
        <v>0</v>
      </c>
      <c r="D67" s="140">
        <f t="shared" ref="D67:E67" si="7">SUM(D64:D66)</f>
        <v>35000000</v>
      </c>
      <c r="E67" s="140">
        <f t="shared" si="7"/>
        <v>0</v>
      </c>
      <c r="F67" s="140">
        <f t="shared" si="0"/>
        <v>35000000</v>
      </c>
    </row>
    <row r="68" spans="1:6" s="142" customFormat="1" ht="15" customHeight="1" x14ac:dyDescent="0.2">
      <c r="A68" s="152" t="s">
        <v>530</v>
      </c>
      <c r="B68" s="192"/>
      <c r="C68" s="154">
        <f>SUM(C56:C63:C67)</f>
        <v>186033500</v>
      </c>
      <c r="D68" s="154">
        <v>68080000</v>
      </c>
      <c r="E68" s="154">
        <f>SUM(E56:E63:E67)</f>
        <v>0</v>
      </c>
      <c r="F68" s="154">
        <f t="shared" si="0"/>
        <v>254113500</v>
      </c>
    </row>
    <row r="69" spans="1:6" s="142" customFormat="1" x14ac:dyDescent="0.2">
      <c r="A69" s="194" t="s">
        <v>477</v>
      </c>
      <c r="B69" s="162" t="s">
        <v>310</v>
      </c>
      <c r="C69" s="164">
        <f>C68+C50</f>
        <v>391586386</v>
      </c>
      <c r="D69" s="164">
        <f>D50+D68</f>
        <v>112330000</v>
      </c>
      <c r="E69" s="164">
        <f>E50+E68</f>
        <v>0</v>
      </c>
      <c r="F69" s="164">
        <f t="shared" si="0"/>
        <v>503916386</v>
      </c>
    </row>
    <row r="70" spans="1:6" s="142" customFormat="1" x14ac:dyDescent="0.2">
      <c r="A70" s="196" t="s">
        <v>539</v>
      </c>
      <c r="B70" s="197"/>
      <c r="C70" s="200"/>
      <c r="D70" s="200"/>
      <c r="E70" s="200">
        <f>E50</f>
        <v>0</v>
      </c>
      <c r="F70" s="200">
        <f t="shared" si="0"/>
        <v>0</v>
      </c>
    </row>
    <row r="71" spans="1:6" s="142" customFormat="1" x14ac:dyDescent="0.2">
      <c r="A71" s="196" t="s">
        <v>540</v>
      </c>
      <c r="B71" s="197"/>
      <c r="C71" s="200"/>
      <c r="D71" s="200"/>
      <c r="E71" s="200">
        <f>E68</f>
        <v>0</v>
      </c>
      <c r="F71" s="200"/>
    </row>
    <row r="72" spans="1:6" ht="12.75" x14ac:dyDescent="0.2">
      <c r="A72" s="172" t="s">
        <v>459</v>
      </c>
      <c r="B72" s="137" t="s">
        <v>311</v>
      </c>
      <c r="C72" s="135"/>
      <c r="D72" s="135"/>
      <c r="E72" s="135"/>
      <c r="F72" s="135">
        <f t="shared" si="0"/>
        <v>0</v>
      </c>
    </row>
    <row r="73" spans="1:6" ht="12.75" x14ac:dyDescent="0.2">
      <c r="A73" s="147" t="s">
        <v>312</v>
      </c>
      <c r="B73" s="137" t="s">
        <v>313</v>
      </c>
      <c r="C73" s="135"/>
      <c r="D73" s="135"/>
      <c r="E73" s="135"/>
      <c r="F73" s="135">
        <f t="shared" si="0"/>
        <v>0</v>
      </c>
    </row>
    <row r="74" spans="1:6" ht="12.75" x14ac:dyDescent="0.2">
      <c r="A74" s="172" t="s">
        <v>460</v>
      </c>
      <c r="B74" s="137" t="s">
        <v>314</v>
      </c>
      <c r="C74" s="135"/>
      <c r="D74" s="135"/>
      <c r="E74" s="135"/>
      <c r="F74" s="135">
        <f t="shared" ref="F74:F99" si="8">SUM(C74:E74)</f>
        <v>0</v>
      </c>
    </row>
    <row r="75" spans="1:6" s="142" customFormat="1" x14ac:dyDescent="0.2">
      <c r="A75" s="149" t="s">
        <v>479</v>
      </c>
      <c r="B75" s="144" t="s">
        <v>315</v>
      </c>
      <c r="C75" s="140">
        <f t="shared" ref="C75" si="9">SUM(C72:C74)</f>
        <v>0</v>
      </c>
      <c r="D75" s="140">
        <f t="shared" ref="D75" si="10">SUM(D72:D74)</f>
        <v>0</v>
      </c>
      <c r="E75" s="140">
        <f t="shared" ref="E75" si="11">SUM(E72:E74)</f>
        <v>0</v>
      </c>
      <c r="F75" s="140">
        <f t="shared" si="8"/>
        <v>0</v>
      </c>
    </row>
    <row r="76" spans="1:6" ht="12.75" x14ac:dyDescent="0.2">
      <c r="A76" s="147" t="s">
        <v>461</v>
      </c>
      <c r="B76" s="137" t="s">
        <v>316</v>
      </c>
      <c r="C76" s="135"/>
      <c r="D76" s="135"/>
      <c r="E76" s="135"/>
      <c r="F76" s="135">
        <f t="shared" si="8"/>
        <v>0</v>
      </c>
    </row>
    <row r="77" spans="1:6" ht="12.75" x14ac:dyDescent="0.2">
      <c r="A77" s="172" t="s">
        <v>317</v>
      </c>
      <c r="B77" s="137" t="s">
        <v>318</v>
      </c>
      <c r="C77" s="135"/>
      <c r="D77" s="135"/>
      <c r="E77" s="135"/>
      <c r="F77" s="135">
        <f t="shared" si="8"/>
        <v>0</v>
      </c>
    </row>
    <row r="78" spans="1:6" ht="12.75" x14ac:dyDescent="0.2">
      <c r="A78" s="147" t="s">
        <v>462</v>
      </c>
      <c r="B78" s="137" t="s">
        <v>319</v>
      </c>
      <c r="C78" s="135"/>
      <c r="D78" s="135"/>
      <c r="E78" s="135"/>
      <c r="F78" s="135">
        <f t="shared" si="8"/>
        <v>0</v>
      </c>
    </row>
    <row r="79" spans="1:6" ht="12.75" x14ac:dyDescent="0.2">
      <c r="A79" s="172" t="s">
        <v>320</v>
      </c>
      <c r="B79" s="137" t="s">
        <v>321</v>
      </c>
      <c r="C79" s="135"/>
      <c r="D79" s="135"/>
      <c r="E79" s="135"/>
      <c r="F79" s="135">
        <f t="shared" si="8"/>
        <v>0</v>
      </c>
    </row>
    <row r="80" spans="1:6" s="142" customFormat="1" x14ac:dyDescent="0.2">
      <c r="A80" s="176" t="s">
        <v>480</v>
      </c>
      <c r="B80" s="144" t="s">
        <v>322</v>
      </c>
      <c r="C80" s="140">
        <f>SUM(C76:C79)</f>
        <v>0</v>
      </c>
      <c r="D80" s="140">
        <f t="shared" ref="D80:E80" si="12">SUM(D76:D79)</f>
        <v>0</v>
      </c>
      <c r="E80" s="140">
        <f t="shared" si="12"/>
        <v>0</v>
      </c>
      <c r="F80" s="140">
        <f t="shared" si="8"/>
        <v>0</v>
      </c>
    </row>
    <row r="81" spans="1:6" ht="12.75" x14ac:dyDescent="0.2">
      <c r="A81" s="137" t="s">
        <v>537</v>
      </c>
      <c r="B81" s="137" t="s">
        <v>323</v>
      </c>
      <c r="C81" s="135">
        <v>32167346</v>
      </c>
      <c r="D81" s="135"/>
      <c r="E81" s="135"/>
      <c r="F81" s="135">
        <f t="shared" si="8"/>
        <v>32167346</v>
      </c>
    </row>
    <row r="82" spans="1:6" ht="12.75" x14ac:dyDescent="0.2">
      <c r="A82" s="137" t="s">
        <v>538</v>
      </c>
      <c r="B82" s="137" t="s">
        <v>323</v>
      </c>
      <c r="C82" s="135"/>
      <c r="D82" s="135"/>
      <c r="E82" s="135"/>
      <c r="F82" s="135">
        <f t="shared" si="8"/>
        <v>0</v>
      </c>
    </row>
    <row r="83" spans="1:6" ht="12.75" x14ac:dyDescent="0.2">
      <c r="A83" s="137" t="s">
        <v>535</v>
      </c>
      <c r="B83" s="137" t="s">
        <v>324</v>
      </c>
      <c r="C83" s="135"/>
      <c r="D83" s="135"/>
      <c r="E83" s="135"/>
      <c r="F83" s="135">
        <f t="shared" si="8"/>
        <v>0</v>
      </c>
    </row>
    <row r="84" spans="1:6" ht="12.75" x14ac:dyDescent="0.2">
      <c r="A84" s="137" t="s">
        <v>536</v>
      </c>
      <c r="B84" s="137" t="s">
        <v>324</v>
      </c>
      <c r="C84" s="135"/>
      <c r="D84" s="135"/>
      <c r="E84" s="135"/>
      <c r="F84" s="135">
        <f t="shared" si="8"/>
        <v>0</v>
      </c>
    </row>
    <row r="85" spans="1:6" s="142" customFormat="1" x14ac:dyDescent="0.2">
      <c r="A85" s="144" t="s">
        <v>481</v>
      </c>
      <c r="B85" s="144" t="s">
        <v>325</v>
      </c>
      <c r="C85" s="140">
        <f>SUM(C81:C84)</f>
        <v>32167346</v>
      </c>
      <c r="D85" s="140">
        <f t="shared" ref="D85:E85" si="13">SUM(D81:D84)</f>
        <v>0</v>
      </c>
      <c r="E85" s="140">
        <f t="shared" si="13"/>
        <v>0</v>
      </c>
      <c r="F85" s="140">
        <f t="shared" si="8"/>
        <v>32167346</v>
      </c>
    </row>
    <row r="86" spans="1:6" ht="12.75" x14ac:dyDescent="0.2">
      <c r="A86" s="172" t="s">
        <v>326</v>
      </c>
      <c r="B86" s="137" t="s">
        <v>327</v>
      </c>
      <c r="C86" s="135"/>
      <c r="D86" s="135"/>
      <c r="E86" s="135"/>
      <c r="F86" s="135">
        <f t="shared" si="8"/>
        <v>0</v>
      </c>
    </row>
    <row r="87" spans="1:6" ht="12.75" x14ac:dyDescent="0.2">
      <c r="A87" s="172" t="s">
        <v>328</v>
      </c>
      <c r="B87" s="137" t="s">
        <v>329</v>
      </c>
      <c r="C87" s="135"/>
      <c r="D87" s="135"/>
      <c r="E87" s="135"/>
      <c r="F87" s="135">
        <f t="shared" si="8"/>
        <v>0</v>
      </c>
    </row>
    <row r="88" spans="1:6" ht="12.75" x14ac:dyDescent="0.2">
      <c r="A88" s="172" t="s">
        <v>330</v>
      </c>
      <c r="B88" s="137" t="s">
        <v>331</v>
      </c>
      <c r="C88" s="135"/>
      <c r="D88" s="135"/>
      <c r="E88" s="135"/>
      <c r="F88" s="135">
        <f t="shared" si="8"/>
        <v>0</v>
      </c>
    </row>
    <row r="89" spans="1:6" ht="12.75" x14ac:dyDescent="0.2">
      <c r="A89" s="172" t="s">
        <v>332</v>
      </c>
      <c r="B89" s="137" t="s">
        <v>333</v>
      </c>
      <c r="C89" s="135"/>
      <c r="D89" s="135"/>
      <c r="E89" s="135"/>
      <c r="F89" s="135">
        <f t="shared" si="8"/>
        <v>0</v>
      </c>
    </row>
    <row r="90" spans="1:6" ht="12.75" x14ac:dyDescent="0.2">
      <c r="A90" s="147" t="s">
        <v>463</v>
      </c>
      <c r="B90" s="137" t="s">
        <v>334</v>
      </c>
      <c r="C90" s="135"/>
      <c r="D90" s="135"/>
      <c r="E90" s="135"/>
      <c r="F90" s="135">
        <f t="shared" si="8"/>
        <v>0</v>
      </c>
    </row>
    <row r="91" spans="1:6" s="142" customFormat="1" x14ac:dyDescent="0.2">
      <c r="A91" s="149" t="s">
        <v>482</v>
      </c>
      <c r="B91" s="144" t="s">
        <v>335</v>
      </c>
      <c r="C91" s="140">
        <f>SUM(C86:C90)</f>
        <v>0</v>
      </c>
      <c r="D91" s="140">
        <f t="shared" ref="D91:E91" si="14">SUM(D86:D90)</f>
        <v>0</v>
      </c>
      <c r="E91" s="140">
        <f t="shared" si="14"/>
        <v>0</v>
      </c>
      <c r="F91" s="140">
        <f t="shared" si="8"/>
        <v>0</v>
      </c>
    </row>
    <row r="92" spans="1:6" ht="12.75" x14ac:dyDescent="0.2">
      <c r="A92" s="147" t="s">
        <v>336</v>
      </c>
      <c r="B92" s="137" t="s">
        <v>337</v>
      </c>
      <c r="C92" s="135"/>
      <c r="D92" s="135"/>
      <c r="E92" s="135"/>
      <c r="F92" s="135">
        <f t="shared" si="8"/>
        <v>0</v>
      </c>
    </row>
    <row r="93" spans="1:6" ht="12.75" x14ac:dyDescent="0.2">
      <c r="A93" s="147" t="s">
        <v>338</v>
      </c>
      <c r="B93" s="137" t="s">
        <v>339</v>
      </c>
      <c r="C93" s="135"/>
      <c r="D93" s="135"/>
      <c r="E93" s="135"/>
      <c r="F93" s="135">
        <f t="shared" si="8"/>
        <v>0</v>
      </c>
    </row>
    <row r="94" spans="1:6" ht="12.75" x14ac:dyDescent="0.2">
      <c r="A94" s="172" t="s">
        <v>340</v>
      </c>
      <c r="B94" s="137" t="s">
        <v>341</v>
      </c>
      <c r="C94" s="135"/>
      <c r="D94" s="135"/>
      <c r="E94" s="135"/>
      <c r="F94" s="135">
        <f t="shared" si="8"/>
        <v>0</v>
      </c>
    </row>
    <row r="95" spans="1:6" ht="12.75" x14ac:dyDescent="0.2">
      <c r="A95" s="172" t="s">
        <v>464</v>
      </c>
      <c r="B95" s="137" t="s">
        <v>342</v>
      </c>
      <c r="C95" s="135"/>
      <c r="D95" s="135"/>
      <c r="E95" s="135"/>
      <c r="F95" s="135">
        <f t="shared" si="8"/>
        <v>0</v>
      </c>
    </row>
    <row r="96" spans="1:6" s="142" customFormat="1" x14ac:dyDescent="0.2">
      <c r="A96" s="176" t="s">
        <v>483</v>
      </c>
      <c r="B96" s="144" t="s">
        <v>343</v>
      </c>
      <c r="C96" s="140">
        <f>SUM(C92:C95)</f>
        <v>0</v>
      </c>
      <c r="D96" s="140">
        <f t="shared" ref="D96:E96" si="15">SUM(D92:D95)</f>
        <v>0</v>
      </c>
      <c r="E96" s="140">
        <f t="shared" si="15"/>
        <v>0</v>
      </c>
      <c r="F96" s="140">
        <f t="shared" si="8"/>
        <v>0</v>
      </c>
    </row>
    <row r="97" spans="1:6" s="142" customFormat="1" x14ac:dyDescent="0.2">
      <c r="A97" s="149" t="s">
        <v>344</v>
      </c>
      <c r="B97" s="144" t="s">
        <v>345</v>
      </c>
      <c r="C97" s="140"/>
      <c r="D97" s="140"/>
      <c r="E97" s="140"/>
      <c r="F97" s="140">
        <f t="shared" si="8"/>
        <v>0</v>
      </c>
    </row>
    <row r="98" spans="1:6" s="142" customFormat="1" x14ac:dyDescent="0.2">
      <c r="A98" s="179" t="s">
        <v>484</v>
      </c>
      <c r="B98" s="180" t="s">
        <v>346</v>
      </c>
      <c r="C98" s="164">
        <f>C97+C96+C91+C85+C80+C75</f>
        <v>32167346</v>
      </c>
      <c r="D98" s="164">
        <f t="shared" ref="D98:E98" si="16">D97+D96+D91+D85+D80+D75</f>
        <v>0</v>
      </c>
      <c r="E98" s="164">
        <f t="shared" si="16"/>
        <v>0</v>
      </c>
      <c r="F98" s="164">
        <f t="shared" si="8"/>
        <v>32167346</v>
      </c>
    </row>
    <row r="99" spans="1:6" s="142" customFormat="1" x14ac:dyDescent="0.2">
      <c r="A99" s="112" t="s">
        <v>466</v>
      </c>
      <c r="B99" s="112"/>
      <c r="C99" s="201">
        <f>C98+C69</f>
        <v>423753732</v>
      </c>
      <c r="D99" s="201">
        <f t="shared" ref="D99:E99" si="17">D98+D69</f>
        <v>112330000</v>
      </c>
      <c r="E99" s="201">
        <f t="shared" si="17"/>
        <v>0</v>
      </c>
      <c r="F99" s="201">
        <f t="shared" si="8"/>
        <v>536083732</v>
      </c>
    </row>
  </sheetData>
  <mergeCells count="2">
    <mergeCell ref="A1:F1"/>
    <mergeCell ref="A2:F2"/>
  </mergeCells>
  <phoneticPr fontId="21" type="noConversion"/>
  <pageMargins left="1.33" right="0.27559055118110237" top="0.57999999999999996" bottom="0.15748031496062992" header="1.2" footer="0.31496062992125984"/>
  <pageSetup paperSize="8" scale="7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97"/>
  <sheetViews>
    <sheetView workbookViewId="0">
      <selection activeCell="E68" sqref="E68"/>
    </sheetView>
  </sheetViews>
  <sheetFormatPr defaultColWidth="8.85546875" defaultRowHeight="12" x14ac:dyDescent="0.2"/>
  <cols>
    <col min="1" max="1" width="86.7109375" style="111" customWidth="1"/>
    <col min="2" max="2" width="8.85546875" style="111"/>
    <col min="3" max="3" width="12.140625" style="122" customWidth="1"/>
    <col min="4" max="4" width="14.140625" style="122" customWidth="1"/>
    <col min="5" max="5" width="13" style="122" customWidth="1"/>
    <col min="6" max="6" width="12" style="122" customWidth="1"/>
    <col min="7" max="16384" width="8.85546875" style="111"/>
  </cols>
  <sheetData>
    <row r="1" spans="1:8" ht="24" customHeight="1" x14ac:dyDescent="0.2">
      <c r="A1" s="279" t="s">
        <v>682</v>
      </c>
      <c r="B1" s="280"/>
      <c r="C1" s="280"/>
      <c r="D1" s="280"/>
      <c r="E1" s="280"/>
      <c r="F1" s="281"/>
    </row>
    <row r="2" spans="1:8" ht="24" customHeight="1" x14ac:dyDescent="0.2">
      <c r="A2" s="282" t="s">
        <v>690</v>
      </c>
      <c r="B2" s="280"/>
      <c r="C2" s="280"/>
      <c r="D2" s="280"/>
      <c r="E2" s="280"/>
      <c r="F2" s="281"/>
      <c r="H2" s="187"/>
    </row>
    <row r="3" spans="1:8" x14ac:dyDescent="0.2">
      <c r="A3" s="121"/>
      <c r="E3" s="122" t="s">
        <v>557</v>
      </c>
    </row>
    <row r="4" spans="1:8" x14ac:dyDescent="0.2">
      <c r="A4" s="123" t="s">
        <v>544</v>
      </c>
    </row>
    <row r="5" spans="1:8" s="128" customFormat="1" ht="48" x14ac:dyDescent="0.25">
      <c r="A5" s="124" t="s">
        <v>53</v>
      </c>
      <c r="B5" s="125" t="s">
        <v>33</v>
      </c>
      <c r="C5" s="126" t="s">
        <v>532</v>
      </c>
      <c r="D5" s="126" t="s">
        <v>533</v>
      </c>
      <c r="E5" s="126" t="s">
        <v>534</v>
      </c>
      <c r="F5" s="127" t="s">
        <v>26</v>
      </c>
    </row>
    <row r="6" spans="1:8" ht="15" customHeight="1" x14ac:dyDescent="0.2">
      <c r="A6" s="136" t="s">
        <v>225</v>
      </c>
      <c r="B6" s="143" t="s">
        <v>226</v>
      </c>
      <c r="C6" s="135"/>
      <c r="D6" s="135"/>
      <c r="E6" s="135"/>
      <c r="F6" s="135">
        <f>SUM(C6:E6)</f>
        <v>0</v>
      </c>
    </row>
    <row r="7" spans="1:8" ht="15" customHeight="1" x14ac:dyDescent="0.2">
      <c r="A7" s="137" t="s">
        <v>227</v>
      </c>
      <c r="B7" s="143" t="s">
        <v>228</v>
      </c>
      <c r="C7" s="135"/>
      <c r="D7" s="135"/>
      <c r="E7" s="135"/>
      <c r="F7" s="135">
        <f t="shared" ref="F7:F71" si="0">SUM(C7:E7)</f>
        <v>0</v>
      </c>
    </row>
    <row r="8" spans="1:8" ht="15" customHeight="1" x14ac:dyDescent="0.2">
      <c r="A8" s="137" t="s">
        <v>229</v>
      </c>
      <c r="B8" s="143" t="s">
        <v>230</v>
      </c>
      <c r="C8" s="135"/>
      <c r="D8" s="135"/>
      <c r="E8" s="135"/>
      <c r="F8" s="135">
        <f t="shared" si="0"/>
        <v>0</v>
      </c>
    </row>
    <row r="9" spans="1:8" ht="15" customHeight="1" x14ac:dyDescent="0.2">
      <c r="A9" s="137" t="s">
        <v>231</v>
      </c>
      <c r="B9" s="143" t="s">
        <v>232</v>
      </c>
      <c r="C9" s="135"/>
      <c r="D9" s="135"/>
      <c r="E9" s="135"/>
      <c r="F9" s="135">
        <f t="shared" si="0"/>
        <v>0</v>
      </c>
    </row>
    <row r="10" spans="1:8" ht="15" customHeight="1" x14ac:dyDescent="0.2">
      <c r="A10" s="137" t="s">
        <v>233</v>
      </c>
      <c r="B10" s="143" t="s">
        <v>234</v>
      </c>
      <c r="C10" s="135"/>
      <c r="D10" s="135"/>
      <c r="E10" s="135"/>
      <c r="F10" s="135">
        <f t="shared" si="0"/>
        <v>0</v>
      </c>
    </row>
    <row r="11" spans="1:8" ht="15" customHeight="1" x14ac:dyDescent="0.2">
      <c r="A11" s="137" t="s">
        <v>235</v>
      </c>
      <c r="B11" s="143" t="s">
        <v>236</v>
      </c>
      <c r="C11" s="135"/>
      <c r="D11" s="135"/>
      <c r="E11" s="135"/>
      <c r="F11" s="135">
        <f t="shared" si="0"/>
        <v>0</v>
      </c>
    </row>
    <row r="12" spans="1:8" s="142" customFormat="1" ht="15" customHeight="1" x14ac:dyDescent="0.2">
      <c r="A12" s="144" t="s">
        <v>468</v>
      </c>
      <c r="B12" s="158" t="s">
        <v>237</v>
      </c>
      <c r="C12" s="140">
        <f>SUM(C6:C11)</f>
        <v>0</v>
      </c>
      <c r="D12" s="140">
        <f t="shared" ref="D12:E12" si="1">SUM(D6:D11)</f>
        <v>0</v>
      </c>
      <c r="E12" s="140">
        <f t="shared" si="1"/>
        <v>0</v>
      </c>
      <c r="F12" s="140">
        <f t="shared" si="0"/>
        <v>0</v>
      </c>
    </row>
    <row r="13" spans="1:8" ht="15" customHeight="1" x14ac:dyDescent="0.2">
      <c r="A13" s="137" t="s">
        <v>238</v>
      </c>
      <c r="B13" s="143" t="s">
        <v>239</v>
      </c>
      <c r="C13" s="135"/>
      <c r="D13" s="135"/>
      <c r="E13" s="135"/>
      <c r="F13" s="135">
        <f t="shared" si="0"/>
        <v>0</v>
      </c>
    </row>
    <row r="14" spans="1:8" ht="15" customHeight="1" x14ac:dyDescent="0.2">
      <c r="A14" s="137" t="s">
        <v>240</v>
      </c>
      <c r="B14" s="143" t="s">
        <v>241</v>
      </c>
      <c r="C14" s="135"/>
      <c r="D14" s="135"/>
      <c r="E14" s="135"/>
      <c r="F14" s="135">
        <f t="shared" si="0"/>
        <v>0</v>
      </c>
    </row>
    <row r="15" spans="1:8" ht="15" customHeight="1" x14ac:dyDescent="0.2">
      <c r="A15" s="137" t="s">
        <v>429</v>
      </c>
      <c r="B15" s="143" t="s">
        <v>242</v>
      </c>
      <c r="C15" s="135"/>
      <c r="D15" s="135"/>
      <c r="E15" s="135"/>
      <c r="F15" s="135">
        <f t="shared" si="0"/>
        <v>0</v>
      </c>
    </row>
    <row r="16" spans="1:8" ht="15" customHeight="1" x14ac:dyDescent="0.2">
      <c r="A16" s="137" t="s">
        <v>430</v>
      </c>
      <c r="B16" s="143" t="s">
        <v>243</v>
      </c>
      <c r="C16" s="135"/>
      <c r="D16" s="135"/>
      <c r="E16" s="135"/>
      <c r="F16" s="135">
        <f t="shared" si="0"/>
        <v>0</v>
      </c>
    </row>
    <row r="17" spans="1:6" ht="15" customHeight="1" x14ac:dyDescent="0.2">
      <c r="A17" s="137" t="s">
        <v>431</v>
      </c>
      <c r="B17" s="143" t="s">
        <v>244</v>
      </c>
      <c r="C17" s="135"/>
      <c r="D17" s="135"/>
      <c r="E17" s="135"/>
      <c r="F17" s="135">
        <f t="shared" si="0"/>
        <v>0</v>
      </c>
    </row>
    <row r="18" spans="1:6" s="142" customFormat="1" ht="15" customHeight="1" x14ac:dyDescent="0.2">
      <c r="A18" s="144" t="s">
        <v>469</v>
      </c>
      <c r="B18" s="158" t="s">
        <v>245</v>
      </c>
      <c r="C18" s="140">
        <f>SUM(C12:C17)</f>
        <v>0</v>
      </c>
      <c r="D18" s="140">
        <f t="shared" ref="D18:E18" si="2">SUM(D12:D17)</f>
        <v>0</v>
      </c>
      <c r="E18" s="140">
        <f t="shared" si="2"/>
        <v>0</v>
      </c>
      <c r="F18" s="140">
        <f t="shared" si="0"/>
        <v>0</v>
      </c>
    </row>
    <row r="19" spans="1:6" ht="15" customHeight="1" x14ac:dyDescent="0.2">
      <c r="A19" s="137" t="s">
        <v>435</v>
      </c>
      <c r="B19" s="143" t="s">
        <v>254</v>
      </c>
      <c r="C19" s="135"/>
      <c r="D19" s="135"/>
      <c r="E19" s="135"/>
      <c r="F19" s="135">
        <f t="shared" si="0"/>
        <v>0</v>
      </c>
    </row>
    <row r="20" spans="1:6" ht="15" customHeight="1" x14ac:dyDescent="0.2">
      <c r="A20" s="137" t="s">
        <v>436</v>
      </c>
      <c r="B20" s="143" t="s">
        <v>255</v>
      </c>
      <c r="C20" s="135"/>
      <c r="D20" s="135"/>
      <c r="E20" s="135"/>
      <c r="F20" s="135">
        <f t="shared" si="0"/>
        <v>0</v>
      </c>
    </row>
    <row r="21" spans="1:6" s="142" customFormat="1" ht="15" customHeight="1" x14ac:dyDescent="0.2">
      <c r="A21" s="144" t="s">
        <v>471</v>
      </c>
      <c r="B21" s="158" t="s">
        <v>256</v>
      </c>
      <c r="C21" s="140">
        <f>SUM(C19:C20)</f>
        <v>0</v>
      </c>
      <c r="D21" s="140">
        <f t="shared" ref="D21:E21" si="3">SUM(D19:D20)</f>
        <v>0</v>
      </c>
      <c r="E21" s="140">
        <f t="shared" si="3"/>
        <v>0</v>
      </c>
      <c r="F21" s="140">
        <f t="shared" si="0"/>
        <v>0</v>
      </c>
    </row>
    <row r="22" spans="1:6" ht="15" customHeight="1" x14ac:dyDescent="0.2">
      <c r="A22" s="137" t="s">
        <v>437</v>
      </c>
      <c r="B22" s="143" t="s">
        <v>257</v>
      </c>
      <c r="C22" s="135"/>
      <c r="D22" s="135"/>
      <c r="E22" s="135"/>
      <c r="F22" s="135">
        <f t="shared" si="0"/>
        <v>0</v>
      </c>
    </row>
    <row r="23" spans="1:6" ht="15" customHeight="1" x14ac:dyDescent="0.2">
      <c r="A23" s="137" t="s">
        <v>438</v>
      </c>
      <c r="B23" s="143" t="s">
        <v>258</v>
      </c>
      <c r="C23" s="135"/>
      <c r="D23" s="135"/>
      <c r="E23" s="135"/>
      <c r="F23" s="135">
        <f t="shared" si="0"/>
        <v>0</v>
      </c>
    </row>
    <row r="24" spans="1:6" ht="15" customHeight="1" x14ac:dyDescent="0.2">
      <c r="A24" s="137" t="s">
        <v>439</v>
      </c>
      <c r="B24" s="143" t="s">
        <v>259</v>
      </c>
      <c r="C24" s="135"/>
      <c r="D24" s="135"/>
      <c r="E24" s="135"/>
      <c r="F24" s="135">
        <f t="shared" si="0"/>
        <v>0</v>
      </c>
    </row>
    <row r="25" spans="1:6" ht="15" customHeight="1" x14ac:dyDescent="0.2">
      <c r="A25" s="137" t="s">
        <v>440</v>
      </c>
      <c r="B25" s="143" t="s">
        <v>260</v>
      </c>
      <c r="C25" s="135"/>
      <c r="D25" s="135"/>
      <c r="E25" s="135"/>
      <c r="F25" s="135">
        <f t="shared" si="0"/>
        <v>0</v>
      </c>
    </row>
    <row r="26" spans="1:6" ht="15" customHeight="1" x14ac:dyDescent="0.2">
      <c r="A26" s="137" t="s">
        <v>441</v>
      </c>
      <c r="B26" s="143" t="s">
        <v>263</v>
      </c>
      <c r="C26" s="135"/>
      <c r="D26" s="135"/>
      <c r="E26" s="135"/>
      <c r="F26" s="135">
        <f t="shared" si="0"/>
        <v>0</v>
      </c>
    </row>
    <row r="27" spans="1:6" ht="15" customHeight="1" x14ac:dyDescent="0.2">
      <c r="A27" s="137" t="s">
        <v>264</v>
      </c>
      <c r="B27" s="143" t="s">
        <v>265</v>
      </c>
      <c r="C27" s="135"/>
      <c r="D27" s="135"/>
      <c r="E27" s="135"/>
      <c r="F27" s="135">
        <f t="shared" si="0"/>
        <v>0</v>
      </c>
    </row>
    <row r="28" spans="1:6" ht="15" customHeight="1" x14ac:dyDescent="0.2">
      <c r="A28" s="137" t="s">
        <v>442</v>
      </c>
      <c r="B28" s="143" t="s">
        <v>266</v>
      </c>
      <c r="C28" s="135"/>
      <c r="D28" s="135"/>
      <c r="E28" s="135"/>
      <c r="F28" s="135">
        <f t="shared" si="0"/>
        <v>0</v>
      </c>
    </row>
    <row r="29" spans="1:6" ht="15" customHeight="1" x14ac:dyDescent="0.2">
      <c r="A29" s="137" t="s">
        <v>443</v>
      </c>
      <c r="B29" s="143" t="s">
        <v>271</v>
      </c>
      <c r="C29" s="135"/>
      <c r="D29" s="135"/>
      <c r="E29" s="135"/>
      <c r="F29" s="135">
        <f t="shared" si="0"/>
        <v>0</v>
      </c>
    </row>
    <row r="30" spans="1:6" s="142" customFormat="1" ht="15" customHeight="1" x14ac:dyDescent="0.2">
      <c r="A30" s="144" t="s">
        <v>472</v>
      </c>
      <c r="B30" s="158" t="s">
        <v>274</v>
      </c>
      <c r="C30" s="140">
        <f>SUM(C25:C29)</f>
        <v>0</v>
      </c>
      <c r="D30" s="140">
        <f t="shared" ref="D30:E30" si="4">SUM(D25:D29)</f>
        <v>0</v>
      </c>
      <c r="E30" s="140">
        <f t="shared" si="4"/>
        <v>0</v>
      </c>
      <c r="F30" s="140">
        <f t="shared" si="0"/>
        <v>0</v>
      </c>
    </row>
    <row r="31" spans="1:6" ht="15" customHeight="1" x14ac:dyDescent="0.2">
      <c r="A31" s="137" t="s">
        <v>444</v>
      </c>
      <c r="B31" s="143" t="s">
        <v>275</v>
      </c>
      <c r="C31" s="135"/>
      <c r="D31" s="135"/>
      <c r="E31" s="135"/>
      <c r="F31" s="135">
        <f t="shared" si="0"/>
        <v>0</v>
      </c>
    </row>
    <row r="32" spans="1:6" s="142" customFormat="1" ht="15" customHeight="1" x14ac:dyDescent="0.2">
      <c r="A32" s="144" t="s">
        <v>473</v>
      </c>
      <c r="B32" s="158" t="s">
        <v>276</v>
      </c>
      <c r="C32" s="140">
        <f>C21+C22+C23+C24+C30+C31</f>
        <v>0</v>
      </c>
      <c r="D32" s="140">
        <f t="shared" ref="D32:E32" si="5">D21+D22+D23+D24+D30+D31</f>
        <v>0</v>
      </c>
      <c r="E32" s="140">
        <f t="shared" si="5"/>
        <v>0</v>
      </c>
      <c r="F32" s="140">
        <f t="shared" si="0"/>
        <v>0</v>
      </c>
    </row>
    <row r="33" spans="1:6" ht="15" customHeight="1" x14ac:dyDescent="0.2">
      <c r="A33" s="147" t="s">
        <v>277</v>
      </c>
      <c r="B33" s="143" t="s">
        <v>278</v>
      </c>
      <c r="C33" s="135"/>
      <c r="D33" s="135">
        <v>20000</v>
      </c>
      <c r="E33" s="135"/>
      <c r="F33" s="135">
        <f t="shared" si="0"/>
        <v>20000</v>
      </c>
    </row>
    <row r="34" spans="1:6" ht="15" customHeight="1" x14ac:dyDescent="0.2">
      <c r="A34" s="147" t="s">
        <v>445</v>
      </c>
      <c r="B34" s="143" t="s">
        <v>279</v>
      </c>
      <c r="C34" s="135"/>
      <c r="D34" s="135">
        <v>2400000</v>
      </c>
      <c r="E34" s="135"/>
      <c r="F34" s="135">
        <f t="shared" si="0"/>
        <v>2400000</v>
      </c>
    </row>
    <row r="35" spans="1:6" ht="15" customHeight="1" x14ac:dyDescent="0.2">
      <c r="A35" s="147" t="s">
        <v>446</v>
      </c>
      <c r="B35" s="143" t="s">
        <v>280</v>
      </c>
      <c r="C35" s="135"/>
      <c r="D35" s="135"/>
      <c r="E35" s="135"/>
      <c r="F35" s="135">
        <f t="shared" si="0"/>
        <v>0</v>
      </c>
    </row>
    <row r="36" spans="1:6" ht="15" customHeight="1" x14ac:dyDescent="0.2">
      <c r="A36" s="147" t="s">
        <v>447</v>
      </c>
      <c r="B36" s="143" t="s">
        <v>281</v>
      </c>
      <c r="C36" s="135"/>
      <c r="D36" s="135"/>
      <c r="E36" s="135"/>
      <c r="F36" s="135">
        <f t="shared" si="0"/>
        <v>0</v>
      </c>
    </row>
    <row r="37" spans="1:6" ht="15" customHeight="1" x14ac:dyDescent="0.2">
      <c r="A37" s="147" t="s">
        <v>282</v>
      </c>
      <c r="B37" s="143" t="s">
        <v>283</v>
      </c>
      <c r="C37" s="135">
        <v>8100000</v>
      </c>
      <c r="D37" s="135"/>
      <c r="E37" s="135"/>
      <c r="F37" s="135">
        <f t="shared" si="0"/>
        <v>8100000</v>
      </c>
    </row>
    <row r="38" spans="1:6" ht="15" customHeight="1" x14ac:dyDescent="0.2">
      <c r="A38" s="147" t="s">
        <v>284</v>
      </c>
      <c r="B38" s="143" t="s">
        <v>285</v>
      </c>
      <c r="C38" s="135">
        <v>2187000</v>
      </c>
      <c r="D38" s="135">
        <v>648000</v>
      </c>
      <c r="E38" s="135"/>
      <c r="F38" s="135">
        <f t="shared" si="0"/>
        <v>2835000</v>
      </c>
    </row>
    <row r="39" spans="1:6" ht="15" customHeight="1" x14ac:dyDescent="0.2">
      <c r="A39" s="147" t="s">
        <v>286</v>
      </c>
      <c r="B39" s="143" t="s">
        <v>287</v>
      </c>
      <c r="C39" s="135"/>
      <c r="D39" s="135"/>
      <c r="E39" s="135"/>
      <c r="F39" s="135">
        <f t="shared" si="0"/>
        <v>0</v>
      </c>
    </row>
    <row r="40" spans="1:6" ht="15" customHeight="1" x14ac:dyDescent="0.2">
      <c r="A40" s="147" t="s">
        <v>448</v>
      </c>
      <c r="B40" s="143" t="s">
        <v>288</v>
      </c>
      <c r="C40" s="135"/>
      <c r="D40" s="135"/>
      <c r="E40" s="135"/>
      <c r="F40" s="135">
        <f t="shared" si="0"/>
        <v>0</v>
      </c>
    </row>
    <row r="41" spans="1:6" ht="15" customHeight="1" x14ac:dyDescent="0.2">
      <c r="A41" s="147" t="s">
        <v>449</v>
      </c>
      <c r="B41" s="143" t="s">
        <v>289</v>
      </c>
      <c r="C41" s="135"/>
      <c r="D41" s="135"/>
      <c r="E41" s="135"/>
      <c r="F41" s="135">
        <f t="shared" si="0"/>
        <v>0</v>
      </c>
    </row>
    <row r="42" spans="1:6" ht="15" customHeight="1" x14ac:dyDescent="0.2">
      <c r="A42" s="147" t="s">
        <v>450</v>
      </c>
      <c r="B42" s="143" t="s">
        <v>290</v>
      </c>
      <c r="C42" s="135"/>
      <c r="D42" s="135"/>
      <c r="E42" s="135"/>
      <c r="F42" s="135">
        <f t="shared" si="0"/>
        <v>0</v>
      </c>
    </row>
    <row r="43" spans="1:6" s="142" customFormat="1" ht="15" customHeight="1" x14ac:dyDescent="0.2">
      <c r="A43" s="149" t="s">
        <v>474</v>
      </c>
      <c r="B43" s="158" t="s">
        <v>291</v>
      </c>
      <c r="C43" s="140">
        <f>SUM(C33:C42)</f>
        <v>10287000</v>
      </c>
      <c r="D43" s="140">
        <f t="shared" ref="D43:E43" si="6">SUM(D33:D42)</f>
        <v>3068000</v>
      </c>
      <c r="E43" s="140">
        <f t="shared" si="6"/>
        <v>0</v>
      </c>
      <c r="F43" s="140">
        <f t="shared" si="0"/>
        <v>13355000</v>
      </c>
    </row>
    <row r="44" spans="1:6" ht="15" customHeight="1" x14ac:dyDescent="0.2">
      <c r="A44" s="147" t="s">
        <v>300</v>
      </c>
      <c r="B44" s="143" t="s">
        <v>301</v>
      </c>
      <c r="C44" s="135"/>
      <c r="D44" s="135"/>
      <c r="E44" s="135"/>
      <c r="F44" s="135">
        <f t="shared" si="0"/>
        <v>0</v>
      </c>
    </row>
    <row r="45" spans="1:6" ht="15" customHeight="1" x14ac:dyDescent="0.2">
      <c r="A45" s="137" t="s">
        <v>454</v>
      </c>
      <c r="B45" s="143" t="s">
        <v>302</v>
      </c>
      <c r="C45" s="135"/>
      <c r="D45" s="135"/>
      <c r="E45" s="135"/>
      <c r="F45" s="135">
        <f t="shared" si="0"/>
        <v>0</v>
      </c>
    </row>
    <row r="46" spans="1:6" ht="15" customHeight="1" x14ac:dyDescent="0.2">
      <c r="A46" s="147" t="s">
        <v>455</v>
      </c>
      <c r="B46" s="143" t="s">
        <v>303</v>
      </c>
      <c r="C46" s="135"/>
      <c r="D46" s="135"/>
      <c r="E46" s="135"/>
      <c r="F46" s="135">
        <f t="shared" si="0"/>
        <v>0</v>
      </c>
    </row>
    <row r="47" spans="1:6" s="142" customFormat="1" ht="15" customHeight="1" x14ac:dyDescent="0.2">
      <c r="A47" s="144" t="s">
        <v>476</v>
      </c>
      <c r="B47" s="158" t="s">
        <v>304</v>
      </c>
      <c r="C47" s="140">
        <f>SUM(C44:C46)</f>
        <v>0</v>
      </c>
      <c r="D47" s="140">
        <f t="shared" ref="D47:E47" si="7">SUM(D44:D46)</f>
        <v>0</v>
      </c>
      <c r="E47" s="140">
        <f t="shared" si="7"/>
        <v>0</v>
      </c>
      <c r="F47" s="140">
        <f t="shared" si="0"/>
        <v>0</v>
      </c>
    </row>
    <row r="48" spans="1:6" s="142" customFormat="1" ht="15" customHeight="1" x14ac:dyDescent="0.2">
      <c r="A48" s="152" t="s">
        <v>531</v>
      </c>
      <c r="B48" s="192"/>
      <c r="C48" s="154">
        <v>10287000</v>
      </c>
      <c r="D48" s="154">
        <v>3068000</v>
      </c>
      <c r="E48" s="154"/>
      <c r="F48" s="154">
        <v>13355000</v>
      </c>
    </row>
    <row r="49" spans="1:6" ht="15" customHeight="1" x14ac:dyDescent="0.2">
      <c r="A49" s="137" t="s">
        <v>246</v>
      </c>
      <c r="B49" s="143" t="s">
        <v>247</v>
      </c>
      <c r="C49" s="135"/>
      <c r="D49" s="135"/>
      <c r="E49" s="135"/>
      <c r="F49" s="135">
        <f t="shared" si="0"/>
        <v>0</v>
      </c>
    </row>
    <row r="50" spans="1:6" ht="23.25" customHeight="1" x14ac:dyDescent="0.2">
      <c r="A50" s="137" t="s">
        <v>248</v>
      </c>
      <c r="B50" s="143" t="s">
        <v>249</v>
      </c>
      <c r="C50" s="135"/>
      <c r="D50" s="135"/>
      <c r="E50" s="135"/>
      <c r="F50" s="135">
        <f t="shared" si="0"/>
        <v>0</v>
      </c>
    </row>
    <row r="51" spans="1:6" ht="15" customHeight="1" x14ac:dyDescent="0.2">
      <c r="A51" s="137" t="s">
        <v>432</v>
      </c>
      <c r="B51" s="143" t="s">
        <v>250</v>
      </c>
      <c r="C51" s="135"/>
      <c r="D51" s="135"/>
      <c r="E51" s="135"/>
      <c r="F51" s="135">
        <f t="shared" si="0"/>
        <v>0</v>
      </c>
    </row>
    <row r="52" spans="1:6" ht="15" customHeight="1" x14ac:dyDescent="0.2">
      <c r="A52" s="137" t="s">
        <v>433</v>
      </c>
      <c r="B52" s="143" t="s">
        <v>251</v>
      </c>
      <c r="C52" s="135"/>
      <c r="D52" s="135"/>
      <c r="E52" s="135"/>
      <c r="F52" s="135">
        <f t="shared" si="0"/>
        <v>0</v>
      </c>
    </row>
    <row r="53" spans="1:6" ht="15" customHeight="1" x14ac:dyDescent="0.2">
      <c r="A53" s="137" t="s">
        <v>434</v>
      </c>
      <c r="B53" s="143" t="s">
        <v>252</v>
      </c>
      <c r="C53" s="135"/>
      <c r="D53" s="135"/>
      <c r="E53" s="135"/>
      <c r="F53" s="135">
        <f t="shared" si="0"/>
        <v>0</v>
      </c>
    </row>
    <row r="54" spans="1:6" s="142" customFormat="1" ht="15" customHeight="1" x14ac:dyDescent="0.2">
      <c r="A54" s="144" t="s">
        <v>470</v>
      </c>
      <c r="B54" s="158" t="s">
        <v>253</v>
      </c>
      <c r="C54" s="140">
        <f>SUM(C49:C53)</f>
        <v>0</v>
      </c>
      <c r="D54" s="140">
        <f t="shared" ref="D54:E54" si="8">SUM(D49:D53)</f>
        <v>0</v>
      </c>
      <c r="E54" s="140">
        <f t="shared" si="8"/>
        <v>0</v>
      </c>
      <c r="F54" s="140">
        <f t="shared" si="0"/>
        <v>0</v>
      </c>
    </row>
    <row r="55" spans="1:6" ht="15" customHeight="1" x14ac:dyDescent="0.2">
      <c r="A55" s="147" t="s">
        <v>451</v>
      </c>
      <c r="B55" s="143" t="s">
        <v>292</v>
      </c>
      <c r="C55" s="135"/>
      <c r="D55" s="135"/>
      <c r="E55" s="135"/>
      <c r="F55" s="135">
        <f t="shared" si="0"/>
        <v>0</v>
      </c>
    </row>
    <row r="56" spans="1:6" ht="15" customHeight="1" x14ac:dyDescent="0.2">
      <c r="A56" s="147" t="s">
        <v>452</v>
      </c>
      <c r="B56" s="143" t="s">
        <v>293</v>
      </c>
      <c r="C56" s="135"/>
      <c r="D56" s="135"/>
      <c r="E56" s="135"/>
      <c r="F56" s="135">
        <f t="shared" si="0"/>
        <v>0</v>
      </c>
    </row>
    <row r="57" spans="1:6" ht="15" customHeight="1" x14ac:dyDescent="0.2">
      <c r="A57" s="147" t="s">
        <v>691</v>
      </c>
      <c r="B57" s="143"/>
      <c r="C57" s="135"/>
      <c r="D57" s="135"/>
      <c r="E57" s="135"/>
      <c r="F57" s="135">
        <f>SUM(C57:D57:E57)</f>
        <v>0</v>
      </c>
    </row>
    <row r="58" spans="1:6" ht="15" customHeight="1" x14ac:dyDescent="0.2">
      <c r="A58" s="147" t="s">
        <v>294</v>
      </c>
      <c r="B58" s="143" t="s">
        <v>295</v>
      </c>
      <c r="C58" s="135"/>
      <c r="D58" s="135"/>
      <c r="E58" s="135"/>
      <c r="F58" s="135">
        <f t="shared" si="0"/>
        <v>0</v>
      </c>
    </row>
    <row r="59" spans="1:6" ht="15" customHeight="1" x14ac:dyDescent="0.2">
      <c r="A59" s="147" t="s">
        <v>453</v>
      </c>
      <c r="B59" s="143" t="s">
        <v>296</v>
      </c>
      <c r="C59" s="135"/>
      <c r="D59" s="135"/>
      <c r="E59" s="135"/>
      <c r="F59" s="135">
        <f t="shared" si="0"/>
        <v>0</v>
      </c>
    </row>
    <row r="60" spans="1:6" ht="15" customHeight="1" x14ac:dyDescent="0.2">
      <c r="A60" s="147" t="s">
        <v>297</v>
      </c>
      <c r="B60" s="143" t="s">
        <v>298</v>
      </c>
      <c r="C60" s="135"/>
      <c r="D60" s="135"/>
      <c r="E60" s="135"/>
      <c r="F60" s="135">
        <f t="shared" si="0"/>
        <v>0</v>
      </c>
    </row>
    <row r="61" spans="1:6" s="142" customFormat="1" ht="15" customHeight="1" x14ac:dyDescent="0.2">
      <c r="A61" s="144" t="s">
        <v>475</v>
      </c>
      <c r="B61" s="158" t="s">
        <v>299</v>
      </c>
      <c r="C61" s="140">
        <f>SUM(C55:C60)</f>
        <v>0</v>
      </c>
      <c r="D61" s="140">
        <f t="shared" ref="D61:E61" si="9">SUM(D55:D60)</f>
        <v>0</v>
      </c>
      <c r="E61" s="140">
        <f t="shared" si="9"/>
        <v>0</v>
      </c>
      <c r="F61" s="140">
        <f t="shared" si="0"/>
        <v>0</v>
      </c>
    </row>
    <row r="62" spans="1:6" ht="21" customHeight="1" x14ac:dyDescent="0.2">
      <c r="A62" s="147" t="s">
        <v>305</v>
      </c>
      <c r="B62" s="143" t="s">
        <v>306</v>
      </c>
      <c r="C62" s="135"/>
      <c r="D62" s="135"/>
      <c r="E62" s="135"/>
      <c r="F62" s="135">
        <f t="shared" si="0"/>
        <v>0</v>
      </c>
    </row>
    <row r="63" spans="1:6" ht="15" customHeight="1" x14ac:dyDescent="0.2">
      <c r="A63" s="137" t="s">
        <v>456</v>
      </c>
      <c r="B63" s="143" t="s">
        <v>307</v>
      </c>
      <c r="C63" s="135"/>
      <c r="D63" s="135"/>
      <c r="E63" s="135"/>
      <c r="F63" s="135">
        <f t="shared" si="0"/>
        <v>0</v>
      </c>
    </row>
    <row r="64" spans="1:6" ht="15" customHeight="1" x14ac:dyDescent="0.2">
      <c r="A64" s="147" t="s">
        <v>457</v>
      </c>
      <c r="B64" s="143" t="s">
        <v>308</v>
      </c>
      <c r="C64" s="135"/>
      <c r="D64" s="135"/>
      <c r="E64" s="135"/>
      <c r="F64" s="135">
        <f t="shared" si="0"/>
        <v>0</v>
      </c>
    </row>
    <row r="65" spans="1:6" s="142" customFormat="1" ht="15" customHeight="1" x14ac:dyDescent="0.2">
      <c r="A65" s="144" t="s">
        <v>478</v>
      </c>
      <c r="B65" s="158" t="s">
        <v>309</v>
      </c>
      <c r="C65" s="140">
        <f>SUM(C62:C64)</f>
        <v>0</v>
      </c>
      <c r="D65" s="140">
        <f t="shared" ref="D65:E65" si="10">SUM(D62:D64)</f>
        <v>0</v>
      </c>
      <c r="E65" s="140">
        <f t="shared" si="10"/>
        <v>0</v>
      </c>
      <c r="F65" s="140">
        <f t="shared" si="0"/>
        <v>0</v>
      </c>
    </row>
    <row r="66" spans="1:6" s="142" customFormat="1" ht="15" customHeight="1" x14ac:dyDescent="0.2">
      <c r="A66" s="152" t="s">
        <v>530</v>
      </c>
      <c r="B66" s="192"/>
      <c r="C66" s="154"/>
      <c r="D66" s="154"/>
      <c r="E66" s="154"/>
      <c r="F66" s="154">
        <f t="shared" si="0"/>
        <v>0</v>
      </c>
    </row>
    <row r="67" spans="1:6" s="142" customFormat="1" x14ac:dyDescent="0.2">
      <c r="A67" s="194" t="s">
        <v>477</v>
      </c>
      <c r="B67" s="162" t="s">
        <v>310</v>
      </c>
      <c r="C67" s="164">
        <f>C65+C61+C54+C47+C43+C32+C18</f>
        <v>10287000</v>
      </c>
      <c r="D67" s="164">
        <f t="shared" ref="D67:E67" si="11">D65+D61+D54+D47+D43+D32+D18</f>
        <v>3068000</v>
      </c>
      <c r="E67" s="164">
        <f t="shared" si="11"/>
        <v>0</v>
      </c>
      <c r="F67" s="164">
        <f t="shared" si="0"/>
        <v>13355000</v>
      </c>
    </row>
    <row r="68" spans="1:6" s="142" customFormat="1" x14ac:dyDescent="0.2">
      <c r="A68" s="196" t="s">
        <v>539</v>
      </c>
      <c r="B68" s="197"/>
      <c r="C68" s="200">
        <v>0</v>
      </c>
      <c r="D68" s="200">
        <v>0</v>
      </c>
      <c r="E68" s="200">
        <f>E48</f>
        <v>0</v>
      </c>
      <c r="F68" s="200">
        <f t="shared" si="0"/>
        <v>0</v>
      </c>
    </row>
    <row r="69" spans="1:6" s="142" customFormat="1" x14ac:dyDescent="0.2">
      <c r="A69" s="196" t="s">
        <v>540</v>
      </c>
      <c r="B69" s="197"/>
      <c r="C69" s="200">
        <f>C66</f>
        <v>0</v>
      </c>
      <c r="D69" s="200">
        <f>D66</f>
        <v>0</v>
      </c>
      <c r="E69" s="200">
        <v>0</v>
      </c>
      <c r="F69" s="200">
        <f t="shared" si="0"/>
        <v>0</v>
      </c>
    </row>
    <row r="70" spans="1:6" ht="12.75" x14ac:dyDescent="0.2">
      <c r="A70" s="172" t="s">
        <v>459</v>
      </c>
      <c r="B70" s="137" t="s">
        <v>311</v>
      </c>
      <c r="C70" s="135"/>
      <c r="D70" s="135"/>
      <c r="E70" s="135"/>
      <c r="F70" s="135">
        <f t="shared" si="0"/>
        <v>0</v>
      </c>
    </row>
    <row r="71" spans="1:6" ht="12.75" x14ac:dyDescent="0.2">
      <c r="A71" s="147" t="s">
        <v>312</v>
      </c>
      <c r="B71" s="137" t="s">
        <v>313</v>
      </c>
      <c r="C71" s="135"/>
      <c r="D71" s="135"/>
      <c r="E71" s="135"/>
      <c r="F71" s="135">
        <f t="shared" si="0"/>
        <v>0</v>
      </c>
    </row>
    <row r="72" spans="1:6" ht="12.75" x14ac:dyDescent="0.2">
      <c r="A72" s="172" t="s">
        <v>460</v>
      </c>
      <c r="B72" s="137" t="s">
        <v>314</v>
      </c>
      <c r="C72" s="135"/>
      <c r="D72" s="135"/>
      <c r="E72" s="135"/>
      <c r="F72" s="135">
        <f t="shared" ref="F72:F97" si="12">SUM(C72:E72)</f>
        <v>0</v>
      </c>
    </row>
    <row r="73" spans="1:6" s="142" customFormat="1" x14ac:dyDescent="0.2">
      <c r="A73" s="149" t="s">
        <v>479</v>
      </c>
      <c r="B73" s="144" t="s">
        <v>315</v>
      </c>
      <c r="C73" s="140">
        <f t="shared" ref="C73:E73" si="13">SUM(C70:C72)</f>
        <v>0</v>
      </c>
      <c r="D73" s="140">
        <f t="shared" si="13"/>
        <v>0</v>
      </c>
      <c r="E73" s="140">
        <f t="shared" si="13"/>
        <v>0</v>
      </c>
      <c r="F73" s="140">
        <f t="shared" si="12"/>
        <v>0</v>
      </c>
    </row>
    <row r="74" spans="1:6" ht="12.75" x14ac:dyDescent="0.2">
      <c r="A74" s="147" t="s">
        <v>461</v>
      </c>
      <c r="B74" s="137" t="s">
        <v>316</v>
      </c>
      <c r="C74" s="135"/>
      <c r="D74" s="135"/>
      <c r="E74" s="135"/>
      <c r="F74" s="135">
        <f t="shared" si="12"/>
        <v>0</v>
      </c>
    </row>
    <row r="75" spans="1:6" ht="12.75" x14ac:dyDescent="0.2">
      <c r="A75" s="172" t="s">
        <v>317</v>
      </c>
      <c r="B75" s="137" t="s">
        <v>318</v>
      </c>
      <c r="C75" s="135"/>
      <c r="D75" s="135"/>
      <c r="E75" s="135"/>
      <c r="F75" s="135">
        <f t="shared" si="12"/>
        <v>0</v>
      </c>
    </row>
    <row r="76" spans="1:6" ht="12.75" x14ac:dyDescent="0.2">
      <c r="A76" s="147" t="s">
        <v>462</v>
      </c>
      <c r="B76" s="137" t="s">
        <v>319</v>
      </c>
      <c r="C76" s="135"/>
      <c r="D76" s="135"/>
      <c r="E76" s="135"/>
      <c r="F76" s="135">
        <f t="shared" si="12"/>
        <v>0</v>
      </c>
    </row>
    <row r="77" spans="1:6" ht="12.75" x14ac:dyDescent="0.2">
      <c r="A77" s="172" t="s">
        <v>320</v>
      </c>
      <c r="B77" s="137" t="s">
        <v>321</v>
      </c>
      <c r="C77" s="135"/>
      <c r="D77" s="135"/>
      <c r="E77" s="135"/>
      <c r="F77" s="135">
        <f t="shared" si="12"/>
        <v>0</v>
      </c>
    </row>
    <row r="78" spans="1:6" s="142" customFormat="1" x14ac:dyDescent="0.2">
      <c r="A78" s="176" t="s">
        <v>480</v>
      </c>
      <c r="B78" s="144" t="s">
        <v>322</v>
      </c>
      <c r="C78" s="140">
        <f>SUM(C74:C77)</f>
        <v>0</v>
      </c>
      <c r="D78" s="140">
        <f t="shared" ref="D78:E78" si="14">SUM(D74:D77)</f>
        <v>0</v>
      </c>
      <c r="E78" s="140">
        <f t="shared" si="14"/>
        <v>0</v>
      </c>
      <c r="F78" s="140">
        <f t="shared" si="12"/>
        <v>0</v>
      </c>
    </row>
    <row r="79" spans="1:6" ht="12.75" x14ac:dyDescent="0.2">
      <c r="A79" s="137" t="s">
        <v>537</v>
      </c>
      <c r="B79" s="137" t="s">
        <v>323</v>
      </c>
      <c r="C79" s="135">
        <v>1081359</v>
      </c>
      <c r="D79" s="135"/>
      <c r="E79" s="135"/>
      <c r="F79" s="135">
        <f t="shared" si="12"/>
        <v>1081359</v>
      </c>
    </row>
    <row r="80" spans="1:6" ht="12.75" x14ac:dyDescent="0.2">
      <c r="A80" s="137" t="s">
        <v>538</v>
      </c>
      <c r="B80" s="137" t="s">
        <v>323</v>
      </c>
      <c r="C80" s="135"/>
      <c r="D80" s="135"/>
      <c r="E80" s="135"/>
      <c r="F80" s="135">
        <f t="shared" si="12"/>
        <v>0</v>
      </c>
    </row>
    <row r="81" spans="1:6" ht="12.75" x14ac:dyDescent="0.2">
      <c r="A81" s="137" t="s">
        <v>535</v>
      </c>
      <c r="B81" s="137" t="s">
        <v>324</v>
      </c>
      <c r="C81" s="135"/>
      <c r="D81" s="135"/>
      <c r="E81" s="135"/>
      <c r="F81" s="135">
        <f t="shared" si="12"/>
        <v>0</v>
      </c>
    </row>
    <row r="82" spans="1:6" ht="12.75" x14ac:dyDescent="0.2">
      <c r="A82" s="137" t="s">
        <v>536</v>
      </c>
      <c r="B82" s="137" t="s">
        <v>324</v>
      </c>
      <c r="C82" s="135"/>
      <c r="D82" s="135"/>
      <c r="E82" s="135"/>
      <c r="F82" s="135">
        <f t="shared" si="12"/>
        <v>0</v>
      </c>
    </row>
    <row r="83" spans="1:6" s="142" customFormat="1" x14ac:dyDescent="0.2">
      <c r="A83" s="144" t="s">
        <v>481</v>
      </c>
      <c r="B83" s="144" t="s">
        <v>325</v>
      </c>
      <c r="C83" s="140">
        <f>SUM(C79:C82)</f>
        <v>1081359</v>
      </c>
      <c r="D83" s="140">
        <f t="shared" ref="D83:E83" si="15">SUM(D79:D82)</f>
        <v>0</v>
      </c>
      <c r="E83" s="140">
        <f t="shared" si="15"/>
        <v>0</v>
      </c>
      <c r="F83" s="140">
        <f t="shared" si="12"/>
        <v>1081359</v>
      </c>
    </row>
    <row r="84" spans="1:6" ht="12.75" x14ac:dyDescent="0.2">
      <c r="A84" s="172" t="s">
        <v>326</v>
      </c>
      <c r="B84" s="137" t="s">
        <v>327</v>
      </c>
      <c r="C84" s="135"/>
      <c r="D84" s="135"/>
      <c r="E84" s="135"/>
      <c r="F84" s="135">
        <f t="shared" si="12"/>
        <v>0</v>
      </c>
    </row>
    <row r="85" spans="1:6" ht="12.75" x14ac:dyDescent="0.2">
      <c r="A85" s="172" t="s">
        <v>328</v>
      </c>
      <c r="B85" s="137" t="s">
        <v>329</v>
      </c>
      <c r="C85" s="135"/>
      <c r="D85" s="135"/>
      <c r="E85" s="135"/>
      <c r="F85" s="135">
        <f t="shared" si="12"/>
        <v>0</v>
      </c>
    </row>
    <row r="86" spans="1:6" ht="12.75" x14ac:dyDescent="0.2">
      <c r="A86" s="172" t="s">
        <v>330</v>
      </c>
      <c r="B86" s="137" t="s">
        <v>331</v>
      </c>
      <c r="C86" s="135">
        <v>80445541</v>
      </c>
      <c r="D86" s="135"/>
      <c r="E86" s="135"/>
      <c r="F86" s="135">
        <f t="shared" si="12"/>
        <v>80445541</v>
      </c>
    </row>
    <row r="87" spans="1:6" ht="12.75" x14ac:dyDescent="0.2">
      <c r="A87" s="172" t="s">
        <v>332</v>
      </c>
      <c r="B87" s="137" t="s">
        <v>333</v>
      </c>
      <c r="C87" s="135"/>
      <c r="D87" s="135"/>
      <c r="E87" s="135"/>
      <c r="F87" s="135">
        <f t="shared" si="12"/>
        <v>0</v>
      </c>
    </row>
    <row r="88" spans="1:6" ht="12.75" x14ac:dyDescent="0.2">
      <c r="A88" s="147" t="s">
        <v>463</v>
      </c>
      <c r="B88" s="137" t="s">
        <v>334</v>
      </c>
      <c r="C88" s="135"/>
      <c r="D88" s="135"/>
      <c r="E88" s="135"/>
      <c r="F88" s="135">
        <f t="shared" si="12"/>
        <v>0</v>
      </c>
    </row>
    <row r="89" spans="1:6" s="142" customFormat="1" x14ac:dyDescent="0.2">
      <c r="A89" s="149" t="s">
        <v>482</v>
      </c>
      <c r="B89" s="144" t="s">
        <v>335</v>
      </c>
      <c r="C89" s="140">
        <f>SUM(C84:C88)</f>
        <v>80445541</v>
      </c>
      <c r="D89" s="140">
        <f t="shared" ref="D89:E89" si="16">SUM(D84:D88)</f>
        <v>0</v>
      </c>
      <c r="E89" s="140">
        <f t="shared" si="16"/>
        <v>0</v>
      </c>
      <c r="F89" s="140">
        <f t="shared" si="12"/>
        <v>80445541</v>
      </c>
    </row>
    <row r="90" spans="1:6" ht="12.75" x14ac:dyDescent="0.2">
      <c r="A90" s="147" t="s">
        <v>336</v>
      </c>
      <c r="B90" s="137" t="s">
        <v>337</v>
      </c>
      <c r="C90" s="135"/>
      <c r="D90" s="135"/>
      <c r="E90" s="135"/>
      <c r="F90" s="135">
        <f t="shared" si="12"/>
        <v>0</v>
      </c>
    </row>
    <row r="91" spans="1:6" ht="12.75" x14ac:dyDescent="0.2">
      <c r="A91" s="147" t="s">
        <v>338</v>
      </c>
      <c r="B91" s="137" t="s">
        <v>339</v>
      </c>
      <c r="C91" s="135"/>
      <c r="D91" s="135"/>
      <c r="E91" s="135"/>
      <c r="F91" s="135">
        <f t="shared" si="12"/>
        <v>0</v>
      </c>
    </row>
    <row r="92" spans="1:6" ht="12.75" x14ac:dyDescent="0.2">
      <c r="A92" s="172" t="s">
        <v>340</v>
      </c>
      <c r="B92" s="137" t="s">
        <v>341</v>
      </c>
      <c r="C92" s="135"/>
      <c r="D92" s="135"/>
      <c r="E92" s="135"/>
      <c r="F92" s="135">
        <f t="shared" si="12"/>
        <v>0</v>
      </c>
    </row>
    <row r="93" spans="1:6" ht="12.75" x14ac:dyDescent="0.2">
      <c r="A93" s="172" t="s">
        <v>464</v>
      </c>
      <c r="B93" s="137" t="s">
        <v>342</v>
      </c>
      <c r="C93" s="135"/>
      <c r="D93" s="135"/>
      <c r="E93" s="135"/>
      <c r="F93" s="135">
        <f t="shared" si="12"/>
        <v>0</v>
      </c>
    </row>
    <row r="94" spans="1:6" s="142" customFormat="1" x14ac:dyDescent="0.2">
      <c r="A94" s="176" t="s">
        <v>483</v>
      </c>
      <c r="B94" s="144" t="s">
        <v>343</v>
      </c>
      <c r="C94" s="140">
        <f>SUM(C90:C93)</f>
        <v>0</v>
      </c>
      <c r="D94" s="140">
        <f t="shared" ref="D94:E94" si="17">SUM(D90:D93)</f>
        <v>0</v>
      </c>
      <c r="E94" s="140">
        <f t="shared" si="17"/>
        <v>0</v>
      </c>
      <c r="F94" s="140">
        <f t="shared" si="12"/>
        <v>0</v>
      </c>
    </row>
    <row r="95" spans="1:6" s="142" customFormat="1" x14ac:dyDescent="0.2">
      <c r="A95" s="149" t="s">
        <v>344</v>
      </c>
      <c r="B95" s="144" t="s">
        <v>345</v>
      </c>
      <c r="C95" s="140"/>
      <c r="D95" s="140"/>
      <c r="E95" s="140"/>
      <c r="F95" s="140">
        <f t="shared" si="12"/>
        <v>0</v>
      </c>
    </row>
    <row r="96" spans="1:6" s="142" customFormat="1" x14ac:dyDescent="0.2">
      <c r="A96" s="179" t="s">
        <v>484</v>
      </c>
      <c r="B96" s="180" t="s">
        <v>346</v>
      </c>
      <c r="C96" s="164">
        <f>C95+C94+C89+C83+C78+C73</f>
        <v>81526900</v>
      </c>
      <c r="D96" s="164">
        <f t="shared" ref="D96:E96" si="18">D95+D94+D89+D83+D78+D73</f>
        <v>0</v>
      </c>
      <c r="E96" s="164">
        <f t="shared" si="18"/>
        <v>0</v>
      </c>
      <c r="F96" s="164">
        <f t="shared" si="12"/>
        <v>81526900</v>
      </c>
    </row>
    <row r="97" spans="1:6" s="142" customFormat="1" x14ac:dyDescent="0.2">
      <c r="A97" s="112" t="s">
        <v>466</v>
      </c>
      <c r="B97" s="112"/>
      <c r="C97" s="201">
        <f>C96+C67</f>
        <v>91813900</v>
      </c>
      <c r="D97" s="201">
        <f t="shared" ref="D97:E97" si="19">D96+D67</f>
        <v>3068000</v>
      </c>
      <c r="E97" s="201">
        <f t="shared" si="19"/>
        <v>0</v>
      </c>
      <c r="F97" s="201">
        <f t="shared" si="12"/>
        <v>94881900</v>
      </c>
    </row>
  </sheetData>
  <mergeCells count="2">
    <mergeCell ref="A1:F1"/>
    <mergeCell ref="A2:F2"/>
  </mergeCells>
  <phoneticPr fontId="21" type="noConversion"/>
  <pageMargins left="1.28" right="0.35433070866141736" top="1.18" bottom="0.15748031496062992" header="0.15748031496062992" footer="0.15748031496062992"/>
  <pageSetup paperSize="8" scale="7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97"/>
  <sheetViews>
    <sheetView workbookViewId="0">
      <selection activeCell="A6" sqref="A6"/>
    </sheetView>
  </sheetViews>
  <sheetFormatPr defaultColWidth="8.85546875" defaultRowHeight="12" x14ac:dyDescent="0.2"/>
  <cols>
    <col min="1" max="1" width="86.7109375" style="111" customWidth="1"/>
    <col min="2" max="2" width="8.85546875" style="111"/>
    <col min="3" max="3" width="12.140625" style="122" customWidth="1"/>
    <col min="4" max="4" width="14.140625" style="122" customWidth="1"/>
    <col min="5" max="5" width="13" style="122" customWidth="1"/>
    <col min="6" max="6" width="12" style="122" customWidth="1"/>
    <col min="7" max="16384" width="8.85546875" style="111"/>
  </cols>
  <sheetData>
    <row r="1" spans="1:8" ht="24" customHeight="1" x14ac:dyDescent="0.2">
      <c r="A1" s="279" t="s">
        <v>682</v>
      </c>
      <c r="B1" s="280"/>
      <c r="C1" s="280"/>
      <c r="D1" s="280"/>
      <c r="E1" s="280"/>
      <c r="F1" s="281"/>
    </row>
    <row r="2" spans="1:8" ht="24" customHeight="1" x14ac:dyDescent="0.2">
      <c r="A2" s="282" t="s">
        <v>690</v>
      </c>
      <c r="B2" s="280"/>
      <c r="C2" s="280"/>
      <c r="D2" s="280"/>
      <c r="E2" s="280"/>
      <c r="F2" s="281"/>
      <c r="H2" s="187"/>
    </row>
    <row r="3" spans="1:8" x14ac:dyDescent="0.2">
      <c r="A3" s="121"/>
      <c r="E3" s="122" t="s">
        <v>757</v>
      </c>
    </row>
    <row r="4" spans="1:8" x14ac:dyDescent="0.2">
      <c r="A4" s="123" t="s">
        <v>677</v>
      </c>
    </row>
    <row r="5" spans="1:8" s="128" customFormat="1" ht="48" x14ac:dyDescent="0.25">
      <c r="A5" s="124" t="s">
        <v>53</v>
      </c>
      <c r="B5" s="125" t="s">
        <v>33</v>
      </c>
      <c r="C5" s="126" t="s">
        <v>532</v>
      </c>
      <c r="D5" s="126" t="s">
        <v>533</v>
      </c>
      <c r="E5" s="126" t="s">
        <v>534</v>
      </c>
      <c r="F5" s="127" t="s">
        <v>26</v>
      </c>
    </row>
    <row r="6" spans="1:8" ht="15" customHeight="1" x14ac:dyDescent="0.2">
      <c r="A6" s="136" t="s">
        <v>225</v>
      </c>
      <c r="B6" s="143" t="s">
        <v>226</v>
      </c>
      <c r="C6" s="135"/>
      <c r="D6" s="135"/>
      <c r="E6" s="135"/>
      <c r="F6" s="135">
        <f>SUM(C6:E6)</f>
        <v>0</v>
      </c>
    </row>
    <row r="7" spans="1:8" ht="15" customHeight="1" x14ac:dyDescent="0.2">
      <c r="A7" s="137" t="s">
        <v>227</v>
      </c>
      <c r="B7" s="143" t="s">
        <v>228</v>
      </c>
      <c r="C7" s="135"/>
      <c r="D7" s="135"/>
      <c r="E7" s="135"/>
      <c r="F7" s="135">
        <f t="shared" ref="F7:F71" si="0">SUM(C7:E7)</f>
        <v>0</v>
      </c>
    </row>
    <row r="8" spans="1:8" ht="15" customHeight="1" x14ac:dyDescent="0.2">
      <c r="A8" s="137" t="s">
        <v>229</v>
      </c>
      <c r="B8" s="143" t="s">
        <v>230</v>
      </c>
      <c r="C8" s="135"/>
      <c r="D8" s="135"/>
      <c r="E8" s="135"/>
      <c r="F8" s="135">
        <f t="shared" si="0"/>
        <v>0</v>
      </c>
    </row>
    <row r="9" spans="1:8" ht="15" customHeight="1" x14ac:dyDescent="0.2">
      <c r="A9" s="137" t="s">
        <v>231</v>
      </c>
      <c r="B9" s="143" t="s">
        <v>232</v>
      </c>
      <c r="C9" s="135"/>
      <c r="D9" s="135"/>
      <c r="E9" s="135"/>
      <c r="F9" s="135">
        <f t="shared" si="0"/>
        <v>0</v>
      </c>
    </row>
    <row r="10" spans="1:8" ht="15" customHeight="1" x14ac:dyDescent="0.2">
      <c r="A10" s="137" t="s">
        <v>233</v>
      </c>
      <c r="B10" s="143" t="s">
        <v>234</v>
      </c>
      <c r="C10" s="135"/>
      <c r="D10" s="135"/>
      <c r="E10" s="135"/>
      <c r="F10" s="135">
        <f t="shared" si="0"/>
        <v>0</v>
      </c>
    </row>
    <row r="11" spans="1:8" ht="15" customHeight="1" x14ac:dyDescent="0.2">
      <c r="A11" s="137" t="s">
        <v>235</v>
      </c>
      <c r="B11" s="143" t="s">
        <v>236</v>
      </c>
      <c r="C11" s="135"/>
      <c r="D11" s="135"/>
      <c r="E11" s="135"/>
      <c r="F11" s="135">
        <f t="shared" si="0"/>
        <v>0</v>
      </c>
    </row>
    <row r="12" spans="1:8" s="142" customFormat="1" ht="15" customHeight="1" x14ac:dyDescent="0.2">
      <c r="A12" s="144" t="s">
        <v>468</v>
      </c>
      <c r="B12" s="158" t="s">
        <v>237</v>
      </c>
      <c r="C12" s="140">
        <f>SUM(C6:C11)</f>
        <v>0</v>
      </c>
      <c r="D12" s="140">
        <f t="shared" ref="D12:E12" si="1">SUM(D6:D11)</f>
        <v>0</v>
      </c>
      <c r="E12" s="140">
        <f t="shared" si="1"/>
        <v>0</v>
      </c>
      <c r="F12" s="140">
        <f t="shared" si="0"/>
        <v>0</v>
      </c>
    </row>
    <row r="13" spans="1:8" ht="15" customHeight="1" x14ac:dyDescent="0.2">
      <c r="A13" s="137" t="s">
        <v>238</v>
      </c>
      <c r="B13" s="143" t="s">
        <v>239</v>
      </c>
      <c r="C13" s="135"/>
      <c r="D13" s="135"/>
      <c r="E13" s="135"/>
      <c r="F13" s="135">
        <f t="shared" si="0"/>
        <v>0</v>
      </c>
    </row>
    <row r="14" spans="1:8" ht="15" customHeight="1" x14ac:dyDescent="0.2">
      <c r="A14" s="137" t="s">
        <v>240</v>
      </c>
      <c r="B14" s="143" t="s">
        <v>241</v>
      </c>
      <c r="C14" s="135"/>
      <c r="D14" s="135"/>
      <c r="E14" s="135"/>
      <c r="F14" s="135">
        <f t="shared" si="0"/>
        <v>0</v>
      </c>
    </row>
    <row r="15" spans="1:8" ht="15" customHeight="1" x14ac:dyDescent="0.2">
      <c r="A15" s="137" t="s">
        <v>429</v>
      </c>
      <c r="B15" s="143" t="s">
        <v>242</v>
      </c>
      <c r="C15" s="135"/>
      <c r="D15" s="135"/>
      <c r="E15" s="135"/>
      <c r="F15" s="135">
        <f t="shared" si="0"/>
        <v>0</v>
      </c>
    </row>
    <row r="16" spans="1:8" ht="15" customHeight="1" x14ac:dyDescent="0.2">
      <c r="A16" s="137" t="s">
        <v>430</v>
      </c>
      <c r="B16" s="143" t="s">
        <v>243</v>
      </c>
      <c r="C16" s="135"/>
      <c r="D16" s="135"/>
      <c r="E16" s="135"/>
      <c r="F16" s="135">
        <f t="shared" si="0"/>
        <v>0</v>
      </c>
    </row>
    <row r="17" spans="1:6" ht="15" customHeight="1" x14ac:dyDescent="0.2">
      <c r="A17" s="137" t="s">
        <v>431</v>
      </c>
      <c r="B17" s="143" t="s">
        <v>244</v>
      </c>
      <c r="C17" s="135"/>
      <c r="D17" s="135"/>
      <c r="E17" s="135"/>
      <c r="F17" s="135">
        <f t="shared" si="0"/>
        <v>0</v>
      </c>
    </row>
    <row r="18" spans="1:6" s="142" customFormat="1" ht="15" customHeight="1" x14ac:dyDescent="0.2">
      <c r="A18" s="144" t="s">
        <v>469</v>
      </c>
      <c r="B18" s="158" t="s">
        <v>245</v>
      </c>
      <c r="C18" s="140">
        <f>SUM(C13:C17)</f>
        <v>0</v>
      </c>
      <c r="D18" s="140">
        <f>SUM(D13:D17)</f>
        <v>0</v>
      </c>
      <c r="E18" s="140">
        <f>SUM(E13:E17)</f>
        <v>0</v>
      </c>
      <c r="F18" s="140">
        <f t="shared" si="0"/>
        <v>0</v>
      </c>
    </row>
    <row r="19" spans="1:6" ht="15" customHeight="1" x14ac:dyDescent="0.2">
      <c r="A19" s="137" t="s">
        <v>435</v>
      </c>
      <c r="B19" s="143" t="s">
        <v>254</v>
      </c>
      <c r="C19" s="135"/>
      <c r="D19" s="135"/>
      <c r="E19" s="135"/>
      <c r="F19" s="135">
        <f t="shared" si="0"/>
        <v>0</v>
      </c>
    </row>
    <row r="20" spans="1:6" ht="15" customHeight="1" x14ac:dyDescent="0.2">
      <c r="A20" s="137" t="s">
        <v>436</v>
      </c>
      <c r="B20" s="143" t="s">
        <v>255</v>
      </c>
      <c r="C20" s="135"/>
      <c r="D20" s="135"/>
      <c r="E20" s="135"/>
      <c r="F20" s="135">
        <f t="shared" si="0"/>
        <v>0</v>
      </c>
    </row>
    <row r="21" spans="1:6" s="142" customFormat="1" ht="15" customHeight="1" x14ac:dyDescent="0.2">
      <c r="A21" s="144" t="s">
        <v>471</v>
      </c>
      <c r="B21" s="158" t="s">
        <v>256</v>
      </c>
      <c r="C21" s="140">
        <f>SUM(C19:C20)</f>
        <v>0</v>
      </c>
      <c r="D21" s="140">
        <f t="shared" ref="D21:E21" si="2">SUM(D19:D20)</f>
        <v>0</v>
      </c>
      <c r="E21" s="140">
        <f t="shared" si="2"/>
        <v>0</v>
      </c>
      <c r="F21" s="140">
        <f t="shared" si="0"/>
        <v>0</v>
      </c>
    </row>
    <row r="22" spans="1:6" ht="15" customHeight="1" x14ac:dyDescent="0.2">
      <c r="A22" s="137" t="s">
        <v>437</v>
      </c>
      <c r="B22" s="143" t="s">
        <v>257</v>
      </c>
      <c r="C22" s="135"/>
      <c r="D22" s="135"/>
      <c r="E22" s="135"/>
      <c r="F22" s="135">
        <f t="shared" si="0"/>
        <v>0</v>
      </c>
    </row>
    <row r="23" spans="1:6" ht="15" customHeight="1" x14ac:dyDescent="0.2">
      <c r="A23" s="137" t="s">
        <v>438</v>
      </c>
      <c r="B23" s="143" t="s">
        <v>258</v>
      </c>
      <c r="C23" s="135"/>
      <c r="D23" s="135"/>
      <c r="E23" s="135"/>
      <c r="F23" s="135">
        <f t="shared" si="0"/>
        <v>0</v>
      </c>
    </row>
    <row r="24" spans="1:6" ht="15" customHeight="1" x14ac:dyDescent="0.2">
      <c r="A24" s="137" t="s">
        <v>439</v>
      </c>
      <c r="B24" s="143" t="s">
        <v>259</v>
      </c>
      <c r="C24" s="135"/>
      <c r="D24" s="135"/>
      <c r="E24" s="135"/>
      <c r="F24" s="135">
        <f t="shared" si="0"/>
        <v>0</v>
      </c>
    </row>
    <row r="25" spans="1:6" ht="15" customHeight="1" x14ac:dyDescent="0.2">
      <c r="A25" s="137" t="s">
        <v>440</v>
      </c>
      <c r="B25" s="143" t="s">
        <v>260</v>
      </c>
      <c r="C25" s="135"/>
      <c r="D25" s="135"/>
      <c r="E25" s="135"/>
      <c r="F25" s="135">
        <f t="shared" si="0"/>
        <v>0</v>
      </c>
    </row>
    <row r="26" spans="1:6" ht="15" customHeight="1" x14ac:dyDescent="0.2">
      <c r="A26" s="137" t="s">
        <v>441</v>
      </c>
      <c r="B26" s="143" t="s">
        <v>263</v>
      </c>
      <c r="C26" s="135"/>
      <c r="D26" s="135"/>
      <c r="E26" s="135"/>
      <c r="F26" s="135">
        <f t="shared" si="0"/>
        <v>0</v>
      </c>
    </row>
    <row r="27" spans="1:6" ht="15" customHeight="1" x14ac:dyDescent="0.2">
      <c r="A27" s="137" t="s">
        <v>264</v>
      </c>
      <c r="B27" s="143" t="s">
        <v>265</v>
      </c>
      <c r="C27" s="135"/>
      <c r="D27" s="135"/>
      <c r="E27" s="135"/>
      <c r="F27" s="135">
        <f t="shared" si="0"/>
        <v>0</v>
      </c>
    </row>
    <row r="28" spans="1:6" ht="15" customHeight="1" x14ac:dyDescent="0.2">
      <c r="A28" s="137" t="s">
        <v>442</v>
      </c>
      <c r="B28" s="143" t="s">
        <v>266</v>
      </c>
      <c r="C28" s="135"/>
      <c r="D28" s="135"/>
      <c r="E28" s="135"/>
      <c r="F28" s="135">
        <f t="shared" si="0"/>
        <v>0</v>
      </c>
    </row>
    <row r="29" spans="1:6" ht="15" customHeight="1" x14ac:dyDescent="0.2">
      <c r="A29" s="137" t="s">
        <v>443</v>
      </c>
      <c r="B29" s="143" t="s">
        <v>271</v>
      </c>
      <c r="C29" s="135"/>
      <c r="D29" s="135"/>
      <c r="E29" s="135"/>
      <c r="F29" s="135">
        <f t="shared" si="0"/>
        <v>0</v>
      </c>
    </row>
    <row r="30" spans="1:6" s="142" customFormat="1" ht="15" customHeight="1" x14ac:dyDescent="0.2">
      <c r="A30" s="144" t="s">
        <v>472</v>
      </c>
      <c r="B30" s="158" t="s">
        <v>274</v>
      </c>
      <c r="C30" s="140">
        <f>SUM(C22:C29)</f>
        <v>0</v>
      </c>
      <c r="D30" s="140">
        <f>SUM(C22:C29)</f>
        <v>0</v>
      </c>
      <c r="E30" s="140">
        <f>SUM(E22:E29)</f>
        <v>0</v>
      </c>
      <c r="F30" s="140">
        <f t="shared" si="0"/>
        <v>0</v>
      </c>
    </row>
    <row r="31" spans="1:6" ht="15" customHeight="1" x14ac:dyDescent="0.2">
      <c r="A31" s="137" t="s">
        <v>444</v>
      </c>
      <c r="B31" s="143" t="s">
        <v>275</v>
      </c>
      <c r="C31" s="135"/>
      <c r="D31" s="135"/>
      <c r="E31" s="135"/>
      <c r="F31" s="135">
        <f t="shared" si="0"/>
        <v>0</v>
      </c>
    </row>
    <row r="32" spans="1:6" s="142" customFormat="1" ht="15" customHeight="1" x14ac:dyDescent="0.2">
      <c r="A32" s="144" t="s">
        <v>473</v>
      </c>
      <c r="B32" s="158" t="s">
        <v>276</v>
      </c>
      <c r="C32" s="140">
        <f>C21+C30+C31</f>
        <v>0</v>
      </c>
      <c r="D32" s="140">
        <f>SUM(D21:D30:D31)</f>
        <v>0</v>
      </c>
      <c r="E32" s="140">
        <f>E21+E30+E31</f>
        <v>0</v>
      </c>
      <c r="F32" s="140">
        <f t="shared" si="0"/>
        <v>0</v>
      </c>
    </row>
    <row r="33" spans="1:6" ht="15" customHeight="1" x14ac:dyDescent="0.2">
      <c r="A33" s="147" t="s">
        <v>277</v>
      </c>
      <c r="B33" s="143" t="s">
        <v>278</v>
      </c>
      <c r="C33" s="135"/>
      <c r="D33" s="135"/>
      <c r="E33" s="135"/>
      <c r="F33" s="135">
        <f t="shared" si="0"/>
        <v>0</v>
      </c>
    </row>
    <row r="34" spans="1:6" ht="15" customHeight="1" x14ac:dyDescent="0.2">
      <c r="A34" s="147" t="s">
        <v>445</v>
      </c>
      <c r="B34" s="143" t="s">
        <v>279</v>
      </c>
      <c r="C34" s="135"/>
      <c r="D34" s="135"/>
      <c r="E34" s="135"/>
      <c r="F34" s="135">
        <f t="shared" si="0"/>
        <v>0</v>
      </c>
    </row>
    <row r="35" spans="1:6" ht="15" customHeight="1" x14ac:dyDescent="0.2">
      <c r="A35" s="147" t="s">
        <v>446</v>
      </c>
      <c r="B35" s="143" t="s">
        <v>280</v>
      </c>
      <c r="C35" s="135"/>
      <c r="D35" s="135"/>
      <c r="E35" s="135"/>
      <c r="F35" s="135">
        <f t="shared" si="0"/>
        <v>0</v>
      </c>
    </row>
    <row r="36" spans="1:6" ht="15" customHeight="1" x14ac:dyDescent="0.2">
      <c r="A36" s="147" t="s">
        <v>678</v>
      </c>
      <c r="B36" s="143" t="s">
        <v>281</v>
      </c>
      <c r="C36" s="135"/>
      <c r="D36" s="135"/>
      <c r="E36" s="135"/>
      <c r="F36" s="135">
        <f t="shared" si="0"/>
        <v>0</v>
      </c>
    </row>
    <row r="37" spans="1:6" ht="15" customHeight="1" x14ac:dyDescent="0.2">
      <c r="A37" s="147" t="s">
        <v>282</v>
      </c>
      <c r="B37" s="143" t="s">
        <v>283</v>
      </c>
      <c r="C37" s="135"/>
      <c r="D37" s="135"/>
      <c r="E37" s="135"/>
      <c r="F37" s="135">
        <f t="shared" si="0"/>
        <v>0</v>
      </c>
    </row>
    <row r="38" spans="1:6" ht="15" customHeight="1" x14ac:dyDescent="0.2">
      <c r="A38" s="147" t="s">
        <v>284</v>
      </c>
      <c r="B38" s="143" t="s">
        <v>285</v>
      </c>
      <c r="C38" s="135"/>
      <c r="D38" s="135"/>
      <c r="E38" s="135"/>
      <c r="F38" s="135">
        <f>SUM(C38:D38:E38)</f>
        <v>0</v>
      </c>
    </row>
    <row r="39" spans="1:6" ht="15" customHeight="1" x14ac:dyDescent="0.2">
      <c r="A39" s="147" t="s">
        <v>286</v>
      </c>
      <c r="B39" s="143" t="s">
        <v>287</v>
      </c>
      <c r="C39" s="135"/>
      <c r="D39" s="135"/>
      <c r="E39" s="135"/>
      <c r="F39" s="135">
        <f t="shared" si="0"/>
        <v>0</v>
      </c>
    </row>
    <row r="40" spans="1:6" ht="15" customHeight="1" x14ac:dyDescent="0.2">
      <c r="A40" s="147" t="s">
        <v>448</v>
      </c>
      <c r="B40" s="143" t="s">
        <v>288</v>
      </c>
      <c r="C40" s="135"/>
      <c r="D40" s="135"/>
      <c r="E40" s="135"/>
      <c r="F40" s="135">
        <f t="shared" si="0"/>
        <v>0</v>
      </c>
    </row>
    <row r="41" spans="1:6" ht="15" customHeight="1" x14ac:dyDescent="0.2">
      <c r="A41" s="147" t="s">
        <v>449</v>
      </c>
      <c r="B41" s="143" t="s">
        <v>289</v>
      </c>
      <c r="C41" s="135"/>
      <c r="D41" s="135"/>
      <c r="E41" s="135"/>
      <c r="F41" s="135">
        <f t="shared" si="0"/>
        <v>0</v>
      </c>
    </row>
    <row r="42" spans="1:6" ht="15" customHeight="1" x14ac:dyDescent="0.2">
      <c r="A42" s="147" t="s">
        <v>654</v>
      </c>
      <c r="B42" s="143" t="s">
        <v>290</v>
      </c>
      <c r="C42" s="135"/>
      <c r="D42" s="135"/>
      <c r="E42" s="135"/>
      <c r="F42" s="135">
        <f t="shared" si="0"/>
        <v>0</v>
      </c>
    </row>
    <row r="43" spans="1:6" s="142" customFormat="1" ht="15" customHeight="1" x14ac:dyDescent="0.2">
      <c r="A43" s="149" t="s">
        <v>474</v>
      </c>
      <c r="B43" s="158" t="s">
        <v>291</v>
      </c>
      <c r="C43" s="140">
        <f>SUM(C33:C42)</f>
        <v>0</v>
      </c>
      <c r="D43" s="140">
        <f t="shared" ref="D43:E43" si="3">SUM(D33:D42)</f>
        <v>0</v>
      </c>
      <c r="E43" s="140">
        <f t="shared" si="3"/>
        <v>0</v>
      </c>
      <c r="F43" s="140">
        <f t="shared" si="0"/>
        <v>0</v>
      </c>
    </row>
    <row r="44" spans="1:6" ht="15" customHeight="1" x14ac:dyDescent="0.2">
      <c r="A44" s="147" t="s">
        <v>300</v>
      </c>
      <c r="B44" s="143" t="s">
        <v>301</v>
      </c>
      <c r="C44" s="135"/>
      <c r="D44" s="135"/>
      <c r="E44" s="135"/>
      <c r="F44" s="135">
        <f t="shared" si="0"/>
        <v>0</v>
      </c>
    </row>
    <row r="45" spans="1:6" ht="15" customHeight="1" x14ac:dyDescent="0.2">
      <c r="A45" s="137" t="s">
        <v>454</v>
      </c>
      <c r="B45" s="143" t="s">
        <v>302</v>
      </c>
      <c r="C45" s="135"/>
      <c r="D45" s="135"/>
      <c r="E45" s="135"/>
      <c r="F45" s="135">
        <f>SUM(C45:D45:E45)</f>
        <v>0</v>
      </c>
    </row>
    <row r="46" spans="1:6" ht="15" customHeight="1" x14ac:dyDescent="0.2">
      <c r="A46" s="147" t="s">
        <v>655</v>
      </c>
      <c r="B46" s="143" t="s">
        <v>303</v>
      </c>
      <c r="C46" s="135"/>
      <c r="D46" s="135"/>
      <c r="E46" s="135"/>
      <c r="F46" s="135">
        <f>SUM(C46:D46:E46)</f>
        <v>0</v>
      </c>
    </row>
    <row r="47" spans="1:6" s="142" customFormat="1" ht="15" customHeight="1" x14ac:dyDescent="0.2">
      <c r="A47" s="144" t="s">
        <v>476</v>
      </c>
      <c r="B47" s="158" t="s">
        <v>304</v>
      </c>
      <c r="C47" s="140">
        <f>SUM(C44:C46)</f>
        <v>0</v>
      </c>
      <c r="D47" s="140">
        <f t="shared" ref="D47:E47" si="4">SUM(D44:D46)</f>
        <v>0</v>
      </c>
      <c r="E47" s="140">
        <f t="shared" si="4"/>
        <v>0</v>
      </c>
      <c r="F47" s="140">
        <f t="shared" si="0"/>
        <v>0</v>
      </c>
    </row>
    <row r="48" spans="1:6" s="142" customFormat="1" ht="15" customHeight="1" x14ac:dyDescent="0.2">
      <c r="A48" s="152" t="s">
        <v>531</v>
      </c>
      <c r="B48" s="192"/>
      <c r="C48" s="154">
        <f>C21</f>
        <v>0</v>
      </c>
      <c r="D48" s="154">
        <v>0</v>
      </c>
      <c r="E48" s="154">
        <v>0</v>
      </c>
      <c r="F48" s="154">
        <v>0</v>
      </c>
    </row>
    <row r="49" spans="1:6" ht="15" customHeight="1" x14ac:dyDescent="0.2">
      <c r="A49" s="137" t="s">
        <v>660</v>
      </c>
      <c r="B49" s="143" t="s">
        <v>247</v>
      </c>
      <c r="C49" s="135"/>
      <c r="D49" s="135"/>
      <c r="E49" s="135"/>
      <c r="F49" s="135">
        <f t="shared" si="0"/>
        <v>0</v>
      </c>
    </row>
    <row r="50" spans="1:6" ht="15" customHeight="1" x14ac:dyDescent="0.2">
      <c r="A50" s="137" t="s">
        <v>248</v>
      </c>
      <c r="B50" s="143" t="s">
        <v>249</v>
      </c>
      <c r="C50" s="135"/>
      <c r="D50" s="135"/>
      <c r="E50" s="135"/>
      <c r="F50" s="135">
        <f t="shared" si="0"/>
        <v>0</v>
      </c>
    </row>
    <row r="51" spans="1:6" ht="15" customHeight="1" x14ac:dyDescent="0.2">
      <c r="A51" s="137" t="s">
        <v>432</v>
      </c>
      <c r="B51" s="143" t="s">
        <v>250</v>
      </c>
      <c r="C51" s="135"/>
      <c r="D51" s="135"/>
      <c r="E51" s="135"/>
      <c r="F51" s="135">
        <f t="shared" si="0"/>
        <v>0</v>
      </c>
    </row>
    <row r="52" spans="1:6" ht="15" customHeight="1" x14ac:dyDescent="0.2">
      <c r="A52" s="137" t="s">
        <v>433</v>
      </c>
      <c r="B52" s="143" t="s">
        <v>251</v>
      </c>
      <c r="C52" s="135"/>
      <c r="D52" s="135"/>
      <c r="E52" s="135"/>
      <c r="F52" s="135">
        <f t="shared" si="0"/>
        <v>0</v>
      </c>
    </row>
    <row r="53" spans="1:6" ht="15" customHeight="1" x14ac:dyDescent="0.2">
      <c r="A53" s="137" t="s">
        <v>434</v>
      </c>
      <c r="B53" s="143" t="s">
        <v>252</v>
      </c>
      <c r="C53" s="135"/>
      <c r="D53" s="135"/>
      <c r="E53" s="135"/>
      <c r="F53" s="135">
        <f t="shared" si="0"/>
        <v>0</v>
      </c>
    </row>
    <row r="54" spans="1:6" s="142" customFormat="1" ht="15" customHeight="1" x14ac:dyDescent="0.2">
      <c r="A54" s="144" t="s">
        <v>470</v>
      </c>
      <c r="B54" s="158" t="s">
        <v>253</v>
      </c>
      <c r="C54" s="140">
        <f>SUM(C49:C53)</f>
        <v>0</v>
      </c>
      <c r="D54" s="140">
        <f t="shared" ref="D54:E54" si="5">SUM(D49:D53)</f>
        <v>0</v>
      </c>
      <c r="E54" s="140">
        <f t="shared" si="5"/>
        <v>0</v>
      </c>
      <c r="F54" s="140">
        <f t="shared" si="0"/>
        <v>0</v>
      </c>
    </row>
    <row r="55" spans="1:6" ht="15" customHeight="1" x14ac:dyDescent="0.2">
      <c r="A55" s="147" t="s">
        <v>451</v>
      </c>
      <c r="B55" s="143" t="s">
        <v>292</v>
      </c>
      <c r="C55" s="135"/>
      <c r="D55" s="135"/>
      <c r="E55" s="135"/>
      <c r="F55" s="135">
        <f t="shared" si="0"/>
        <v>0</v>
      </c>
    </row>
    <row r="56" spans="1:6" ht="15" customHeight="1" x14ac:dyDescent="0.2">
      <c r="A56" s="147" t="s">
        <v>452</v>
      </c>
      <c r="B56" s="143" t="s">
        <v>293</v>
      </c>
      <c r="C56" s="135"/>
      <c r="D56" s="135"/>
      <c r="E56" s="135"/>
      <c r="F56" s="135">
        <f>SUM(C56:D56:E56)</f>
        <v>0</v>
      </c>
    </row>
    <row r="57" spans="1:6" ht="15" customHeight="1" x14ac:dyDescent="0.2">
      <c r="A57" s="147" t="s">
        <v>671</v>
      </c>
      <c r="B57" s="143"/>
      <c r="C57" s="135"/>
      <c r="D57" s="135"/>
      <c r="E57" s="135"/>
      <c r="F57" s="135">
        <f>SUM(C57:D57:E57)</f>
        <v>0</v>
      </c>
    </row>
    <row r="58" spans="1:6" ht="15" customHeight="1" x14ac:dyDescent="0.2">
      <c r="A58" s="147" t="s">
        <v>294</v>
      </c>
      <c r="B58" s="143" t="s">
        <v>295</v>
      </c>
      <c r="C58" s="135"/>
      <c r="D58" s="135"/>
      <c r="E58" s="135"/>
      <c r="F58" s="135">
        <f t="shared" si="0"/>
        <v>0</v>
      </c>
    </row>
    <row r="59" spans="1:6" ht="15" customHeight="1" x14ac:dyDescent="0.2">
      <c r="A59" s="147" t="s">
        <v>453</v>
      </c>
      <c r="B59" s="143" t="s">
        <v>296</v>
      </c>
      <c r="C59" s="135"/>
      <c r="D59" s="135"/>
      <c r="E59" s="135"/>
      <c r="F59" s="135">
        <f t="shared" si="0"/>
        <v>0</v>
      </c>
    </row>
    <row r="60" spans="1:6" ht="15" customHeight="1" x14ac:dyDescent="0.2">
      <c r="A60" s="147" t="s">
        <v>297</v>
      </c>
      <c r="B60" s="143" t="s">
        <v>298</v>
      </c>
      <c r="C60" s="135"/>
      <c r="D60" s="135"/>
      <c r="E60" s="135"/>
      <c r="F60" s="135">
        <f t="shared" si="0"/>
        <v>0</v>
      </c>
    </row>
    <row r="61" spans="1:6" s="142" customFormat="1" ht="15" customHeight="1" x14ac:dyDescent="0.2">
      <c r="A61" s="144" t="s">
        <v>475</v>
      </c>
      <c r="B61" s="158" t="s">
        <v>299</v>
      </c>
      <c r="C61" s="140">
        <f>SUM(C55:C60)</f>
        <v>0</v>
      </c>
      <c r="D61" s="140">
        <f t="shared" ref="D61:E61" si="6">SUM(D55:D60)</f>
        <v>0</v>
      </c>
      <c r="E61" s="140">
        <f t="shared" si="6"/>
        <v>0</v>
      </c>
      <c r="F61" s="140">
        <f t="shared" si="0"/>
        <v>0</v>
      </c>
    </row>
    <row r="62" spans="1:6" ht="20.25" customHeight="1" x14ac:dyDescent="0.2">
      <c r="A62" s="147" t="s">
        <v>305</v>
      </c>
      <c r="B62" s="143" t="s">
        <v>306</v>
      </c>
      <c r="C62" s="135"/>
      <c r="D62" s="135"/>
      <c r="E62" s="135"/>
      <c r="F62" s="135">
        <f t="shared" si="0"/>
        <v>0</v>
      </c>
    </row>
    <row r="63" spans="1:6" ht="15" customHeight="1" x14ac:dyDescent="0.2">
      <c r="A63" s="137" t="s">
        <v>456</v>
      </c>
      <c r="B63" s="143" t="s">
        <v>307</v>
      </c>
      <c r="C63" s="135"/>
      <c r="D63" s="135"/>
      <c r="E63" s="135"/>
      <c r="F63" s="135">
        <f t="shared" si="0"/>
        <v>0</v>
      </c>
    </row>
    <row r="64" spans="1:6" ht="15" customHeight="1" x14ac:dyDescent="0.2">
      <c r="A64" s="147" t="s">
        <v>673</v>
      </c>
      <c r="B64" s="143" t="s">
        <v>672</v>
      </c>
      <c r="C64" s="135"/>
      <c r="D64" s="135"/>
      <c r="E64" s="135"/>
      <c r="F64" s="135">
        <f t="shared" si="0"/>
        <v>0</v>
      </c>
    </row>
    <row r="65" spans="1:6" s="142" customFormat="1" ht="15" customHeight="1" x14ac:dyDescent="0.2">
      <c r="A65" s="144" t="s">
        <v>478</v>
      </c>
      <c r="B65" s="158" t="s">
        <v>309</v>
      </c>
      <c r="C65" s="140">
        <f>SUM(C62:C64)</f>
        <v>0</v>
      </c>
      <c r="D65" s="140">
        <f t="shared" ref="D65:E65" si="7">SUM(D62:D64)</f>
        <v>0</v>
      </c>
      <c r="E65" s="140">
        <f t="shared" si="7"/>
        <v>0</v>
      </c>
      <c r="F65" s="140">
        <f t="shared" si="0"/>
        <v>0</v>
      </c>
    </row>
    <row r="66" spans="1:6" s="142" customFormat="1" ht="15" customHeight="1" x14ac:dyDescent="0.2">
      <c r="A66" s="152" t="s">
        <v>530</v>
      </c>
      <c r="B66" s="192"/>
      <c r="C66" s="154">
        <f>SUM(C54:C61:C65)</f>
        <v>0</v>
      </c>
      <c r="D66" s="154">
        <f>SUM(D54:D61:D65)</f>
        <v>0</v>
      </c>
      <c r="E66" s="154">
        <f>SUM(E54:E61:E65)</f>
        <v>0</v>
      </c>
      <c r="F66" s="154">
        <f t="shared" si="0"/>
        <v>0</v>
      </c>
    </row>
    <row r="67" spans="1:6" s="142" customFormat="1" x14ac:dyDescent="0.2">
      <c r="A67" s="194" t="s">
        <v>477</v>
      </c>
      <c r="B67" s="162" t="s">
        <v>310</v>
      </c>
      <c r="C67" s="164">
        <f>C66+C48</f>
        <v>0</v>
      </c>
      <c r="D67" s="164">
        <f>D48+D66</f>
        <v>0</v>
      </c>
      <c r="E67" s="164">
        <f>E48+E66</f>
        <v>0</v>
      </c>
      <c r="F67" s="164">
        <f t="shared" si="0"/>
        <v>0</v>
      </c>
    </row>
    <row r="68" spans="1:6" s="142" customFormat="1" x14ac:dyDescent="0.2">
      <c r="A68" s="196" t="s">
        <v>539</v>
      </c>
      <c r="B68" s="197"/>
      <c r="C68" s="200">
        <f>C48</f>
        <v>0</v>
      </c>
      <c r="D68" s="200">
        <f>D48</f>
        <v>0</v>
      </c>
      <c r="E68" s="200">
        <f>E48</f>
        <v>0</v>
      </c>
      <c r="F68" s="200">
        <f t="shared" si="0"/>
        <v>0</v>
      </c>
    </row>
    <row r="69" spans="1:6" s="142" customFormat="1" x14ac:dyDescent="0.2">
      <c r="A69" s="196" t="s">
        <v>540</v>
      </c>
      <c r="B69" s="197"/>
      <c r="C69" s="200">
        <f>C66</f>
        <v>0</v>
      </c>
      <c r="D69" s="200">
        <f>D66</f>
        <v>0</v>
      </c>
      <c r="E69" s="200">
        <f>E66</f>
        <v>0</v>
      </c>
      <c r="F69" s="200">
        <f t="shared" si="0"/>
        <v>0</v>
      </c>
    </row>
    <row r="70" spans="1:6" ht="12.75" x14ac:dyDescent="0.2">
      <c r="A70" s="172" t="s">
        <v>459</v>
      </c>
      <c r="B70" s="137" t="s">
        <v>311</v>
      </c>
      <c r="C70" s="135"/>
      <c r="D70" s="135"/>
      <c r="E70" s="135"/>
      <c r="F70" s="135">
        <f t="shared" si="0"/>
        <v>0</v>
      </c>
    </row>
    <row r="71" spans="1:6" ht="12.75" x14ac:dyDescent="0.2">
      <c r="A71" s="147" t="s">
        <v>312</v>
      </c>
      <c r="B71" s="137" t="s">
        <v>313</v>
      </c>
      <c r="C71" s="135"/>
      <c r="D71" s="135"/>
      <c r="E71" s="135"/>
      <c r="F71" s="135">
        <f t="shared" si="0"/>
        <v>0</v>
      </c>
    </row>
    <row r="72" spans="1:6" ht="12.75" x14ac:dyDescent="0.2">
      <c r="A72" s="172" t="s">
        <v>460</v>
      </c>
      <c r="B72" s="137" t="s">
        <v>314</v>
      </c>
      <c r="C72" s="135"/>
      <c r="D72" s="135"/>
      <c r="E72" s="135"/>
      <c r="F72" s="135">
        <f t="shared" ref="F72:F97" si="8">SUM(C72:E72)</f>
        <v>0</v>
      </c>
    </row>
    <row r="73" spans="1:6" s="142" customFormat="1" x14ac:dyDescent="0.2">
      <c r="A73" s="149" t="s">
        <v>479</v>
      </c>
      <c r="B73" s="144" t="s">
        <v>315</v>
      </c>
      <c r="C73" s="140">
        <f t="shared" ref="C73:E73" si="9">SUM(C70:C72)</f>
        <v>0</v>
      </c>
      <c r="D73" s="140">
        <f t="shared" si="9"/>
        <v>0</v>
      </c>
      <c r="E73" s="140">
        <f t="shared" si="9"/>
        <v>0</v>
      </c>
      <c r="F73" s="140">
        <f t="shared" si="8"/>
        <v>0</v>
      </c>
    </row>
    <row r="74" spans="1:6" ht="12.75" x14ac:dyDescent="0.2">
      <c r="A74" s="147" t="s">
        <v>461</v>
      </c>
      <c r="B74" s="137" t="s">
        <v>316</v>
      </c>
      <c r="C74" s="135"/>
      <c r="D74" s="135"/>
      <c r="E74" s="135"/>
      <c r="F74" s="135">
        <f t="shared" si="8"/>
        <v>0</v>
      </c>
    </row>
    <row r="75" spans="1:6" ht="12.75" x14ac:dyDescent="0.2">
      <c r="A75" s="172" t="s">
        <v>317</v>
      </c>
      <c r="B75" s="137" t="s">
        <v>318</v>
      </c>
      <c r="C75" s="135"/>
      <c r="D75" s="135"/>
      <c r="E75" s="135"/>
      <c r="F75" s="135">
        <f t="shared" si="8"/>
        <v>0</v>
      </c>
    </row>
    <row r="76" spans="1:6" ht="12.75" x14ac:dyDescent="0.2">
      <c r="A76" s="147" t="s">
        <v>462</v>
      </c>
      <c r="B76" s="137" t="s">
        <v>319</v>
      </c>
      <c r="C76" s="135"/>
      <c r="D76" s="135"/>
      <c r="E76" s="135"/>
      <c r="F76" s="135">
        <f t="shared" si="8"/>
        <v>0</v>
      </c>
    </row>
    <row r="77" spans="1:6" ht="12.75" x14ac:dyDescent="0.2">
      <c r="A77" s="172" t="s">
        <v>320</v>
      </c>
      <c r="B77" s="137" t="s">
        <v>321</v>
      </c>
      <c r="C77" s="135"/>
      <c r="D77" s="135"/>
      <c r="E77" s="135"/>
      <c r="F77" s="135">
        <f t="shared" si="8"/>
        <v>0</v>
      </c>
    </row>
    <row r="78" spans="1:6" s="142" customFormat="1" x14ac:dyDescent="0.2">
      <c r="A78" s="176" t="s">
        <v>480</v>
      </c>
      <c r="B78" s="144" t="s">
        <v>322</v>
      </c>
      <c r="C78" s="140">
        <f>SUM(C74:C77)</f>
        <v>0</v>
      </c>
      <c r="D78" s="140">
        <f t="shared" ref="D78:E78" si="10">SUM(D74:D77)</f>
        <v>0</v>
      </c>
      <c r="E78" s="140">
        <f t="shared" si="10"/>
        <v>0</v>
      </c>
      <c r="F78" s="140">
        <f t="shared" si="8"/>
        <v>0</v>
      </c>
    </row>
    <row r="79" spans="1:6" ht="12.75" x14ac:dyDescent="0.2">
      <c r="A79" s="137" t="s">
        <v>537</v>
      </c>
      <c r="B79" s="137" t="s">
        <v>323</v>
      </c>
      <c r="C79" s="135">
        <v>2012097</v>
      </c>
      <c r="D79" s="135"/>
      <c r="E79" s="135"/>
      <c r="F79" s="135">
        <f t="shared" si="8"/>
        <v>2012097</v>
      </c>
    </row>
    <row r="80" spans="1:6" ht="12.75" x14ac:dyDescent="0.2">
      <c r="A80" s="137" t="s">
        <v>538</v>
      </c>
      <c r="B80" s="137" t="s">
        <v>323</v>
      </c>
      <c r="C80" s="135"/>
      <c r="D80" s="135"/>
      <c r="E80" s="135"/>
      <c r="F80" s="135">
        <f t="shared" si="8"/>
        <v>0</v>
      </c>
    </row>
    <row r="81" spans="1:6" ht="12.75" x14ac:dyDescent="0.2">
      <c r="A81" s="137" t="s">
        <v>535</v>
      </c>
      <c r="B81" s="137" t="s">
        <v>324</v>
      </c>
      <c r="C81" s="135"/>
      <c r="D81" s="135"/>
      <c r="E81" s="135"/>
      <c r="F81" s="135">
        <f t="shared" si="8"/>
        <v>0</v>
      </c>
    </row>
    <row r="82" spans="1:6" ht="12.75" x14ac:dyDescent="0.2">
      <c r="A82" s="137" t="s">
        <v>536</v>
      </c>
      <c r="B82" s="137" t="s">
        <v>324</v>
      </c>
      <c r="C82" s="135"/>
      <c r="D82" s="135"/>
      <c r="E82" s="135"/>
      <c r="F82" s="135">
        <f t="shared" si="8"/>
        <v>0</v>
      </c>
    </row>
    <row r="83" spans="1:6" s="142" customFormat="1" x14ac:dyDescent="0.2">
      <c r="A83" s="144" t="s">
        <v>481</v>
      </c>
      <c r="B83" s="144" t="s">
        <v>325</v>
      </c>
      <c r="C83" s="140">
        <f>SUM(C79:C82)</f>
        <v>2012097</v>
      </c>
      <c r="D83" s="140">
        <f t="shared" ref="D83:E83" si="11">SUM(D79:D82)</f>
        <v>0</v>
      </c>
      <c r="E83" s="140">
        <f t="shared" si="11"/>
        <v>0</v>
      </c>
      <c r="F83" s="140">
        <f t="shared" si="8"/>
        <v>2012097</v>
      </c>
    </row>
    <row r="84" spans="1:6" ht="12.75" x14ac:dyDescent="0.2">
      <c r="A84" s="172" t="s">
        <v>326</v>
      </c>
      <c r="B84" s="137" t="s">
        <v>327</v>
      </c>
      <c r="C84" s="135"/>
      <c r="D84" s="135"/>
      <c r="E84" s="135"/>
      <c r="F84" s="135">
        <f t="shared" si="8"/>
        <v>0</v>
      </c>
    </row>
    <row r="85" spans="1:6" ht="12.75" x14ac:dyDescent="0.2">
      <c r="A85" s="172" t="s">
        <v>328</v>
      </c>
      <c r="B85" s="137" t="s">
        <v>329</v>
      </c>
      <c r="C85" s="135"/>
      <c r="D85" s="135"/>
      <c r="E85" s="135"/>
      <c r="F85" s="135">
        <f t="shared" si="8"/>
        <v>0</v>
      </c>
    </row>
    <row r="86" spans="1:6" ht="12.75" x14ac:dyDescent="0.2">
      <c r="A86" s="172" t="s">
        <v>330</v>
      </c>
      <c r="B86" s="137" t="s">
        <v>331</v>
      </c>
      <c r="C86" s="135">
        <v>58851070</v>
      </c>
      <c r="D86" s="135"/>
      <c r="E86" s="135"/>
      <c r="F86" s="135">
        <f t="shared" si="8"/>
        <v>58851070</v>
      </c>
    </row>
    <row r="87" spans="1:6" ht="12.75" x14ac:dyDescent="0.2">
      <c r="A87" s="172" t="s">
        <v>332</v>
      </c>
      <c r="B87" s="137" t="s">
        <v>333</v>
      </c>
      <c r="C87" s="135"/>
      <c r="D87" s="135"/>
      <c r="E87" s="135"/>
      <c r="F87" s="135">
        <f t="shared" si="8"/>
        <v>0</v>
      </c>
    </row>
    <row r="88" spans="1:6" ht="12.75" x14ac:dyDescent="0.2">
      <c r="A88" s="147" t="s">
        <v>463</v>
      </c>
      <c r="B88" s="137" t="s">
        <v>334</v>
      </c>
      <c r="C88" s="135"/>
      <c r="D88" s="135"/>
      <c r="E88" s="135"/>
      <c r="F88" s="135">
        <f t="shared" si="8"/>
        <v>0</v>
      </c>
    </row>
    <row r="89" spans="1:6" s="142" customFormat="1" x14ac:dyDescent="0.2">
      <c r="A89" s="149" t="s">
        <v>482</v>
      </c>
      <c r="B89" s="144" t="s">
        <v>335</v>
      </c>
      <c r="C89" s="140">
        <f>SUM(C84:C88)</f>
        <v>58851070</v>
      </c>
      <c r="D89" s="140">
        <f t="shared" ref="D89:E89" si="12">SUM(D84:D88)</f>
        <v>0</v>
      </c>
      <c r="E89" s="140">
        <f t="shared" si="12"/>
        <v>0</v>
      </c>
      <c r="F89" s="140">
        <f t="shared" si="8"/>
        <v>58851070</v>
      </c>
    </row>
    <row r="90" spans="1:6" ht="12.75" x14ac:dyDescent="0.2">
      <c r="A90" s="147" t="s">
        <v>336</v>
      </c>
      <c r="B90" s="137" t="s">
        <v>337</v>
      </c>
      <c r="C90" s="135"/>
      <c r="D90" s="135"/>
      <c r="E90" s="135"/>
      <c r="F90" s="135">
        <f t="shared" si="8"/>
        <v>0</v>
      </c>
    </row>
    <row r="91" spans="1:6" ht="12.75" x14ac:dyDescent="0.2">
      <c r="A91" s="147" t="s">
        <v>338</v>
      </c>
      <c r="B91" s="137" t="s">
        <v>339</v>
      </c>
      <c r="C91" s="135"/>
      <c r="D91" s="135"/>
      <c r="E91" s="135"/>
      <c r="F91" s="135">
        <f t="shared" si="8"/>
        <v>0</v>
      </c>
    </row>
    <row r="92" spans="1:6" ht="12.75" x14ac:dyDescent="0.2">
      <c r="A92" s="172" t="s">
        <v>340</v>
      </c>
      <c r="B92" s="137" t="s">
        <v>341</v>
      </c>
      <c r="C92" s="135"/>
      <c r="D92" s="135"/>
      <c r="E92" s="135"/>
      <c r="F92" s="135">
        <f t="shared" si="8"/>
        <v>0</v>
      </c>
    </row>
    <row r="93" spans="1:6" ht="12.75" x14ac:dyDescent="0.2">
      <c r="A93" s="172" t="s">
        <v>464</v>
      </c>
      <c r="B93" s="137" t="s">
        <v>342</v>
      </c>
      <c r="C93" s="135"/>
      <c r="D93" s="135"/>
      <c r="E93" s="135"/>
      <c r="F93" s="135">
        <f t="shared" si="8"/>
        <v>0</v>
      </c>
    </row>
    <row r="94" spans="1:6" s="142" customFormat="1" x14ac:dyDescent="0.2">
      <c r="A94" s="176" t="s">
        <v>483</v>
      </c>
      <c r="B94" s="144" t="s">
        <v>343</v>
      </c>
      <c r="C94" s="140">
        <f>SUM(C90:C93)</f>
        <v>0</v>
      </c>
      <c r="D94" s="140">
        <f t="shared" ref="D94:E94" si="13">SUM(D90:D93)</f>
        <v>0</v>
      </c>
      <c r="E94" s="140">
        <f t="shared" si="13"/>
        <v>0</v>
      </c>
      <c r="F94" s="140">
        <f t="shared" si="8"/>
        <v>0</v>
      </c>
    </row>
    <row r="95" spans="1:6" s="142" customFormat="1" x14ac:dyDescent="0.2">
      <c r="A95" s="149" t="s">
        <v>344</v>
      </c>
      <c r="B95" s="144" t="s">
        <v>345</v>
      </c>
      <c r="C95" s="140"/>
      <c r="D95" s="140"/>
      <c r="E95" s="140"/>
      <c r="F95" s="140">
        <f t="shared" si="8"/>
        <v>0</v>
      </c>
    </row>
    <row r="96" spans="1:6" s="142" customFormat="1" x14ac:dyDescent="0.2">
      <c r="A96" s="179" t="s">
        <v>484</v>
      </c>
      <c r="B96" s="180" t="s">
        <v>346</v>
      </c>
      <c r="C96" s="164">
        <f>C95+C94+C89+C83+C78+C73</f>
        <v>60863167</v>
      </c>
      <c r="D96" s="164">
        <f t="shared" ref="D96:E96" si="14">D95+D94+D89+D83+D78+D73</f>
        <v>0</v>
      </c>
      <c r="E96" s="164">
        <f t="shared" si="14"/>
        <v>0</v>
      </c>
      <c r="F96" s="164">
        <f t="shared" si="8"/>
        <v>60863167</v>
      </c>
    </row>
    <row r="97" spans="1:6" s="142" customFormat="1" x14ac:dyDescent="0.2">
      <c r="A97" s="112" t="s">
        <v>466</v>
      </c>
      <c r="B97" s="112"/>
      <c r="C97" s="201">
        <f>C96+C67</f>
        <v>60863167</v>
      </c>
      <c r="D97" s="201">
        <f t="shared" ref="D97:E97" si="15">D96+D67</f>
        <v>0</v>
      </c>
      <c r="E97" s="201">
        <f t="shared" si="15"/>
        <v>0</v>
      </c>
      <c r="F97" s="201">
        <f t="shared" si="8"/>
        <v>60863167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99"/>
  <sheetViews>
    <sheetView workbookViewId="0">
      <selection activeCell="A6" sqref="A6"/>
    </sheetView>
  </sheetViews>
  <sheetFormatPr defaultColWidth="8.85546875" defaultRowHeight="12" x14ac:dyDescent="0.2"/>
  <cols>
    <col min="1" max="1" width="92.5703125" style="111" customWidth="1"/>
    <col min="2" max="2" width="8.85546875" style="111"/>
    <col min="3" max="3" width="12.7109375" style="111" customWidth="1"/>
    <col min="4" max="4" width="10.42578125" style="111" customWidth="1"/>
    <col min="5" max="5" width="10.140625" style="111" customWidth="1"/>
    <col min="6" max="6" width="10.5703125" style="111" customWidth="1"/>
    <col min="7" max="16384" width="8.85546875" style="111"/>
  </cols>
  <sheetData>
    <row r="1" spans="1:8" ht="24" customHeight="1" x14ac:dyDescent="0.2">
      <c r="A1" s="279" t="s">
        <v>682</v>
      </c>
      <c r="B1" s="280"/>
      <c r="C1" s="280"/>
      <c r="D1" s="280"/>
      <c r="E1" s="280"/>
      <c r="F1" s="281"/>
    </row>
    <row r="2" spans="1:8" ht="24" customHeight="1" x14ac:dyDescent="0.2">
      <c r="A2" s="282" t="s">
        <v>690</v>
      </c>
      <c r="B2" s="280"/>
      <c r="C2" s="280"/>
      <c r="D2" s="280"/>
      <c r="E2" s="280"/>
      <c r="F2" s="281"/>
      <c r="H2" s="187"/>
    </row>
    <row r="3" spans="1:8" x14ac:dyDescent="0.2">
      <c r="A3" s="121"/>
      <c r="F3" s="111" t="s">
        <v>558</v>
      </c>
    </row>
    <row r="4" spans="1:8" s="142" customFormat="1" x14ac:dyDescent="0.2">
      <c r="A4" s="123" t="s">
        <v>2</v>
      </c>
    </row>
    <row r="5" spans="1:8" s="142" customFormat="1" ht="48" x14ac:dyDescent="0.2">
      <c r="A5" s="124" t="s">
        <v>53</v>
      </c>
      <c r="B5" s="125" t="s">
        <v>33</v>
      </c>
      <c r="C5" s="188" t="s">
        <v>532</v>
      </c>
      <c r="D5" s="188" t="s">
        <v>533</v>
      </c>
      <c r="E5" s="188" t="s">
        <v>534</v>
      </c>
      <c r="F5" s="189" t="s">
        <v>26</v>
      </c>
    </row>
    <row r="6" spans="1:8" ht="15" customHeight="1" x14ac:dyDescent="0.2">
      <c r="A6" s="136" t="s">
        <v>225</v>
      </c>
      <c r="B6" s="143" t="s">
        <v>226</v>
      </c>
      <c r="C6" s="190">
        <f>SUM(ÖNKORMÁNYZATIBEVÉTEL:ÓVODAIBEVÉTEL!C6)</f>
        <v>86204596</v>
      </c>
      <c r="D6" s="190">
        <f>SUM(ÖNKORMÁNYZATIBEVÉTEL:ÓVODAIBEVÉTEL!D6)</f>
        <v>0</v>
      </c>
      <c r="E6" s="190">
        <f>SUM(ÖNKORMÁNYZATIBEVÉTEL:ÓVODAIBEVÉTEL!E6)</f>
        <v>0</v>
      </c>
      <c r="F6" s="190">
        <f>SUM(ÖNKORMÁNYZATIBEVÉTEL:ÓVODAIBEVÉTEL!F6)</f>
        <v>86204596</v>
      </c>
    </row>
    <row r="7" spans="1:8" ht="15" customHeight="1" x14ac:dyDescent="0.2">
      <c r="A7" s="137" t="s">
        <v>227</v>
      </c>
      <c r="B7" s="143" t="s">
        <v>228</v>
      </c>
      <c r="C7" s="190">
        <f>SUM(ÖNKORMÁNYZATIBEVÉTEL:ÓVODAIBEVÉTEL!C7)</f>
        <v>61753000</v>
      </c>
      <c r="D7" s="190">
        <f>SUM(ÖNKORMÁNYZATIBEVÉTEL:ÓVODAIBEVÉTEL!D7)</f>
        <v>0</v>
      </c>
      <c r="E7" s="190">
        <f>SUM(ÖNKORMÁNYZATIBEVÉTEL:ÓVODAIBEVÉTEL!E7)</f>
        <v>0</v>
      </c>
      <c r="F7" s="190">
        <f>SUM(ÖNKORMÁNYZATIBEVÉTEL:ÓVODAIBEVÉTEL!F7)</f>
        <v>61753000</v>
      </c>
    </row>
    <row r="8" spans="1:8" ht="15" customHeight="1" x14ac:dyDescent="0.2">
      <c r="A8" s="137" t="s">
        <v>229</v>
      </c>
      <c r="B8" s="143" t="s">
        <v>230</v>
      </c>
      <c r="C8" s="190">
        <f>SUM(ÖNKORMÁNYZATIBEVÉTEL:ÓVODAIBEVÉTEL!C8)</f>
        <v>6961543</v>
      </c>
      <c r="D8" s="190">
        <f>SUM(ÖNKORMÁNYZATIBEVÉTEL:ÓVODAIBEVÉTEL!D8)</f>
        <v>0</v>
      </c>
      <c r="E8" s="190">
        <f>SUM(ÖNKORMÁNYZATIBEVÉTEL:ÓVODAIBEVÉTEL!E8)</f>
        <v>0</v>
      </c>
      <c r="F8" s="190">
        <f>SUM(ÖNKORMÁNYZATIBEVÉTEL:ÓVODAIBEVÉTEL!F8)</f>
        <v>6961543</v>
      </c>
    </row>
    <row r="9" spans="1:8" ht="15" customHeight="1" x14ac:dyDescent="0.2">
      <c r="A9" s="137" t="s">
        <v>697</v>
      </c>
      <c r="B9" s="143" t="s">
        <v>698</v>
      </c>
      <c r="C9" s="135">
        <v>2654400</v>
      </c>
      <c r="D9" s="190"/>
      <c r="E9" s="190"/>
      <c r="F9" s="190">
        <v>2654400</v>
      </c>
    </row>
    <row r="10" spans="1:8" ht="15" customHeight="1" x14ac:dyDescent="0.2">
      <c r="A10" s="137" t="s">
        <v>696</v>
      </c>
      <c r="B10" s="143" t="s">
        <v>699</v>
      </c>
      <c r="C10" s="135">
        <v>15091507</v>
      </c>
      <c r="D10" s="190"/>
      <c r="E10" s="190"/>
      <c r="F10" s="190">
        <v>15091507</v>
      </c>
    </row>
    <row r="11" spans="1:8" ht="15" customHeight="1" x14ac:dyDescent="0.2">
      <c r="A11" s="137" t="s">
        <v>231</v>
      </c>
      <c r="B11" s="143" t="s">
        <v>232</v>
      </c>
      <c r="C11" s="190">
        <v>5845980</v>
      </c>
      <c r="D11" s="190">
        <f>SUM(ÖNKORMÁNYZATIBEVÉTEL:ÓVODAIBEVÉTEL!D9)</f>
        <v>0</v>
      </c>
      <c r="E11" s="190">
        <f>SUM(ÖNKORMÁNYZATIBEVÉTEL:ÓVODAIBEVÉTEL!E9)</f>
        <v>0</v>
      </c>
      <c r="F11" s="190">
        <v>5845980</v>
      </c>
    </row>
    <row r="12" spans="1:8" ht="15" customHeight="1" x14ac:dyDescent="0.2">
      <c r="A12" s="137" t="s">
        <v>233</v>
      </c>
      <c r="B12" s="143" t="s">
        <v>234</v>
      </c>
      <c r="C12" s="190">
        <v>0</v>
      </c>
      <c r="D12" s="190">
        <f>SUM(ÖNKORMÁNYZATIBEVÉTEL:ÓVODAIBEVÉTEL!D10)</f>
        <v>0</v>
      </c>
      <c r="E12" s="190">
        <f>SUM(ÖNKORMÁNYZATIBEVÉTEL:ÓVODAIBEVÉTEL!E10)</f>
        <v>0</v>
      </c>
      <c r="F12" s="190">
        <v>0</v>
      </c>
    </row>
    <row r="13" spans="1:8" ht="15" customHeight="1" x14ac:dyDescent="0.2">
      <c r="A13" s="137" t="s">
        <v>235</v>
      </c>
      <c r="B13" s="143" t="s">
        <v>236</v>
      </c>
      <c r="C13" s="190">
        <v>0</v>
      </c>
      <c r="D13" s="190">
        <f>SUM(ÖNKORMÁNYZATIBEVÉTEL:ÓVODAIBEVÉTEL!D11)</f>
        <v>0</v>
      </c>
      <c r="E13" s="190">
        <f>SUM(ÖNKORMÁNYZATIBEVÉTEL:ÓVODAIBEVÉTEL!E11)</f>
        <v>0</v>
      </c>
      <c r="F13" s="190">
        <v>0</v>
      </c>
    </row>
    <row r="14" spans="1:8" s="142" customFormat="1" ht="15" customHeight="1" x14ac:dyDescent="0.2">
      <c r="A14" s="144" t="s">
        <v>468</v>
      </c>
      <c r="B14" s="158" t="s">
        <v>237</v>
      </c>
      <c r="C14" s="191">
        <v>178511026</v>
      </c>
      <c r="D14" s="191">
        <f>SUM(ÖNKORMÁNYZATIBEVÉTEL:ÓVODAIBEVÉTEL!D12)</f>
        <v>0</v>
      </c>
      <c r="E14" s="191">
        <f>SUM(ÖNKORMÁNYZATIBEVÉTEL:ÓVODAIBEVÉTEL!E12)</f>
        <v>0</v>
      </c>
      <c r="F14" s="191">
        <v>178511026</v>
      </c>
    </row>
    <row r="15" spans="1:8" ht="15" customHeight="1" x14ac:dyDescent="0.2">
      <c r="A15" s="137" t="s">
        <v>238</v>
      </c>
      <c r="B15" s="143" t="s">
        <v>239</v>
      </c>
      <c r="C15" s="190">
        <f>SUM(ÖNKORMÁNYZATIBEVÉTEL:ÓVODAIBEVÉTEL!C13)</f>
        <v>0</v>
      </c>
      <c r="D15" s="190">
        <f>SUM(ÖNKORMÁNYZATIBEVÉTEL:ÓVODAIBEVÉTEL!D13)</f>
        <v>0</v>
      </c>
      <c r="E15" s="190">
        <f>SUM(ÖNKORMÁNYZATIBEVÉTEL:ÓVODAIBEVÉTEL!E13)</f>
        <v>0</v>
      </c>
      <c r="F15" s="190">
        <f>SUM(ÖNKORMÁNYZATIBEVÉTEL:ÓVODAIBEVÉTEL!F13)</f>
        <v>0</v>
      </c>
    </row>
    <row r="16" spans="1:8" ht="15" customHeight="1" x14ac:dyDescent="0.2">
      <c r="A16" s="137" t="s">
        <v>240</v>
      </c>
      <c r="B16" s="143" t="s">
        <v>241</v>
      </c>
      <c r="C16" s="190">
        <v>0</v>
      </c>
      <c r="D16" s="190">
        <f>SUM(ÖNKORMÁNYZATIBEVÉTEL:ÓVODAIBEVÉTEL!D14)</f>
        <v>0</v>
      </c>
      <c r="E16" s="190">
        <f>SUM(ÖNKORMÁNYZATIBEVÉTEL:ÓVODAIBEVÉTEL!E14)</f>
        <v>0</v>
      </c>
      <c r="F16" s="190">
        <v>0</v>
      </c>
    </row>
    <row r="17" spans="1:6" ht="15" customHeight="1" x14ac:dyDescent="0.2">
      <c r="A17" s="137" t="s">
        <v>429</v>
      </c>
      <c r="B17" s="143" t="s">
        <v>242</v>
      </c>
      <c r="C17" s="190">
        <f>SUM(ÖNKORMÁNYZATIBEVÉTEL:ÓVODAIBEVÉTEL!C15)</f>
        <v>0</v>
      </c>
      <c r="D17" s="190">
        <f>SUM(ÖNKORMÁNYZATIBEVÉTEL:ÓVODAIBEVÉTEL!D15)</f>
        <v>0</v>
      </c>
      <c r="E17" s="190">
        <f>SUM(ÖNKORMÁNYZATIBEVÉTEL:ÓVODAIBEVÉTEL!E15)</f>
        <v>0</v>
      </c>
      <c r="F17" s="190">
        <f>SUM(ÖNKORMÁNYZATIBEVÉTEL:ÓVODAIBEVÉTEL!F15)</f>
        <v>0</v>
      </c>
    </row>
    <row r="18" spans="1:6" ht="15" customHeight="1" x14ac:dyDescent="0.2">
      <c r="A18" s="137" t="s">
        <v>430</v>
      </c>
      <c r="B18" s="143" t="s">
        <v>243</v>
      </c>
      <c r="C18" s="190">
        <f>SUM(ÖNKORMÁNYZATIBEVÉTEL:ÓVODAIBEVÉTEL!C16)</f>
        <v>0</v>
      </c>
      <c r="D18" s="190">
        <f>SUM(ÖNKORMÁNYZATIBEVÉTEL:ÓVODAIBEVÉTEL!D16)</f>
        <v>0</v>
      </c>
      <c r="E18" s="190">
        <f>SUM(ÖNKORMÁNYZATIBEVÉTEL:ÓVODAIBEVÉTEL!E16)</f>
        <v>0</v>
      </c>
      <c r="F18" s="190">
        <f>SUM(ÖNKORMÁNYZATIBEVÉTEL:ÓVODAIBEVÉTEL!F16)</f>
        <v>0</v>
      </c>
    </row>
    <row r="19" spans="1:6" ht="15" customHeight="1" x14ac:dyDescent="0.2">
      <c r="A19" s="137" t="s">
        <v>431</v>
      </c>
      <c r="B19" s="143" t="s">
        <v>244</v>
      </c>
      <c r="C19" s="190">
        <v>8350900</v>
      </c>
      <c r="D19" s="190">
        <f>SUM(ÖNKORMÁNYZATIBEVÉTEL:ÓVODAIBEVÉTEL!D17)</f>
        <v>0</v>
      </c>
      <c r="E19" s="190">
        <f>SUM(ÖNKORMÁNYZATIBEVÉTEL:ÓVODAIBEVÉTEL!E17)</f>
        <v>0</v>
      </c>
      <c r="F19" s="190">
        <v>8350900</v>
      </c>
    </row>
    <row r="20" spans="1:6" s="142" customFormat="1" ht="15" customHeight="1" x14ac:dyDescent="0.2">
      <c r="A20" s="144" t="s">
        <v>469</v>
      </c>
      <c r="B20" s="158" t="s">
        <v>245</v>
      </c>
      <c r="C20" s="191">
        <v>186861926</v>
      </c>
      <c r="D20" s="191">
        <f>SUM(ÖNKORMÁNYZATIBEVÉTEL:ÓVODAIBEVÉTEL!D18)</f>
        <v>0</v>
      </c>
      <c r="E20" s="191">
        <f>SUM(ÖNKORMÁNYZATIBEVÉTEL:ÓVODAIBEVÉTEL!E18)</f>
        <v>0</v>
      </c>
      <c r="F20" s="191">
        <v>186861926</v>
      </c>
    </row>
    <row r="21" spans="1:6" ht="15" customHeight="1" x14ac:dyDescent="0.2">
      <c r="A21" s="137" t="s">
        <v>435</v>
      </c>
      <c r="B21" s="143" t="s">
        <v>254</v>
      </c>
      <c r="C21" s="190">
        <v>0</v>
      </c>
      <c r="D21" s="190">
        <f>SUM(ÖNKORMÁNYZATIBEVÉTEL:ÓVODAIBEVÉTEL!D19)</f>
        <v>0</v>
      </c>
      <c r="E21" s="190">
        <f>SUM(ÖNKORMÁNYZATIBEVÉTEL:ÓVODAIBEVÉTEL!E19)</f>
        <v>0</v>
      </c>
      <c r="F21" s="190">
        <v>0</v>
      </c>
    </row>
    <row r="22" spans="1:6" ht="15" customHeight="1" x14ac:dyDescent="0.2">
      <c r="A22" s="137" t="s">
        <v>436</v>
      </c>
      <c r="B22" s="143" t="s">
        <v>255</v>
      </c>
      <c r="C22" s="190">
        <v>0</v>
      </c>
      <c r="D22" s="190">
        <f>SUM(ÖNKORMÁNYZATIBEVÉTEL:ÓVODAIBEVÉTEL!D20)</f>
        <v>0</v>
      </c>
      <c r="E22" s="190">
        <f>SUM(ÖNKORMÁNYZATIBEVÉTEL:ÓVODAIBEVÉTEL!E20)</f>
        <v>0</v>
      </c>
      <c r="F22" s="190">
        <v>0</v>
      </c>
    </row>
    <row r="23" spans="1:6" s="142" customFormat="1" ht="15" customHeight="1" x14ac:dyDescent="0.2">
      <c r="A23" s="144" t="s">
        <v>471</v>
      </c>
      <c r="B23" s="158" t="s">
        <v>256</v>
      </c>
      <c r="C23" s="191">
        <f>SUM(ÖNKORMÁNYZATIBEVÉTEL:ÓVODAIBEVÉTEL!C21)</f>
        <v>0</v>
      </c>
      <c r="D23" s="191">
        <f>SUM(ÖNKORMÁNYZATIBEVÉTEL:ÓVODAIBEVÉTEL!D21)</f>
        <v>0</v>
      </c>
      <c r="E23" s="191">
        <f>SUM(ÖNKORMÁNYZATIBEVÉTEL:ÓVODAIBEVÉTEL!E21)</f>
        <v>0</v>
      </c>
      <c r="F23" s="191">
        <f>SUM(ÖNKORMÁNYZATIBEVÉTEL:ÓVODAIBEVÉTEL!F21)</f>
        <v>0</v>
      </c>
    </row>
    <row r="24" spans="1:6" ht="15" customHeight="1" x14ac:dyDescent="0.2">
      <c r="A24" s="137" t="s">
        <v>437</v>
      </c>
      <c r="B24" s="143" t="s">
        <v>257</v>
      </c>
      <c r="C24" s="190">
        <f>SUM(ÖNKORMÁNYZATIBEVÉTEL:ÓVODAIBEVÉTEL!C22)</f>
        <v>0</v>
      </c>
      <c r="D24" s="190">
        <f>SUM(ÖNKORMÁNYZATIBEVÉTEL:ÓVODAIBEVÉTEL!D22)</f>
        <v>0</v>
      </c>
      <c r="E24" s="190">
        <f>SUM(ÖNKORMÁNYZATIBEVÉTEL:ÓVODAIBEVÉTEL!E22)</f>
        <v>0</v>
      </c>
      <c r="F24" s="190">
        <f>SUM(ÖNKORMÁNYZATIBEVÉTEL:ÓVODAIBEVÉTEL!F22)</f>
        <v>0</v>
      </c>
    </row>
    <row r="25" spans="1:6" ht="15" customHeight="1" x14ac:dyDescent="0.2">
      <c r="A25" s="137" t="s">
        <v>438</v>
      </c>
      <c r="B25" s="143" t="s">
        <v>258</v>
      </c>
      <c r="C25" s="190">
        <f>SUM(ÖNKORMÁNYZATIBEVÉTEL:ÓVODAIBEVÉTEL!C23)</f>
        <v>0</v>
      </c>
      <c r="D25" s="190">
        <f>SUM(ÖNKORMÁNYZATIBEVÉTEL:ÓVODAIBEVÉTEL!D23)</f>
        <v>0</v>
      </c>
      <c r="E25" s="190">
        <f>SUM(ÖNKORMÁNYZATIBEVÉTEL:ÓVODAIBEVÉTEL!E23)</f>
        <v>0</v>
      </c>
      <c r="F25" s="190">
        <f>SUM(ÖNKORMÁNYZATIBEVÉTEL:ÓVODAIBEVÉTEL!F23)</f>
        <v>0</v>
      </c>
    </row>
    <row r="26" spans="1:6" ht="15" customHeight="1" x14ac:dyDescent="0.2">
      <c r="A26" s="137" t="s">
        <v>439</v>
      </c>
      <c r="B26" s="143" t="s">
        <v>259</v>
      </c>
      <c r="C26" s="190">
        <f>SUM(ÖNKORMÁNYZATIBEVÉTEL:ÓVODAIBEVÉTEL!C24)</f>
        <v>0</v>
      </c>
      <c r="D26" s="190">
        <v>10000000</v>
      </c>
      <c r="E26" s="190">
        <f>SUM(ÖNKORMÁNYZATIBEVÉTEL:ÓVODAIBEVÉTEL!E24)</f>
        <v>0</v>
      </c>
      <c r="F26" s="190">
        <v>10000000</v>
      </c>
    </row>
    <row r="27" spans="1:6" ht="15" customHeight="1" x14ac:dyDescent="0.2">
      <c r="A27" s="137" t="s">
        <v>440</v>
      </c>
      <c r="B27" s="143" t="s">
        <v>260</v>
      </c>
      <c r="C27" s="190">
        <f>SUM(ÖNKORMÁNYZATIBEVÉTEL:ÓVODAIBEVÉTEL!C25)</f>
        <v>0</v>
      </c>
      <c r="D27" s="190">
        <v>20000000</v>
      </c>
      <c r="E27" s="190">
        <f>SUM(ÖNKORMÁNYZATIBEVÉTEL:ÓVODAIBEVÉTEL!E25)</f>
        <v>0</v>
      </c>
      <c r="F27" s="190">
        <v>20000000</v>
      </c>
    </row>
    <row r="28" spans="1:6" ht="15" customHeight="1" x14ac:dyDescent="0.2">
      <c r="A28" s="137" t="s">
        <v>441</v>
      </c>
      <c r="B28" s="143" t="s">
        <v>263</v>
      </c>
      <c r="C28" s="190">
        <f>SUM(ÖNKORMÁNYZATIBEVÉTEL:ÓVODAIBEVÉTEL!C26)</f>
        <v>0</v>
      </c>
      <c r="D28" s="190">
        <v>0</v>
      </c>
      <c r="E28" s="190">
        <f>SUM(ÖNKORMÁNYZATIBEVÉTEL:ÓVODAIBEVÉTEL!E26)</f>
        <v>0</v>
      </c>
      <c r="F28" s="190">
        <v>0</v>
      </c>
    </row>
    <row r="29" spans="1:6" ht="15" customHeight="1" x14ac:dyDescent="0.2">
      <c r="A29" s="137" t="s">
        <v>264</v>
      </c>
      <c r="B29" s="143" t="s">
        <v>265</v>
      </c>
      <c r="C29" s="190">
        <f>SUM(ÖNKORMÁNYZATIBEVÉTEL:ÓVODAIBEVÉTEL!C27)</f>
        <v>0</v>
      </c>
      <c r="D29" s="190">
        <v>0</v>
      </c>
      <c r="E29" s="190">
        <f>SUM(ÖNKORMÁNYZATIBEVÉTEL:ÓVODAIBEVÉTEL!E27)</f>
        <v>0</v>
      </c>
      <c r="F29" s="190">
        <v>0</v>
      </c>
    </row>
    <row r="30" spans="1:6" ht="15" customHeight="1" x14ac:dyDescent="0.2">
      <c r="A30" s="137" t="s">
        <v>442</v>
      </c>
      <c r="B30" s="143" t="s">
        <v>266</v>
      </c>
      <c r="C30" s="190">
        <f>SUM(ÖNKORMÁNYZATIBEVÉTEL:ÓVODAIBEVÉTEL!C28)</f>
        <v>0</v>
      </c>
      <c r="D30" s="190">
        <f>SUM(ÖNKORMÁNYZATIBEVÉTEL:ÓVODAIBEVÉTEL!D28)</f>
        <v>0</v>
      </c>
      <c r="E30" s="190">
        <f>SUM(ÖNKORMÁNYZATIBEVÉTEL:ÓVODAIBEVÉTEL!E28)</f>
        <v>0</v>
      </c>
      <c r="F30" s="190">
        <f>SUM(ÖNKORMÁNYZATIBEVÉTEL:ÓVODAIBEVÉTEL!F28)</f>
        <v>0</v>
      </c>
    </row>
    <row r="31" spans="1:6" ht="15" customHeight="1" x14ac:dyDescent="0.2">
      <c r="A31" s="137" t="s">
        <v>443</v>
      </c>
      <c r="B31" s="143" t="s">
        <v>271</v>
      </c>
      <c r="C31" s="190">
        <f>SUM(ÖNKORMÁNYZATIBEVÉTEL:ÓVODAIBEVÉTEL!C29)</f>
        <v>0</v>
      </c>
      <c r="D31" s="190">
        <f>SUM(ÖNKORMÁNYZATIBEVÉTEL:ÓVODAIBEVÉTEL!D29)</f>
        <v>0</v>
      </c>
      <c r="E31" s="190">
        <f>SUM(ÖNKORMÁNYZATIBEVÉTEL:ÓVODAIBEVÉTEL!E29)</f>
        <v>0</v>
      </c>
      <c r="F31" s="190">
        <f>SUM(ÖNKORMÁNYZATIBEVÉTEL:ÓVODAIBEVÉTEL!F29)</f>
        <v>0</v>
      </c>
    </row>
    <row r="32" spans="1:6" s="142" customFormat="1" ht="15" customHeight="1" x14ac:dyDescent="0.2">
      <c r="A32" s="144" t="s">
        <v>472</v>
      </c>
      <c r="B32" s="158" t="s">
        <v>274</v>
      </c>
      <c r="C32" s="191">
        <f>SUM(C24:C31)</f>
        <v>0</v>
      </c>
      <c r="D32" s="191">
        <f>SUM(D24:D31)</f>
        <v>30000000</v>
      </c>
      <c r="E32" s="191">
        <f>SUM(ÖNKORMÁNYZATIBEVÉTEL:ÓVODAIBEVÉTEL!E30)</f>
        <v>0</v>
      </c>
      <c r="F32" s="191">
        <f>SUM(F24:F31)</f>
        <v>30000000</v>
      </c>
    </row>
    <row r="33" spans="1:6" ht="15" customHeight="1" x14ac:dyDescent="0.2">
      <c r="A33" s="137" t="s">
        <v>444</v>
      </c>
      <c r="B33" s="143" t="s">
        <v>275</v>
      </c>
      <c r="C33" s="190">
        <f>SUM(ÖNKORMÁNYZATIBEVÉTEL:ÓVODAIBEVÉTEL!C31)</f>
        <v>0</v>
      </c>
      <c r="D33" s="190">
        <v>0</v>
      </c>
      <c r="E33" s="190">
        <f>SUM(ÖNKORMÁNYZATIBEVÉTEL:ÓVODAIBEVÉTEL!E31)</f>
        <v>0</v>
      </c>
      <c r="F33" s="190">
        <f>SUM(C33:E33)</f>
        <v>0</v>
      </c>
    </row>
    <row r="34" spans="1:6" s="142" customFormat="1" ht="15" customHeight="1" x14ac:dyDescent="0.2">
      <c r="A34" s="144" t="s">
        <v>473</v>
      </c>
      <c r="B34" s="158" t="s">
        <v>276</v>
      </c>
      <c r="C34" s="191">
        <f>C32+C33</f>
        <v>0</v>
      </c>
      <c r="D34" s="191">
        <f>D32+D33</f>
        <v>30000000</v>
      </c>
      <c r="E34" s="191">
        <f>SUM(ÖNKORMÁNYZATIBEVÉTEL:ÓVODAIBEVÉTEL!E32)</f>
        <v>0</v>
      </c>
      <c r="F34" s="191">
        <f>F32+F33</f>
        <v>30000000</v>
      </c>
    </row>
    <row r="35" spans="1:6" ht="15" customHeight="1" x14ac:dyDescent="0.2">
      <c r="A35" s="147" t="s">
        <v>277</v>
      </c>
      <c r="B35" s="143" t="s">
        <v>278</v>
      </c>
      <c r="C35" s="190">
        <f>SUM(ÖNKORMÁNYZATIBEVÉTEL:ÓVODAIBEVÉTEL!C33)</f>
        <v>0</v>
      </c>
      <c r="D35" s="190">
        <v>20000</v>
      </c>
      <c r="E35" s="190">
        <f>SUM(ÖNKORMÁNYZATIBEVÉTEL:ÓVODAIBEVÉTEL!E33)</f>
        <v>0</v>
      </c>
      <c r="F35" s="190">
        <v>20000</v>
      </c>
    </row>
    <row r="36" spans="1:6" ht="15" customHeight="1" x14ac:dyDescent="0.2">
      <c r="A36" s="147" t="s">
        <v>445</v>
      </c>
      <c r="B36" s="143" t="s">
        <v>279</v>
      </c>
      <c r="C36" s="190">
        <v>600000</v>
      </c>
      <c r="D36" s="190">
        <v>2900000</v>
      </c>
      <c r="E36" s="190">
        <f>SUM(ÖNKORMÁNYZATIBEVÉTEL:ÓVODAIBEVÉTEL!E34)</f>
        <v>0</v>
      </c>
      <c r="F36" s="190">
        <f>SUM(C36:E36)</f>
        <v>3500000</v>
      </c>
    </row>
    <row r="37" spans="1:6" ht="15" customHeight="1" x14ac:dyDescent="0.2">
      <c r="A37" s="147" t="s">
        <v>446</v>
      </c>
      <c r="B37" s="143" t="s">
        <v>280</v>
      </c>
      <c r="C37" s="190">
        <f>SUM(ÖNKORMÁNYZATIBEVÉTEL:ÓVODAIBEVÉTEL!C35)</f>
        <v>0</v>
      </c>
      <c r="D37" s="190">
        <f>SUM(ÖNKORMÁNYZATIBEVÉTEL:ÓVODAIBEVÉTEL!D35)</f>
        <v>0</v>
      </c>
      <c r="E37" s="190">
        <f>SUM(ÖNKORMÁNYZATIBEVÉTEL:ÓVODAIBEVÉTEL!E35)</f>
        <v>0</v>
      </c>
      <c r="F37" s="190">
        <f>SUM(ÖNKORMÁNYZATIBEVÉTEL:ÓVODAIBEVÉTEL!F35)</f>
        <v>0</v>
      </c>
    </row>
    <row r="38" spans="1:6" ht="15" customHeight="1" x14ac:dyDescent="0.2">
      <c r="A38" s="147" t="s">
        <v>447</v>
      </c>
      <c r="B38" s="143" t="s">
        <v>281</v>
      </c>
      <c r="C38" s="190">
        <v>14244840</v>
      </c>
      <c r="D38" s="190">
        <v>0</v>
      </c>
      <c r="E38" s="190">
        <f>SUM(ÖNKORMÁNYZATIBEVÉTEL:ÓVODAIBEVÉTEL!E36)</f>
        <v>0</v>
      </c>
      <c r="F38" s="190">
        <f>SUM(C38:E38)</f>
        <v>14244840</v>
      </c>
    </row>
    <row r="39" spans="1:6" ht="15" customHeight="1" x14ac:dyDescent="0.2">
      <c r="A39" s="147" t="s">
        <v>282</v>
      </c>
      <c r="B39" s="143" t="s">
        <v>283</v>
      </c>
      <c r="C39" s="190">
        <v>8100000</v>
      </c>
      <c r="D39" s="190">
        <f>SUM(ÖNKORMÁNYZATIBEVÉTEL:ÓVODAIBEVÉTEL!D37)</f>
        <v>0</v>
      </c>
      <c r="E39" s="190">
        <f>SUM(ÖNKORMÁNYZATIBEVÉTEL:ÓVODAIBEVÉTEL!E37)</f>
        <v>0</v>
      </c>
      <c r="F39" s="190">
        <f>SUM(ÖNKORMÁNYZATIBEVÉTEL:ÓVODAIBEVÉTEL!F37)</f>
        <v>8100000</v>
      </c>
    </row>
    <row r="40" spans="1:6" ht="15" customHeight="1" x14ac:dyDescent="0.2">
      <c r="A40" s="147" t="s">
        <v>284</v>
      </c>
      <c r="B40" s="143" t="s">
        <v>285</v>
      </c>
      <c r="C40" s="190">
        <v>6033120</v>
      </c>
      <c r="D40" s="190">
        <v>648000</v>
      </c>
      <c r="E40" s="190">
        <f>SUM(ÖNKORMÁNYZATIBEVÉTEL:ÓVODAIBEVÉTEL!E38)</f>
        <v>0</v>
      </c>
      <c r="F40" s="190">
        <f>SUM(C40:E40)</f>
        <v>6681120</v>
      </c>
    </row>
    <row r="41" spans="1:6" ht="15" customHeight="1" x14ac:dyDescent="0.2">
      <c r="A41" s="147" t="s">
        <v>286</v>
      </c>
      <c r="B41" s="143" t="s">
        <v>287</v>
      </c>
      <c r="C41" s="190">
        <f>SUM(ÖNKORMÁNYZATIBEVÉTEL:ÓVODAIBEVÉTEL!C39)</f>
        <v>0</v>
      </c>
      <c r="D41" s="190">
        <v>13500000</v>
      </c>
      <c r="E41" s="190">
        <f>SUM(ÖNKORMÁNYZATIBEVÉTEL:ÓVODAIBEVÉTEL!E39)</f>
        <v>0</v>
      </c>
      <c r="F41" s="190">
        <f>SUM(C41:E41)</f>
        <v>13500000</v>
      </c>
    </row>
    <row r="42" spans="1:6" ht="15" customHeight="1" x14ac:dyDescent="0.2">
      <c r="A42" s="147" t="s">
        <v>448</v>
      </c>
      <c r="B42" s="143" t="s">
        <v>288</v>
      </c>
      <c r="C42" s="190">
        <v>0</v>
      </c>
      <c r="D42" s="190">
        <f>SUM(ÖNKORMÁNYZATIBEVÉTEL:ÓVODAIBEVÉTEL!D40)</f>
        <v>0</v>
      </c>
      <c r="E42" s="190">
        <f>SUM(ÖNKORMÁNYZATIBEVÉTEL:ÓVODAIBEVÉTEL!E40)</f>
        <v>0</v>
      </c>
      <c r="F42" s="190">
        <v>0</v>
      </c>
    </row>
    <row r="43" spans="1:6" ht="15" customHeight="1" x14ac:dyDescent="0.2">
      <c r="A43" s="147" t="s">
        <v>449</v>
      </c>
      <c r="B43" s="143" t="s">
        <v>289</v>
      </c>
      <c r="C43" s="190">
        <f>SUM(ÖNKORMÁNYZATIBEVÉTEL:ÓVODAIBEVÉTEL!C41)</f>
        <v>0</v>
      </c>
      <c r="D43" s="190">
        <v>0</v>
      </c>
      <c r="E43" s="190">
        <f>SUM(ÖNKORMÁNYZATIBEVÉTEL:ÓVODAIBEVÉTEL!E41)</f>
        <v>0</v>
      </c>
      <c r="F43" s="190">
        <v>0</v>
      </c>
    </row>
    <row r="44" spans="1:6" ht="15" customHeight="1" x14ac:dyDescent="0.2">
      <c r="A44" s="147" t="s">
        <v>450</v>
      </c>
      <c r="B44" s="143" t="s">
        <v>290</v>
      </c>
      <c r="C44" s="190">
        <v>0</v>
      </c>
      <c r="D44" s="190">
        <v>250000</v>
      </c>
      <c r="E44" s="190">
        <f>SUM(ÖNKORMÁNYZATIBEVÉTEL:ÓVODAIBEVÉTEL!E42)</f>
        <v>0</v>
      </c>
      <c r="F44" s="190">
        <v>250000</v>
      </c>
    </row>
    <row r="45" spans="1:6" s="142" customFormat="1" ht="15" customHeight="1" x14ac:dyDescent="0.2">
      <c r="A45" s="149" t="s">
        <v>474</v>
      </c>
      <c r="B45" s="158" t="s">
        <v>291</v>
      </c>
      <c r="C45" s="191">
        <f>SUM(C35:C44)</f>
        <v>28977960</v>
      </c>
      <c r="D45" s="191">
        <f>SUM(D35:D44)</f>
        <v>17318000</v>
      </c>
      <c r="E45" s="191">
        <f>SUM(ÖNKORMÁNYZATIBEVÉTEL:ÓVODAIBEVÉTEL!E43)</f>
        <v>0</v>
      </c>
      <c r="F45" s="191">
        <v>46295960</v>
      </c>
    </row>
    <row r="46" spans="1:6" ht="15" customHeight="1" x14ac:dyDescent="0.2">
      <c r="A46" s="147" t="s">
        <v>300</v>
      </c>
      <c r="B46" s="143" t="s">
        <v>301</v>
      </c>
      <c r="C46" s="190">
        <f>SUM(ÖNKORMÁNYZATIBEVÉTEL:ÓVODAIBEVÉTEL!C44)</f>
        <v>0</v>
      </c>
      <c r="D46" s="190">
        <v>0</v>
      </c>
      <c r="E46" s="190">
        <f>SUM(ÖNKORMÁNYZATIBEVÉTEL:ÓVODAIBEVÉTEL!E44)</f>
        <v>0</v>
      </c>
      <c r="F46" s="190">
        <v>0</v>
      </c>
    </row>
    <row r="47" spans="1:6" ht="15" customHeight="1" x14ac:dyDescent="0.2">
      <c r="A47" s="137" t="s">
        <v>454</v>
      </c>
      <c r="B47" s="143" t="s">
        <v>302</v>
      </c>
      <c r="C47" s="190">
        <v>0</v>
      </c>
      <c r="D47" s="190">
        <v>0</v>
      </c>
      <c r="E47" s="190">
        <f>SUM(ÖNKORMÁNYZATIBEVÉTEL:ÓVODAIBEVÉTEL!E45)</f>
        <v>0</v>
      </c>
      <c r="F47" s="190">
        <v>0</v>
      </c>
    </row>
    <row r="48" spans="1:6" ht="15" customHeight="1" x14ac:dyDescent="0.2">
      <c r="A48" s="147" t="s">
        <v>455</v>
      </c>
      <c r="B48" s="143" t="s">
        <v>303</v>
      </c>
      <c r="C48" s="190">
        <f>SUM(ÖNKORMÁNYZATIBEVÉTEL:ÓVODAIBEVÉTEL!C46)</f>
        <v>0</v>
      </c>
      <c r="D48" s="190">
        <v>0</v>
      </c>
      <c r="E48" s="190">
        <f>SUM(ÖNKORMÁNYZATIBEVÉTEL:ÓVODAIBEVÉTEL!E46)</f>
        <v>0</v>
      </c>
      <c r="F48" s="190">
        <f>SUM(C48:E48)</f>
        <v>0</v>
      </c>
    </row>
    <row r="49" spans="1:6" s="142" customFormat="1" ht="15" customHeight="1" x14ac:dyDescent="0.2">
      <c r="A49" s="144" t="s">
        <v>476</v>
      </c>
      <c r="B49" s="158" t="s">
        <v>304</v>
      </c>
      <c r="C49" s="191">
        <f>SUM(ÖNKORMÁNYZATIBEVÉTEL:ÓVODAIBEVÉTEL!C47)</f>
        <v>0</v>
      </c>
      <c r="D49" s="191">
        <v>0</v>
      </c>
      <c r="E49" s="191">
        <f>SUM(ÖNKORMÁNYZATIBEVÉTEL:ÓVODAIBEVÉTEL!E47)</f>
        <v>0</v>
      </c>
      <c r="F49" s="191">
        <v>0</v>
      </c>
    </row>
    <row r="50" spans="1:6" s="142" customFormat="1" ht="15" customHeight="1" x14ac:dyDescent="0.2">
      <c r="A50" s="152" t="s">
        <v>531</v>
      </c>
      <c r="B50" s="192"/>
      <c r="C50" s="193">
        <f>C20+C34+C45+C49</f>
        <v>215839886</v>
      </c>
      <c r="D50" s="193">
        <f t="shared" ref="D50:E50" si="0">D20+D34+D45+D49</f>
        <v>47318000</v>
      </c>
      <c r="E50" s="193">
        <f t="shared" si="0"/>
        <v>0</v>
      </c>
      <c r="F50" s="193">
        <v>263157886</v>
      </c>
    </row>
    <row r="51" spans="1:6" ht="15" customHeight="1" x14ac:dyDescent="0.2">
      <c r="A51" s="137" t="s">
        <v>246</v>
      </c>
      <c r="B51" s="143" t="s">
        <v>247</v>
      </c>
      <c r="C51" s="190">
        <v>0</v>
      </c>
      <c r="D51" s="190">
        <v>0</v>
      </c>
      <c r="E51" s="190">
        <f>SUM(ÖNKORMÁNYZATIBEVÉTEL:ÓVODAIBEVÉTEL!E49)</f>
        <v>0</v>
      </c>
      <c r="F51" s="190">
        <v>0</v>
      </c>
    </row>
    <row r="52" spans="1:6" ht="15" customHeight="1" x14ac:dyDescent="0.2">
      <c r="A52" s="137" t="s">
        <v>248</v>
      </c>
      <c r="B52" s="143" t="s">
        <v>249</v>
      </c>
      <c r="C52" s="190">
        <v>0</v>
      </c>
      <c r="D52" s="190">
        <v>0</v>
      </c>
      <c r="E52" s="190">
        <v>0</v>
      </c>
      <c r="F52" s="190">
        <v>0</v>
      </c>
    </row>
    <row r="53" spans="1:6" ht="15" customHeight="1" x14ac:dyDescent="0.2">
      <c r="A53" s="137" t="s">
        <v>432</v>
      </c>
      <c r="B53" s="143" t="s">
        <v>250</v>
      </c>
      <c r="C53" s="190">
        <f>SUM(ÖNKORMÁNYZATIBEVÉTEL:ÓVODAIBEVÉTEL!C51)</f>
        <v>0</v>
      </c>
      <c r="D53" s="190">
        <f>SUM(ÖNKORMÁNYZATIBEVÉTEL:ÓVODAIBEVÉTEL!D51)</f>
        <v>0</v>
      </c>
      <c r="E53" s="190">
        <f>SUM(ÖNKORMÁNYZATIBEVÉTEL:ÓVODAIBEVÉTEL!E51)</f>
        <v>0</v>
      </c>
      <c r="F53" s="190">
        <f>SUM(ÖNKORMÁNYZATIBEVÉTEL:ÓVODAIBEVÉTEL!F51)</f>
        <v>0</v>
      </c>
    </row>
    <row r="54" spans="1:6" ht="15" customHeight="1" x14ac:dyDescent="0.2">
      <c r="A54" s="137" t="s">
        <v>433</v>
      </c>
      <c r="B54" s="143" t="s">
        <v>251</v>
      </c>
      <c r="C54" s="190">
        <f>SUM(ÖNKORMÁNYZATIBEVÉTEL:ÓVODAIBEVÉTEL!C52)</f>
        <v>0</v>
      </c>
      <c r="D54" s="190">
        <f>SUM(ÖNKORMÁNYZATIBEVÉTEL:ÓVODAIBEVÉTEL!D52)</f>
        <v>0</v>
      </c>
      <c r="E54" s="190">
        <f>SUM(ÖNKORMÁNYZATIBEVÉTEL:ÓVODAIBEVÉTEL!E52)</f>
        <v>0</v>
      </c>
      <c r="F54" s="190">
        <f>SUM(ÖNKORMÁNYZATIBEVÉTEL:ÓVODAIBEVÉTEL!F52)</f>
        <v>0</v>
      </c>
    </row>
    <row r="55" spans="1:6" ht="15" customHeight="1" x14ac:dyDescent="0.2">
      <c r="A55" s="137" t="s">
        <v>434</v>
      </c>
      <c r="B55" s="143" t="s">
        <v>252</v>
      </c>
      <c r="C55" s="190">
        <v>186033500</v>
      </c>
      <c r="D55" s="190">
        <v>11490000</v>
      </c>
      <c r="E55" s="190">
        <f>SUM(ÖNKORMÁNYZATIBEVÉTEL:ÓVODAIBEVÉTEL!E53)</f>
        <v>0</v>
      </c>
      <c r="F55" s="190">
        <v>197523500</v>
      </c>
    </row>
    <row r="56" spans="1:6" s="142" customFormat="1" ht="15" customHeight="1" x14ac:dyDescent="0.2">
      <c r="A56" s="144" t="s">
        <v>470</v>
      </c>
      <c r="B56" s="158" t="s">
        <v>253</v>
      </c>
      <c r="C56" s="191">
        <v>186033500</v>
      </c>
      <c r="D56" s="191">
        <v>11490000</v>
      </c>
      <c r="E56" s="191">
        <f>SUM(ÖNKORMÁNYZATIBEVÉTEL:ÓVODAIBEVÉTEL!E54)</f>
        <v>0</v>
      </c>
      <c r="F56" s="191">
        <v>197523500</v>
      </c>
    </row>
    <row r="57" spans="1:6" ht="15" customHeight="1" x14ac:dyDescent="0.2">
      <c r="A57" s="147" t="s">
        <v>451</v>
      </c>
      <c r="B57" s="143" t="s">
        <v>292</v>
      </c>
      <c r="C57" s="190">
        <v>0</v>
      </c>
      <c r="D57" s="190">
        <v>0</v>
      </c>
      <c r="E57" s="190">
        <f>SUM(ÖNKORMÁNYZATIBEVÉTEL:ÓVODAIBEVÉTEL!E55)</f>
        <v>0</v>
      </c>
      <c r="F57" s="190">
        <v>0</v>
      </c>
    </row>
    <row r="58" spans="1:6" ht="15" customHeight="1" x14ac:dyDescent="0.2">
      <c r="A58" s="147" t="s">
        <v>452</v>
      </c>
      <c r="B58" s="143" t="s">
        <v>293</v>
      </c>
      <c r="C58" s="190">
        <v>0</v>
      </c>
      <c r="D58" s="190">
        <v>17000000</v>
      </c>
      <c r="E58" s="190">
        <f>SUM(ÖNKORMÁNYZATIBEVÉTEL:ÓVODAIBEVÉTEL!E56)</f>
        <v>0</v>
      </c>
      <c r="F58" s="190">
        <f>SUM(C58:E58)</f>
        <v>17000000</v>
      </c>
    </row>
    <row r="59" spans="1:6" ht="15" customHeight="1" x14ac:dyDescent="0.2">
      <c r="A59" s="147" t="s">
        <v>691</v>
      </c>
      <c r="B59" s="143"/>
      <c r="C59" s="190"/>
      <c r="D59" s="190">
        <v>4590000</v>
      </c>
      <c r="E59" s="190"/>
      <c r="F59" s="190">
        <f>SUM(C59:E59)</f>
        <v>4590000</v>
      </c>
    </row>
    <row r="60" spans="1:6" ht="15" customHeight="1" x14ac:dyDescent="0.2">
      <c r="A60" s="147" t="s">
        <v>294</v>
      </c>
      <c r="B60" s="143" t="s">
        <v>295</v>
      </c>
      <c r="C60" s="190">
        <f>SUM(ÖNKORMÁNYZATIBEVÉTEL:ÓVODAIBEVÉTEL!C57)</f>
        <v>0</v>
      </c>
      <c r="D60" s="190">
        <f>SUM(ÖNKORMÁNYZATIBEVÉTEL:ÓVODAIBEVÉTEL!D57)</f>
        <v>0</v>
      </c>
      <c r="E60" s="190">
        <f>SUM(ÖNKORMÁNYZATIBEVÉTEL:ÓVODAIBEVÉTEL!E57)</f>
        <v>0</v>
      </c>
      <c r="F60" s="190">
        <f>SUM(ÖNKORMÁNYZATIBEVÉTEL:ÓVODAIBEVÉTEL!F57)</f>
        <v>0</v>
      </c>
    </row>
    <row r="61" spans="1:6" ht="15" customHeight="1" x14ac:dyDescent="0.2">
      <c r="A61" s="147" t="s">
        <v>453</v>
      </c>
      <c r="B61" s="143" t="s">
        <v>296</v>
      </c>
      <c r="C61" s="190">
        <f>SUM(ÖNKORMÁNYZATIBEVÉTEL:ÓVODAIBEVÉTEL!C58)</f>
        <v>0</v>
      </c>
      <c r="D61" s="190">
        <v>0</v>
      </c>
      <c r="E61" s="190">
        <f>SUM(ÖNKORMÁNYZATIBEVÉTEL:ÓVODAIBEVÉTEL!E58)</f>
        <v>0</v>
      </c>
      <c r="F61" s="190">
        <v>0</v>
      </c>
    </row>
    <row r="62" spans="1:6" ht="15" customHeight="1" x14ac:dyDescent="0.2">
      <c r="A62" s="147" t="s">
        <v>297</v>
      </c>
      <c r="B62" s="143" t="s">
        <v>298</v>
      </c>
      <c r="C62" s="190">
        <f>SUM(ÖNKORMÁNYZATIBEVÉTEL:ÓVODAIBEVÉTEL!C59)</f>
        <v>0</v>
      </c>
      <c r="D62" s="190">
        <v>0</v>
      </c>
      <c r="E62" s="190">
        <f>SUM(ÖNKORMÁNYZATIBEVÉTEL:ÓVODAIBEVÉTEL!E59)</f>
        <v>0</v>
      </c>
      <c r="F62" s="190">
        <v>0</v>
      </c>
    </row>
    <row r="63" spans="1:6" s="142" customFormat="1" ht="15" customHeight="1" x14ac:dyDescent="0.2">
      <c r="A63" s="144" t="s">
        <v>475</v>
      </c>
      <c r="B63" s="158" t="s">
        <v>299</v>
      </c>
      <c r="C63" s="191">
        <v>0</v>
      </c>
      <c r="D63" s="191">
        <f>SUM(D57:D62)</f>
        <v>21590000</v>
      </c>
      <c r="E63" s="191">
        <f>SUM(ÖNKORMÁNYZATIBEVÉTEL:ÓVODAIBEVÉTEL!E60)</f>
        <v>0</v>
      </c>
      <c r="F63" s="191">
        <f>SUM(F57:F62)</f>
        <v>21590000</v>
      </c>
    </row>
    <row r="64" spans="1:6" ht="15" customHeight="1" x14ac:dyDescent="0.2">
      <c r="A64" s="147" t="s">
        <v>305</v>
      </c>
      <c r="B64" s="143" t="s">
        <v>306</v>
      </c>
      <c r="C64" s="190">
        <f>SUM(ÖNKORMÁNYZATIBEVÉTEL:ÓVODAIBEVÉTEL!C61)</f>
        <v>0</v>
      </c>
      <c r="D64" s="190"/>
      <c r="E64" s="190">
        <f>SUM(ÖNKORMÁNYZATIBEVÉTEL:ÓVODAIBEVÉTEL!E61)</f>
        <v>0</v>
      </c>
      <c r="F64" s="190"/>
    </row>
    <row r="65" spans="1:6" ht="15" customHeight="1" x14ac:dyDescent="0.2">
      <c r="A65" s="137" t="s">
        <v>456</v>
      </c>
      <c r="B65" s="143" t="s">
        <v>307</v>
      </c>
      <c r="C65" s="190">
        <f>SUM(ÖNKORMÁNYZATIBEVÉTEL:ÓVODAIBEVÉTEL!C62)</f>
        <v>0</v>
      </c>
      <c r="D65" s="190">
        <f>SUM(ÖNKORMÁNYZATIBEVÉTEL:ÓVODAIBEVÉTEL!D62)</f>
        <v>0</v>
      </c>
      <c r="E65" s="190">
        <f>SUM(ÖNKORMÁNYZATIBEVÉTEL:ÓVODAIBEVÉTEL!E62)</f>
        <v>0</v>
      </c>
      <c r="F65" s="190">
        <f>SUM(ÖNKORMÁNYZATIBEVÉTEL:ÓVODAIBEVÉTEL!F62)</f>
        <v>0</v>
      </c>
    </row>
    <row r="66" spans="1:6" ht="15" customHeight="1" x14ac:dyDescent="0.2">
      <c r="A66" s="147" t="s">
        <v>457</v>
      </c>
      <c r="B66" s="143" t="s">
        <v>308</v>
      </c>
      <c r="C66" s="190">
        <f>SUM(ÖNKORMÁNYZATIBEVÉTEL:ÓVODAIBEVÉTEL!C63)</f>
        <v>0</v>
      </c>
      <c r="D66" s="190">
        <v>35000000</v>
      </c>
      <c r="E66" s="190">
        <v>0</v>
      </c>
      <c r="F66" s="190">
        <v>35000000</v>
      </c>
    </row>
    <row r="67" spans="1:6" s="142" customFormat="1" ht="15" customHeight="1" x14ac:dyDescent="0.2">
      <c r="A67" s="144" t="s">
        <v>478</v>
      </c>
      <c r="B67" s="158" t="s">
        <v>309</v>
      </c>
      <c r="C67" s="191">
        <f>SUM(ÖNKORMÁNYZATIBEVÉTEL:ÓVODAIBEVÉTEL!C64)</f>
        <v>0</v>
      </c>
      <c r="D67" s="191">
        <v>35000000</v>
      </c>
      <c r="E67" s="191">
        <f>SUM(ÖNKORMÁNYZATIBEVÉTEL:ÓVODAIBEVÉTEL!E64)</f>
        <v>0</v>
      </c>
      <c r="F67" s="191">
        <f>SUM(C67:E67)</f>
        <v>35000000</v>
      </c>
    </row>
    <row r="68" spans="1:6" s="142" customFormat="1" ht="15" customHeight="1" x14ac:dyDescent="0.2">
      <c r="A68" s="152" t="s">
        <v>530</v>
      </c>
      <c r="B68" s="192"/>
      <c r="C68" s="193">
        <f>C56+C63+C67</f>
        <v>186033500</v>
      </c>
      <c r="D68" s="193">
        <f t="shared" ref="D68:F68" si="1">D56+D63+D67</f>
        <v>68080000</v>
      </c>
      <c r="E68" s="193">
        <f t="shared" si="1"/>
        <v>0</v>
      </c>
      <c r="F68" s="193">
        <f t="shared" si="1"/>
        <v>254113500</v>
      </c>
    </row>
    <row r="69" spans="1:6" s="142" customFormat="1" x14ac:dyDescent="0.2">
      <c r="A69" s="194" t="s">
        <v>477</v>
      </c>
      <c r="B69" s="162" t="s">
        <v>310</v>
      </c>
      <c r="C69" s="195">
        <f>C50+C68</f>
        <v>401873386</v>
      </c>
      <c r="D69" s="195">
        <f>D50+D68</f>
        <v>115398000</v>
      </c>
      <c r="E69" s="195">
        <f>SUM(ÖNKORMÁNYZATIBEVÉTEL:ÓVODAIBEVÉTEL!E66)</f>
        <v>0</v>
      </c>
      <c r="F69" s="195">
        <f>F50+F68</f>
        <v>517271386</v>
      </c>
    </row>
    <row r="70" spans="1:6" s="142" customFormat="1" x14ac:dyDescent="0.2">
      <c r="A70" s="196" t="s">
        <v>539</v>
      </c>
      <c r="B70" s="197"/>
      <c r="C70" s="198">
        <v>0</v>
      </c>
      <c r="D70" s="198">
        <v>0</v>
      </c>
      <c r="E70" s="198">
        <f>SUM(ÖNKORMÁNYZATIBEVÉTEL:ÓVODAIBEVÉTEL!E67)</f>
        <v>0</v>
      </c>
      <c r="F70" s="198">
        <v>0</v>
      </c>
    </row>
    <row r="71" spans="1:6" s="142" customFormat="1" x14ac:dyDescent="0.2">
      <c r="A71" s="196" t="s">
        <v>540</v>
      </c>
      <c r="B71" s="197"/>
      <c r="C71" s="198">
        <v>0</v>
      </c>
      <c r="D71" s="198">
        <v>0</v>
      </c>
      <c r="E71" s="198">
        <f>SUM(ÖNKORMÁNYZATIBEVÉTEL:ÓVODAIBEVÉTEL!E68)</f>
        <v>0</v>
      </c>
      <c r="F71" s="198">
        <v>0</v>
      </c>
    </row>
    <row r="72" spans="1:6" ht="12.75" x14ac:dyDescent="0.2">
      <c r="A72" s="172" t="s">
        <v>459</v>
      </c>
      <c r="B72" s="137" t="s">
        <v>311</v>
      </c>
      <c r="C72" s="190">
        <v>0</v>
      </c>
      <c r="D72" s="190">
        <v>0</v>
      </c>
      <c r="E72" s="190">
        <f>SUM(ÖNKORMÁNYZATIBEVÉTEL:ÓVODAIBEVÉTEL!E69)</f>
        <v>0</v>
      </c>
      <c r="F72" s="190">
        <v>0</v>
      </c>
    </row>
    <row r="73" spans="1:6" ht="12.75" x14ac:dyDescent="0.2">
      <c r="A73" s="147" t="s">
        <v>312</v>
      </c>
      <c r="B73" s="137" t="s">
        <v>313</v>
      </c>
      <c r="C73" s="190">
        <f>SUM(ÖNKORMÁNYZATIBEVÉTEL:ÓVODAIBEVÉTEL!C70)</f>
        <v>0</v>
      </c>
      <c r="D73" s="190">
        <f>SUM(ÖNKORMÁNYZATIBEVÉTEL:ÓVODAIBEVÉTEL!D70)</f>
        <v>0</v>
      </c>
      <c r="E73" s="190">
        <f>SUM(ÖNKORMÁNYZATIBEVÉTEL:ÓVODAIBEVÉTEL!E70)</f>
        <v>0</v>
      </c>
      <c r="F73" s="190">
        <f>SUM(ÖNKORMÁNYZATIBEVÉTEL:ÓVODAIBEVÉTEL!F70)</f>
        <v>0</v>
      </c>
    </row>
    <row r="74" spans="1:6" ht="12.75" x14ac:dyDescent="0.2">
      <c r="A74" s="172" t="s">
        <v>460</v>
      </c>
      <c r="B74" s="137" t="s">
        <v>314</v>
      </c>
      <c r="C74" s="190">
        <f>SUM(ÖNKORMÁNYZATIBEVÉTEL:ÓVODAIBEVÉTEL!C71)</f>
        <v>0</v>
      </c>
      <c r="D74" s="190">
        <v>0</v>
      </c>
      <c r="E74" s="190">
        <f>SUM(ÖNKORMÁNYZATIBEVÉTEL:ÓVODAIBEVÉTEL!E71)</f>
        <v>0</v>
      </c>
      <c r="F74" s="190">
        <v>0</v>
      </c>
    </row>
    <row r="75" spans="1:6" s="142" customFormat="1" x14ac:dyDescent="0.2">
      <c r="A75" s="149" t="s">
        <v>479</v>
      </c>
      <c r="B75" s="144" t="s">
        <v>315</v>
      </c>
      <c r="C75" s="191">
        <f>SUM(ÖNKORMÁNYZATIBEVÉTEL:ÓVODAIBEVÉTEL!C72)</f>
        <v>0</v>
      </c>
      <c r="D75" s="191">
        <f>SUM(ÖNKORMÁNYZATIBEVÉTEL:ÓVODAIBEVÉTEL!D72)</f>
        <v>0</v>
      </c>
      <c r="E75" s="191">
        <f>SUM(ÖNKORMÁNYZATIBEVÉTEL:ÓVODAIBEVÉTEL!E72)</f>
        <v>0</v>
      </c>
      <c r="F75" s="191">
        <f>SUM(ÖNKORMÁNYZATIBEVÉTEL:ÓVODAIBEVÉTEL!F72)</f>
        <v>0</v>
      </c>
    </row>
    <row r="76" spans="1:6" ht="12.75" x14ac:dyDescent="0.2">
      <c r="A76" s="147" t="s">
        <v>461</v>
      </c>
      <c r="B76" s="137" t="s">
        <v>316</v>
      </c>
      <c r="C76" s="190">
        <f>SUM(ÖNKORMÁNYZATIBEVÉTEL:ÓVODAIBEVÉTEL!C73)</f>
        <v>0</v>
      </c>
      <c r="D76" s="190">
        <f>SUM(ÖNKORMÁNYZATIBEVÉTEL:ÓVODAIBEVÉTEL!D73)</f>
        <v>0</v>
      </c>
      <c r="E76" s="190">
        <f>SUM(ÖNKORMÁNYZATIBEVÉTEL:ÓVODAIBEVÉTEL!E73)</f>
        <v>0</v>
      </c>
      <c r="F76" s="190">
        <f>SUM(ÖNKORMÁNYZATIBEVÉTEL:ÓVODAIBEVÉTEL!F73)</f>
        <v>0</v>
      </c>
    </row>
    <row r="77" spans="1:6" ht="12.75" x14ac:dyDescent="0.2">
      <c r="A77" s="172" t="s">
        <v>317</v>
      </c>
      <c r="B77" s="137" t="s">
        <v>318</v>
      </c>
      <c r="C77" s="190">
        <f>SUM(ÖNKORMÁNYZATIBEVÉTEL:ÓVODAIBEVÉTEL!C74)</f>
        <v>0</v>
      </c>
      <c r="D77" s="190">
        <f>SUM(ÖNKORMÁNYZATIBEVÉTEL:ÓVODAIBEVÉTEL!D74)</f>
        <v>0</v>
      </c>
      <c r="E77" s="190">
        <f>SUM(ÖNKORMÁNYZATIBEVÉTEL:ÓVODAIBEVÉTEL!E74)</f>
        <v>0</v>
      </c>
      <c r="F77" s="190">
        <f>SUM(ÖNKORMÁNYZATIBEVÉTEL:ÓVODAIBEVÉTEL!F74)</f>
        <v>0</v>
      </c>
    </row>
    <row r="78" spans="1:6" ht="12.75" x14ac:dyDescent="0.2">
      <c r="A78" s="147" t="s">
        <v>462</v>
      </c>
      <c r="B78" s="137" t="s">
        <v>319</v>
      </c>
      <c r="C78" s="190">
        <f>SUM(ÖNKORMÁNYZATIBEVÉTEL:ÓVODAIBEVÉTEL!C75)</f>
        <v>0</v>
      </c>
      <c r="D78" s="190">
        <f>SUM(ÖNKORMÁNYZATIBEVÉTEL:ÓVODAIBEVÉTEL!D75)</f>
        <v>0</v>
      </c>
      <c r="E78" s="190">
        <f>SUM(ÖNKORMÁNYZATIBEVÉTEL:ÓVODAIBEVÉTEL!E75)</f>
        <v>0</v>
      </c>
      <c r="F78" s="190">
        <f>SUM(ÖNKORMÁNYZATIBEVÉTEL:ÓVODAIBEVÉTEL!F75)</f>
        <v>0</v>
      </c>
    </row>
    <row r="79" spans="1:6" ht="12.75" x14ac:dyDescent="0.2">
      <c r="A79" s="172" t="s">
        <v>320</v>
      </c>
      <c r="B79" s="137" t="s">
        <v>321</v>
      </c>
      <c r="C79" s="190">
        <f>SUM(ÖNKORMÁNYZATIBEVÉTEL:ÓVODAIBEVÉTEL!C76)</f>
        <v>0</v>
      </c>
      <c r="D79" s="190">
        <f>SUM(ÖNKORMÁNYZATIBEVÉTEL:ÓVODAIBEVÉTEL!D76)</f>
        <v>0</v>
      </c>
      <c r="E79" s="190">
        <f>SUM(ÖNKORMÁNYZATIBEVÉTEL:ÓVODAIBEVÉTEL!E76)</f>
        <v>0</v>
      </c>
      <c r="F79" s="190">
        <f>SUM(ÖNKORMÁNYZATIBEVÉTEL:ÓVODAIBEVÉTEL!F76)</f>
        <v>0</v>
      </c>
    </row>
    <row r="80" spans="1:6" s="142" customFormat="1" x14ac:dyDescent="0.2">
      <c r="A80" s="176" t="s">
        <v>480</v>
      </c>
      <c r="B80" s="144" t="s">
        <v>322</v>
      </c>
      <c r="C80" s="191">
        <f>SUM(ÖNKORMÁNYZATIBEVÉTEL:ÓVODAIBEVÉTEL!C77)</f>
        <v>0</v>
      </c>
      <c r="D80" s="191">
        <f>SUM(ÖNKORMÁNYZATIBEVÉTEL:ÓVODAIBEVÉTEL!D77)</f>
        <v>0</v>
      </c>
      <c r="E80" s="191">
        <f>SUM(ÖNKORMÁNYZATIBEVÉTEL:ÓVODAIBEVÉTEL!E77)</f>
        <v>0</v>
      </c>
      <c r="F80" s="191">
        <f>SUM(ÖNKORMÁNYZATIBEVÉTEL:ÓVODAIBEVÉTEL!F77)</f>
        <v>0</v>
      </c>
    </row>
    <row r="81" spans="1:6" ht="12.75" x14ac:dyDescent="0.2">
      <c r="A81" s="137" t="s">
        <v>537</v>
      </c>
      <c r="B81" s="137" t="s">
        <v>323</v>
      </c>
      <c r="C81" s="190">
        <v>35260802</v>
      </c>
      <c r="D81" s="190">
        <f>SUM(ÖNKORMÁNYZATIBEVÉTEL:ÓVODAIBEVÉTEL!D78)</f>
        <v>0</v>
      </c>
      <c r="E81" s="190">
        <f>SUM(ÖNKORMÁNYZATIBEVÉTEL:ÓVODAIBEVÉTEL!E78)</f>
        <v>0</v>
      </c>
      <c r="F81" s="190">
        <f>SUM(C81:E81)</f>
        <v>35260802</v>
      </c>
    </row>
    <row r="82" spans="1:6" ht="12.75" x14ac:dyDescent="0.2">
      <c r="A82" s="137" t="s">
        <v>538</v>
      </c>
      <c r="B82" s="137" t="s">
        <v>323</v>
      </c>
      <c r="C82" s="190">
        <v>0</v>
      </c>
      <c r="D82" s="190">
        <f>SUM(ÖNKORMÁNYZATIBEVÉTEL:ÓVODAIBEVÉTEL!D79)</f>
        <v>0</v>
      </c>
      <c r="E82" s="190">
        <f>SUM(ÖNKORMÁNYZATIBEVÉTEL:ÓVODAIBEVÉTEL!E79)</f>
        <v>0</v>
      </c>
      <c r="F82" s="190">
        <f>SUM(C82:E82)</f>
        <v>0</v>
      </c>
    </row>
    <row r="83" spans="1:6" ht="12.75" x14ac:dyDescent="0.2">
      <c r="A83" s="137" t="s">
        <v>535</v>
      </c>
      <c r="B83" s="137" t="s">
        <v>324</v>
      </c>
      <c r="C83" s="190"/>
      <c r="D83" s="190">
        <f>SUM(ÖNKORMÁNYZATIBEVÉTEL:ÓVODAIBEVÉTEL!D80)</f>
        <v>0</v>
      </c>
      <c r="E83" s="190">
        <f>SUM(ÖNKORMÁNYZATIBEVÉTEL:ÓVODAIBEVÉTEL!E80)</f>
        <v>0</v>
      </c>
      <c r="F83" s="190"/>
    </row>
    <row r="84" spans="1:6" ht="12.75" x14ac:dyDescent="0.2">
      <c r="A84" s="137" t="s">
        <v>536</v>
      </c>
      <c r="B84" s="137" t="s">
        <v>324</v>
      </c>
      <c r="C84" s="190">
        <v>0</v>
      </c>
      <c r="D84" s="190">
        <f>SUM(ÖNKORMÁNYZATIBEVÉTEL:ÓVODAIBEVÉTEL!D81)</f>
        <v>0</v>
      </c>
      <c r="E84" s="190">
        <f>SUM(ÖNKORMÁNYZATIBEVÉTEL:ÓVODAIBEVÉTEL!E81)</f>
        <v>0</v>
      </c>
      <c r="F84" s="190">
        <v>0</v>
      </c>
    </row>
    <row r="85" spans="1:6" s="142" customFormat="1" x14ac:dyDescent="0.2">
      <c r="A85" s="144" t="s">
        <v>481</v>
      </c>
      <c r="B85" s="144" t="s">
        <v>325</v>
      </c>
      <c r="C85" s="191">
        <f>SUM(C81:C84)</f>
        <v>35260802</v>
      </c>
      <c r="D85" s="191">
        <f>SUM(D81:D84)</f>
        <v>0</v>
      </c>
      <c r="E85" s="191">
        <f>SUM(ÖNKORMÁNYZATIBEVÉTEL:ÓVODAIBEVÉTEL!E82)</f>
        <v>0</v>
      </c>
      <c r="F85" s="191">
        <f>SUM(F81:F84)</f>
        <v>35260802</v>
      </c>
    </row>
    <row r="86" spans="1:6" ht="12.75" x14ac:dyDescent="0.2">
      <c r="A86" s="172" t="s">
        <v>326</v>
      </c>
      <c r="B86" s="137" t="s">
        <v>327</v>
      </c>
      <c r="C86" s="190"/>
      <c r="D86" s="190">
        <f>SUM(ÖNKORMÁNYZATIBEVÉTEL:ÓVODAIBEVÉTEL!D83)</f>
        <v>0</v>
      </c>
      <c r="E86" s="190">
        <f>SUM(ÖNKORMÁNYZATIBEVÉTEL:ÓVODAIBEVÉTEL!E83)</f>
        <v>0</v>
      </c>
      <c r="F86" s="190"/>
    </row>
    <row r="87" spans="1:6" ht="12.75" x14ac:dyDescent="0.2">
      <c r="A87" s="172" t="s">
        <v>328</v>
      </c>
      <c r="B87" s="137" t="s">
        <v>329</v>
      </c>
      <c r="C87" s="190">
        <f>SUM(ÖNKORMÁNYZATIBEVÉTEL:ÓVODAIBEVÉTEL!C84)</f>
        <v>0</v>
      </c>
      <c r="D87" s="190">
        <f>SUM(ÖNKORMÁNYZATIBEVÉTEL:ÓVODAIBEVÉTEL!D84)</f>
        <v>0</v>
      </c>
      <c r="E87" s="190">
        <f>SUM(ÖNKORMÁNYZATIBEVÉTEL:ÓVODAIBEVÉTEL!E84)</f>
        <v>0</v>
      </c>
      <c r="F87" s="190">
        <f>SUM(ÖNKORMÁNYZATIBEVÉTEL:ÓVODAIBEVÉTEL!F84)</f>
        <v>0</v>
      </c>
    </row>
    <row r="88" spans="1:6" ht="12.75" x14ac:dyDescent="0.2">
      <c r="A88" s="172" t="s">
        <v>330</v>
      </c>
      <c r="B88" s="137" t="s">
        <v>331</v>
      </c>
      <c r="C88" s="190">
        <v>139296611</v>
      </c>
      <c r="D88" s="190">
        <f>SUM(ÖNKORMÁNYZATIBEVÉTEL:ÓVODAIBEVÉTEL!D85)</f>
        <v>0</v>
      </c>
      <c r="E88" s="190">
        <f>SUM(ÖNKORMÁNYZATIBEVÉTEL:ÓVODAIBEVÉTEL!E85)</f>
        <v>0</v>
      </c>
      <c r="F88" s="190">
        <f>SUM(C88:E88)</f>
        <v>139296611</v>
      </c>
    </row>
    <row r="89" spans="1:6" ht="12.75" x14ac:dyDescent="0.2">
      <c r="A89" s="172" t="s">
        <v>332</v>
      </c>
      <c r="B89" s="137" t="s">
        <v>333</v>
      </c>
      <c r="C89" s="190">
        <v>0</v>
      </c>
      <c r="D89" s="190">
        <f>SUM(ÖNKORMÁNYZATIBEVÉTEL:ÓVODAIBEVÉTEL!D86)</f>
        <v>0</v>
      </c>
      <c r="E89" s="190">
        <f>SUM(ÖNKORMÁNYZATIBEVÉTEL:ÓVODAIBEVÉTEL!E86)</f>
        <v>0</v>
      </c>
      <c r="F89" s="190">
        <v>0</v>
      </c>
    </row>
    <row r="90" spans="1:6" ht="12.75" x14ac:dyDescent="0.2">
      <c r="A90" s="147" t="s">
        <v>463</v>
      </c>
      <c r="B90" s="137" t="s">
        <v>334</v>
      </c>
      <c r="C90" s="190">
        <f>SUM(ÖNKORMÁNYZATIBEVÉTEL:ÓVODAIBEVÉTEL!C87)</f>
        <v>0</v>
      </c>
      <c r="D90" s="190">
        <f>SUM(ÖNKORMÁNYZATIBEVÉTEL:ÓVODAIBEVÉTEL!D87)</f>
        <v>0</v>
      </c>
      <c r="E90" s="190">
        <f>SUM(ÖNKORMÁNYZATIBEVÉTEL:ÓVODAIBEVÉTEL!E87)</f>
        <v>0</v>
      </c>
      <c r="F90" s="190">
        <f>SUM(ÖNKORMÁNYZATIBEVÉTEL:ÓVODAIBEVÉTEL!F87)</f>
        <v>0</v>
      </c>
    </row>
    <row r="91" spans="1:6" s="142" customFormat="1" x14ac:dyDescent="0.2">
      <c r="A91" s="149" t="s">
        <v>482</v>
      </c>
      <c r="B91" s="144" t="s">
        <v>335</v>
      </c>
      <c r="C91" s="191">
        <f>SUM(C86:C90)</f>
        <v>139296611</v>
      </c>
      <c r="D91" s="191">
        <f>SUM(ÖNKORMÁNYZATIBEVÉTEL:ÓVODAIBEVÉTEL!D88)</f>
        <v>0</v>
      </c>
      <c r="E91" s="191">
        <f>SUM(ÖNKORMÁNYZATIBEVÉTEL:ÓVODAIBEVÉTEL!E88)</f>
        <v>0</v>
      </c>
      <c r="F91" s="191">
        <f>SUM(F86:F90)</f>
        <v>139296611</v>
      </c>
    </row>
    <row r="92" spans="1:6" ht="12.75" x14ac:dyDescent="0.2">
      <c r="A92" s="147" t="s">
        <v>336</v>
      </c>
      <c r="B92" s="137" t="s">
        <v>337</v>
      </c>
      <c r="C92" s="190">
        <v>0</v>
      </c>
      <c r="D92" s="190">
        <f>SUM(ÖNKORMÁNYZATIBEVÉTEL:ÓVODAIBEVÉTEL!D89)</f>
        <v>0</v>
      </c>
      <c r="E92" s="190">
        <f>SUM(ÖNKORMÁNYZATIBEVÉTEL:ÓVODAIBEVÉTEL!E89)</f>
        <v>0</v>
      </c>
      <c r="F92" s="190">
        <v>0</v>
      </c>
    </row>
    <row r="93" spans="1:6" ht="12.75" x14ac:dyDescent="0.2">
      <c r="A93" s="147" t="s">
        <v>338</v>
      </c>
      <c r="B93" s="137" t="s">
        <v>339</v>
      </c>
      <c r="C93" s="190">
        <f>SUM(ÖNKORMÁNYZATIBEVÉTEL:ÓVODAIBEVÉTEL!C90)</f>
        <v>0</v>
      </c>
      <c r="D93" s="190">
        <f>SUM(ÖNKORMÁNYZATIBEVÉTEL:ÓVODAIBEVÉTEL!D90)</f>
        <v>0</v>
      </c>
      <c r="E93" s="190">
        <f>SUM(ÖNKORMÁNYZATIBEVÉTEL:ÓVODAIBEVÉTEL!E90)</f>
        <v>0</v>
      </c>
      <c r="F93" s="190">
        <f>SUM(ÖNKORMÁNYZATIBEVÉTEL:ÓVODAIBEVÉTEL!F90)</f>
        <v>0</v>
      </c>
    </row>
    <row r="94" spans="1:6" ht="12.75" x14ac:dyDescent="0.2">
      <c r="A94" s="172" t="s">
        <v>340</v>
      </c>
      <c r="B94" s="137" t="s">
        <v>341</v>
      </c>
      <c r="C94" s="190">
        <f>SUM(ÖNKORMÁNYZATIBEVÉTEL:ÓVODAIBEVÉTEL!C91)</f>
        <v>0</v>
      </c>
      <c r="D94" s="190">
        <f>SUM(ÖNKORMÁNYZATIBEVÉTEL:ÓVODAIBEVÉTEL!D91)</f>
        <v>0</v>
      </c>
      <c r="E94" s="190">
        <f>SUM(ÖNKORMÁNYZATIBEVÉTEL:ÓVODAIBEVÉTEL!E91)</f>
        <v>0</v>
      </c>
      <c r="F94" s="190">
        <f>SUM(ÖNKORMÁNYZATIBEVÉTEL:ÓVODAIBEVÉTEL!F91)</f>
        <v>0</v>
      </c>
    </row>
    <row r="95" spans="1:6" ht="12.75" x14ac:dyDescent="0.2">
      <c r="A95" s="172" t="s">
        <v>464</v>
      </c>
      <c r="B95" s="137" t="s">
        <v>342</v>
      </c>
      <c r="C95" s="190">
        <f>SUM(ÖNKORMÁNYZATIBEVÉTEL:ÓVODAIBEVÉTEL!C92)</f>
        <v>0</v>
      </c>
      <c r="D95" s="190">
        <f>SUM(ÖNKORMÁNYZATIBEVÉTEL:ÓVODAIBEVÉTEL!D92)</f>
        <v>0</v>
      </c>
      <c r="E95" s="190">
        <f>SUM(ÖNKORMÁNYZATIBEVÉTEL:ÓVODAIBEVÉTEL!E92)</f>
        <v>0</v>
      </c>
      <c r="F95" s="190">
        <f>SUM(ÖNKORMÁNYZATIBEVÉTEL:ÓVODAIBEVÉTEL!F92)</f>
        <v>0</v>
      </c>
    </row>
    <row r="96" spans="1:6" s="142" customFormat="1" x14ac:dyDescent="0.2">
      <c r="A96" s="176" t="s">
        <v>483</v>
      </c>
      <c r="B96" s="144" t="s">
        <v>343</v>
      </c>
      <c r="C96" s="191">
        <f>SUM(ÖNKORMÁNYZATIBEVÉTEL:ÓVODAIBEVÉTEL!C93)</f>
        <v>0</v>
      </c>
      <c r="D96" s="191">
        <f>SUM(ÖNKORMÁNYZATIBEVÉTEL:ÓVODAIBEVÉTEL!D93)</f>
        <v>0</v>
      </c>
      <c r="E96" s="191">
        <f>SUM(ÖNKORMÁNYZATIBEVÉTEL:ÓVODAIBEVÉTEL!E93)</f>
        <v>0</v>
      </c>
      <c r="F96" s="191">
        <f>SUM(ÖNKORMÁNYZATIBEVÉTEL:ÓVODAIBEVÉTEL!F93)</f>
        <v>0</v>
      </c>
    </row>
    <row r="97" spans="1:6" s="142" customFormat="1" x14ac:dyDescent="0.2">
      <c r="A97" s="149" t="s">
        <v>344</v>
      </c>
      <c r="B97" s="144" t="s">
        <v>345</v>
      </c>
      <c r="C97" s="191">
        <f>SUM(ÖNKORMÁNYZATIBEVÉTEL:ÓVODAIBEVÉTEL!C94)</f>
        <v>0</v>
      </c>
      <c r="D97" s="191">
        <f>SUM(ÖNKORMÁNYZATIBEVÉTEL:ÓVODAIBEVÉTEL!D94)</f>
        <v>0</v>
      </c>
      <c r="E97" s="191">
        <f>SUM(ÖNKORMÁNYZATIBEVÉTEL:ÓVODAIBEVÉTEL!E94)</f>
        <v>0</v>
      </c>
      <c r="F97" s="191">
        <f>SUM(ÖNKORMÁNYZATIBEVÉTEL:ÓVODAIBEVÉTEL!F94)</f>
        <v>0</v>
      </c>
    </row>
    <row r="98" spans="1:6" s="142" customFormat="1" x14ac:dyDescent="0.2">
      <c r="A98" s="179" t="s">
        <v>484</v>
      </c>
      <c r="B98" s="180" t="s">
        <v>346</v>
      </c>
      <c r="C98" s="195">
        <f>C76+C80+C85+C91+C96+C97</f>
        <v>174557413</v>
      </c>
      <c r="D98" s="195">
        <f>D75+D80+D85+D91+D96+D97</f>
        <v>0</v>
      </c>
      <c r="E98" s="195">
        <f>SUM(ÖNKORMÁNYZATIBEVÉTEL:ÓVODAIBEVÉTEL!E95)</f>
        <v>0</v>
      </c>
      <c r="F98" s="195">
        <f>F75+F80+F85+F91+F96+F97</f>
        <v>174557413</v>
      </c>
    </row>
    <row r="99" spans="1:6" s="142" customFormat="1" x14ac:dyDescent="0.2">
      <c r="A99" s="112" t="s">
        <v>466</v>
      </c>
      <c r="B99" s="112"/>
      <c r="C99" s="199">
        <f>C69+C98</f>
        <v>576430799</v>
      </c>
      <c r="D99" s="199">
        <f>D69+D98</f>
        <v>115398000</v>
      </c>
      <c r="E99" s="199">
        <f>SUM(ÖNKORMÁNYZATIBEVÉTEL:ÓVODAIBEVÉTEL!E96)</f>
        <v>0</v>
      </c>
      <c r="F99" s="199">
        <f>F69+F98</f>
        <v>691828799</v>
      </c>
    </row>
  </sheetData>
  <mergeCells count="2">
    <mergeCell ref="A1:F1"/>
    <mergeCell ref="A2:F2"/>
  </mergeCells>
  <phoneticPr fontId="21" type="noConversion"/>
  <pageMargins left="1.55" right="0.27559055118110237" top="0.85" bottom="0.15748031496062992" header="1.05" footer="0.31496062992125984"/>
  <pageSetup paperSize="8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15</vt:i4>
      </vt:variant>
    </vt:vector>
  </HeadingPairs>
  <TitlesOfParts>
    <vt:vector size="37" baseType="lpstr">
      <vt:lpstr>1.sz.melléklet</vt:lpstr>
      <vt:lpstr>ÖNKORMÁNYZATIKIADÁSOK</vt:lpstr>
      <vt:lpstr>ÓVODAIKIADÁSOK</vt:lpstr>
      <vt:lpstr>PH KIADÁSOK</vt:lpstr>
      <vt:lpstr>ÖSSZESEN KIADÁSOK</vt:lpstr>
      <vt:lpstr>ÖNKORMÁNYZATIBEVÉTEL</vt:lpstr>
      <vt:lpstr>ÓVODAIBEVÉTEL</vt:lpstr>
      <vt:lpstr>PH BEVÉTELEK</vt:lpstr>
      <vt:lpstr>BEVÉTELEK ÖSSZESEN</vt:lpstr>
      <vt:lpstr>létszám</vt:lpstr>
      <vt:lpstr>beruházások felújítások</vt:lpstr>
      <vt:lpstr>EU projektek</vt:lpstr>
      <vt:lpstr>finanszírozás</vt:lpstr>
      <vt:lpstr>szociális kiadások</vt:lpstr>
      <vt:lpstr>helyi adók</vt:lpstr>
      <vt:lpstr>Gördülő mérleg</vt:lpstr>
      <vt:lpstr>EI FELHASZN TERV</vt:lpstr>
      <vt:lpstr>EI FELHASZN TERV (2)</vt:lpstr>
      <vt:lpstr>EI FELHASZN.TERV (3)</vt:lpstr>
      <vt:lpstr>Átadott</vt:lpstr>
      <vt:lpstr>Átvett</vt:lpstr>
      <vt:lpstr>4.sz.melléklet</vt:lpstr>
      <vt:lpstr>'1.sz.melléklet'!Nyomtatási_terület</vt:lpstr>
      <vt:lpstr>'beruházások felújítások'!Nyomtatási_terület</vt:lpstr>
      <vt:lpstr>'BEVÉTELEK ÖSSZESEN'!Nyomtatási_terület</vt:lpstr>
      <vt:lpstr>'EI FELHASZN TERV'!Nyomtatási_terület</vt:lpstr>
      <vt:lpstr>'EI FELHASZN TERV (2)'!Nyomtatási_terület</vt:lpstr>
      <vt:lpstr>'EU projektek'!Nyomtatási_terület</vt:lpstr>
      <vt:lpstr>finanszírozás!Nyomtatási_terület</vt:lpstr>
      <vt:lpstr>'Gördülő mérleg'!Nyomtatási_terület</vt:lpstr>
      <vt:lpstr>létszám!Nyomtatási_terület</vt:lpstr>
      <vt:lpstr>ÓVODAIBEVÉTEL!Nyomtatási_terület</vt:lpstr>
      <vt:lpstr>ÓVODAIKIADÁSOK!Nyomtatási_terület</vt:lpstr>
      <vt:lpstr>ÖNKORMÁNYZATIBEVÉTEL!Nyomtatási_terület</vt:lpstr>
      <vt:lpstr>ÖNKORMÁNYZATIKIADÁSOK!Nyomtatási_terület</vt:lpstr>
      <vt:lpstr>'ÖSSZESEN KIADÁSOK'!Nyomtatási_terület</vt:lpstr>
      <vt:lpstr>'szociális kiadások'!Nyomtatási_terület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Harka PM Hiv</cp:lastModifiedBy>
  <cp:lastPrinted>2021-03-08T06:55:25Z</cp:lastPrinted>
  <dcterms:created xsi:type="dcterms:W3CDTF">2014-01-03T21:48:14Z</dcterms:created>
  <dcterms:modified xsi:type="dcterms:W3CDTF">2021-03-11T12:45:44Z</dcterms:modified>
</cp:coreProperties>
</file>