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 firstSheet="2" activeTab="7"/>
  </bookViews>
  <sheets>
    <sheet name="1.melléklet" sheetId="1" r:id="rId1"/>
    <sheet name="2.1 melléklet" sheetId="2" r:id="rId2"/>
    <sheet name="2.2.melléklet" sheetId="3" r:id="rId3"/>
    <sheet name="3.melléklet" sheetId="4" r:id="rId4"/>
    <sheet name="4.melléklet" sheetId="5" r:id="rId5"/>
    <sheet name="5.1 melléklet" sheetId="6" r:id="rId6"/>
    <sheet name="5.2 melléklet" sheetId="7" r:id="rId7"/>
    <sheet name="6.melléklet" sheetId="8" r:id="rId8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5" i="8" l="1"/>
  <c r="E25" i="8"/>
  <c r="D25" i="8"/>
  <c r="B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C56" i="7"/>
  <c r="C51" i="7"/>
  <c r="C45" i="7"/>
  <c r="C37" i="7"/>
  <c r="C36" i="7"/>
  <c r="C41" i="7" s="1"/>
  <c r="C30" i="7"/>
  <c r="C26" i="7"/>
  <c r="C20" i="7"/>
  <c r="C9" i="7"/>
  <c r="C148" i="6"/>
  <c r="C143" i="6"/>
  <c r="C138" i="6"/>
  <c r="C133" i="6"/>
  <c r="C129" i="6"/>
  <c r="C128" i="6"/>
  <c r="C149" i="6" s="1"/>
  <c r="C125" i="6"/>
  <c r="C111" i="6"/>
  <c r="C95" i="6"/>
  <c r="C91" i="6"/>
  <c r="C90" i="6"/>
  <c r="C84" i="6"/>
  <c r="C80" i="6"/>
  <c r="C77" i="6"/>
  <c r="C72" i="6"/>
  <c r="C68" i="6"/>
  <c r="C67" i="6"/>
  <c r="C62" i="6"/>
  <c r="C57" i="6"/>
  <c r="C51" i="6"/>
  <c r="C40" i="6"/>
  <c r="C33" i="6"/>
  <c r="C26" i="6"/>
  <c r="C19" i="6"/>
  <c r="C12" i="6"/>
  <c r="B28" i="5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O26" i="4"/>
  <c r="O25" i="4"/>
  <c r="O24" i="4"/>
  <c r="O23" i="4"/>
  <c r="O22" i="4"/>
  <c r="O21" i="4"/>
  <c r="O20" i="4"/>
  <c r="O19" i="4"/>
  <c r="O18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O14" i="4"/>
  <c r="O13" i="4"/>
  <c r="O12" i="4"/>
  <c r="O11" i="4"/>
  <c r="O10" i="4"/>
  <c r="O9" i="4"/>
  <c r="O8" i="4"/>
  <c r="O7" i="4"/>
  <c r="E34" i="3"/>
  <c r="E33" i="3"/>
  <c r="E32" i="3"/>
  <c r="E31" i="3"/>
  <c r="C31" i="3"/>
  <c r="C32" i="3" s="1"/>
  <c r="C25" i="3"/>
  <c r="C19" i="3"/>
  <c r="E18" i="3"/>
  <c r="C18" i="3"/>
  <c r="C32" i="2"/>
  <c r="C31" i="2"/>
  <c r="E30" i="2"/>
  <c r="C30" i="2"/>
  <c r="E29" i="2"/>
  <c r="C29" i="2"/>
  <c r="C26" i="2"/>
  <c r="C21" i="2"/>
  <c r="E20" i="2"/>
  <c r="C20" i="2"/>
  <c r="C164" i="1"/>
  <c r="C159" i="1"/>
  <c r="C154" i="1"/>
  <c r="C150" i="1"/>
  <c r="C149" i="1"/>
  <c r="C170" i="1" s="1"/>
  <c r="C146" i="1"/>
  <c r="C132" i="1"/>
  <c r="C116" i="1"/>
  <c r="C85" i="1"/>
  <c r="C79" i="1"/>
  <c r="C75" i="1"/>
  <c r="C72" i="1"/>
  <c r="C67" i="1"/>
  <c r="C63" i="1"/>
  <c r="C62" i="1"/>
  <c r="C86" i="1" s="1"/>
  <c r="C57" i="1"/>
  <c r="C52" i="1"/>
  <c r="C46" i="1"/>
  <c r="C35" i="1"/>
  <c r="C28" i="1"/>
  <c r="C21" i="1"/>
  <c r="C14" i="1"/>
  <c r="C7" i="1"/>
</calcChain>
</file>

<file path=xl/sharedStrings.xml><?xml version="1.0" encoding="utf-8"?>
<sst xmlns="http://schemas.openxmlformats.org/spreadsheetml/2006/main" count="926" uniqueCount="405">
  <si>
    <t>1.melléklet ./2019 (…...) önkormányzati rendelethez</t>
  </si>
  <si>
    <t>B E V É T E L E K</t>
  </si>
  <si>
    <t>forintban</t>
  </si>
  <si>
    <t>Sor-
szám</t>
  </si>
  <si>
    <t>Bevételi jogcím</t>
  </si>
  <si>
    <t>2019.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</si>
  <si>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</si>
  <si>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</si>
  <si>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</si>
  <si>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</si>
  <si>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</si>
  <si>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</si>
  <si>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</si>
  <si>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</si>
  <si>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</si>
  <si>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</si>
  <si>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</si>
  <si>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</si>
  <si>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</si>
  <si>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</si>
  <si>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</si>
  <si>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</si>
  <si>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</si>
  <si>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</si>
  <si>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</si>
  <si>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</si>
  <si>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</si>
  <si>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</si>
  <si>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</si>
  <si>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</si>
  <si>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</si>
  <si>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</si>
  <si>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</si>
  <si>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</si>
  <si>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</si>
  <si>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</si>
  <si>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</si>
  <si>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</si>
  <si>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</si>
  <si>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</si>
  <si>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</si>
  <si>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</si>
  <si>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</si>
  <si>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</si>
  <si>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</si>
  <si>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</si>
  <si>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</si>
  <si>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</si>
  <si>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</si>
  <si>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</si>
  <si>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</si>
  <si>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</si>
  <si>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</si>
  <si>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</si>
  <si>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</si>
  <si>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</si>
  <si>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</si>
  <si>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</si>
  <si>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</si>
  <si>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</si>
  <si>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</si>
  <si>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</si>
  <si>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</si>
  <si>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</si>
  <si>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</si>
  <si>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</si>
  <si>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</si>
  <si>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</si>
  <si>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</si>
  <si>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</si>
  <si>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</si>
  <si>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</si>
  <si>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</si>
  <si>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</si>
  <si>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</si>
  <si>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</si>
  <si>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</si>
  <si>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</si>
  <si>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</si>
  <si>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</si>
  <si>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</si>
  <si>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</si>
  <si>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</si>
  <si>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</si>
  <si>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</si>
  <si>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</si>
  <si>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</si>
  <si>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</si>
  <si>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</si>
  <si>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</si>
  <si>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</si>
  <si>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</si>
  <si>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</si>
  <si>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</si>
  <si>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</si>
  <si>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</si>
  <si>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</si>
  <si>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</si>
  <si>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</si>
  <si>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</si>
  <si>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</si>
  <si>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</si>
  <si>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</si>
  <si>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</si>
  <si>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</si>
  <si>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</si>
  <si>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</si>
  <si>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</si>
  <si>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</si>
  <si>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</si>
  <si>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</si>
  <si>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</si>
  <si>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</si>
  <si>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</si>
  <si>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</si>
  <si>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</si>
  <si>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</si>
  <si>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</si>
  <si>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</si>
  <si>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</si>
  <si>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</si>
  <si>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</si>
  <si>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</si>
  <si>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</si>
  <si>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</si>
  <si>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</si>
  <si>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</si>
  <si>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</si>
  <si>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</si>
  <si>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</si>
  <si>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</si>
  <si>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</si>
  <si>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</si>
  <si>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</si>
  <si>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</si>
  <si>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</si>
  <si>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</si>
  <si>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</si>
  <si>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</si>
  <si>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</si>
  <si>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</si>
  <si>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</si>
  <si>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</si>
  <si>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</si>
  <si>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</si>
  <si>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</si>
  <si>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</si>
  <si>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</si>
  <si>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</si>
  <si>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</si>
  <si>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</si>
  <si>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</si>
  <si>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</si>
  <si>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</si>
  <si>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</si>
  <si>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</si>
  <si>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</si>
  <si>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</si>
  <si>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</si>
  <si>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</si>
  <si>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</si>
  <si>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</si>
  <si>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</si>
  <si>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</si>
  <si>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</si>
  <si>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</si>
  <si>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</si>
  <si>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</si>
  <si>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</si>
  <si>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</si>
  <si>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</si>
  <si>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</si>
  <si>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</si>
  <si>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</si>
  <si>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</si>
  <si>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</si>
  <si>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</si>
  <si>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Előző évek elszámolásából származó elvonások és befizetések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</si>
  <si>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</si>
  <si>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</si>
  <si>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</si>
  <si>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</si>
  <si>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</si>
  <si>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</si>
  <si>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</si>
  <si>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</si>
  <si>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</si>
  <si>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</si>
  <si>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</si>
  <si>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</si>
  <si>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</si>
  <si>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</si>
  <si>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</si>
  <si>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</si>
  <si>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</si>
  <si>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</si>
  <si>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</si>
  <si>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</si>
  <si>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</si>
  <si>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</si>
  <si>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</si>
  <si>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</si>
  <si>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</si>
  <si>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</si>
  <si>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</si>
  <si>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</si>
  <si>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</si>
  <si>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</si>
  <si>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</si>
  <si>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</si>
  <si>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</si>
  <si>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</si>
  <si>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</si>
  <si>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</si>
  <si>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</si>
  <si>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</si>
  <si>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</si>
  <si>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</si>
  <si>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</si>
  <si>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</si>
  <si>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</si>
  <si>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</si>
  <si>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</si>
  <si>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</si>
  <si>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</si>
  <si>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</si>
  <si>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</si>
  <si>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</si>
  <si>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</si>
  <si>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</si>
  <si>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</si>
  <si>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</si>
  <si>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</si>
  <si>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</si>
  <si>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</si>
  <si>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</si>
  <si>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</si>
  <si>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</si>
  <si>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</si>
  <si>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</si>
  <si>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</si>
  <si>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</si>
  <si>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</si>
  <si>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</si>
  <si>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</si>
  <si>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</si>
  <si>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</si>
  <si>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</si>
  <si>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</si>
  <si>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</si>
  <si>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</si>
  <si>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</si>
  <si>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</si>
  <si>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</si>
  <si>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</si>
  <si>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</si>
  <si>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</si>
  <si>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</si>
  <si>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</si>
  <si>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</si>
  <si>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</si>
  <si>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</si>
  <si>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</si>
  <si>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</si>
  <si>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</si>
  <si>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</si>
  <si>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</si>
  <si>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</si>
  <si>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</si>
  <si>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</si>
  <si>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</si>
  <si>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ÁHT-n belüli megelőlegezések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</si>
  <si>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</si>
  <si>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</si>
  <si>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</si>
  <si>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</si>
  <si>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</si>
  <si>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</si>
  <si>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</si>
  <si>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</si>
  <si>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</si>
  <si>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</si>
  <si>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</si>
  <si>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</si>
  <si>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</si>
  <si>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</si>
  <si>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</si>
  <si>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</si>
  <si>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</si>
  <si>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</si>
  <si>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</si>
  <si>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</si>
  <si>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</si>
  <si>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</si>
  <si>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</si>
  <si>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</si>
  <si>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</si>
  <si>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</si>
  <si>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</si>
  <si>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</si>
  <si>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</si>
  <si>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</si>
  <si>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</si>
  <si>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</si>
  <si>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</si>
  <si>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</si>
  <si>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</si>
  <si>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</si>
  <si>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</si>
  <si>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</si>
  <si>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</si>
  <si>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</si>
  <si>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</si>
  <si>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Előirányzat-felhasználási terv 2019. évre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</si>
  <si>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</si>
  <si>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</si>
  <si>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</si>
  <si>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</si>
  <si>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</si>
  <si>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</si>
  <si>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</si>
  <si>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</si>
  <si>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</si>
  <si>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</si>
  <si>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</si>
  <si>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</si>
  <si>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</si>
  <si>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</si>
  <si>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</si>
  <si>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</si>
  <si>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</si>
  <si>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</si>
  <si>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</si>
  <si>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</si>
  <si>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</si>
  <si>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</si>
  <si>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</si>
  <si>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A 2019. évi általános működés és ágazati feladatok támogatásának alakulása jogcímenként</t>
  </si>
  <si>
    <t>adatok forintban</t>
  </si>
  <si>
    <t>Jogcím</t>
  </si>
  <si>
    <t>2019.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</si>
  <si>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</si>
  <si>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</si>
  <si>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</si>
  <si>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</si>
  <si>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</si>
  <si>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</si>
  <si>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</si>
  <si>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</si>
  <si>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</si>
  <si>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5.1. melléklet a ./2019 (….....) önkormányzati rendelethez</t>
  </si>
  <si>
    <t>- Egyéb működési célú tám. ÁH-n belülre</t>
  </si>
  <si>
    <t>- Garancia és kezességváll. Kif. ÁH-n kívülre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</si>
  <si>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</si>
  <si>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</si>
  <si>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</si>
  <si>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</si>
  <si>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Vadrózsa Német Nemzetiségi Óvoda</t>
  </si>
  <si>
    <t>Működési bevételek (1.1.+…+1.10.)</t>
  </si>
  <si>
    <t>Működési célú támogatások ÁHT-n belülről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</si>
  <si>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</si>
  <si>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</si>
  <si>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</si>
  <si>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</si>
  <si>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</si>
  <si>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</si>
  <si>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</si>
  <si>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</si>
  <si>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</si>
  <si>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</si>
  <si>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</si>
  <si>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</si>
  <si>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</si>
  <si>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</si>
  <si>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</si>
  <si>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</si>
  <si>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5.2. melléklet a 2/2019 (II.20.) önkormányzati rendelethez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</si>
  <si>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</si>
  <si>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</si>
  <si>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</si>
  <si>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</si>
  <si>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</si>
  <si>
    <t>Beruházási kiadások előirányzata beruházásonként</t>
  </si>
  <si>
    <t>Beruházás  megnevezése</t>
  </si>
  <si>
    <t>Teljes költség</t>
  </si>
  <si>
    <t>Kivitelezés kezdési és befejezési éve</t>
  </si>
  <si>
    <t>Felhasználás 2019. XII.31-ig</t>
  </si>
  <si>
    <t>2019. év utáni szükséglet
(6=2 - 4 - 5)</t>
  </si>
  <si>
    <t>Samsung Galaxy A8 mobiltelefon</t>
  </si>
  <si>
    <t>2019</t>
  </si>
  <si>
    <t>Lenovo laptop</t>
  </si>
  <si>
    <t>Dell laptop</t>
  </si>
  <si>
    <t>szökőkút építése</t>
  </si>
  <si>
    <t>Bluetooth hangfal/műv.ház/</t>
  </si>
  <si>
    <t>hűtőszekrény,mikró,porszívó/műv.ház/</t>
  </si>
  <si>
    <t>6 db sörpad/műv.ház/</t>
  </si>
  <si>
    <t>ÖSSZESEN:</t>
  </si>
  <si>
    <t>1.melléklet 4/2020(VI.15.)  önkormányzati rendelethez</t>
  </si>
  <si>
    <t>2.1 melléklet az  4/2020(VI.15.) önkormányzati rendelethez</t>
  </si>
  <si>
    <t>2.2. melléklet az  4/2020(VI.15.) önkormányzati rendelethez</t>
  </si>
  <si>
    <t>3.melléklet  4/2020(VI.15.) önkormányzati rendelethez</t>
  </si>
  <si>
    <t>4.melléklet  4/2020(VI.15.) önkormányzati rendelethez</t>
  </si>
  <si>
    <t>5.1. melléklet a 4/2020, (VI.15.) önkormányzati rendelethez</t>
  </si>
  <si>
    <t>5.2. melléklet a  4/2020(VI.15.) önkormányzati rendelethez</t>
  </si>
  <si>
    <t>6.melléklet  4/2020(VI.15.)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</si>
</sst>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243">
    <xf numFmtId="0" fontId="0" fillId="0" borderId="0" xfId="0"/>
    <xf numFmtId="164" fontId="1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left" vertical="center" indent="1"/>
    </xf>
    <xf numFmtId="0" fontId="1" fillId="0" borderId="0" xfId="1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wrapText="1" indent="1"/>
    </xf>
    <xf numFmtId="164" fontId="6" fillId="0" borderId="10" xfId="0" applyNumberFormat="1" applyFont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wrapText="1" indent="1"/>
    </xf>
    <xf numFmtId="164" fontId="6" fillId="0" borderId="13" xfId="0" applyNumberFormat="1" applyFont="1" applyBorder="1" applyAlignment="1" applyProtection="1">
      <alignment horizontal="right" vertical="center" wrapText="1" indent="1"/>
      <protection locked="0"/>
    </xf>
    <xf numFmtId="49" fontId="6" fillId="0" borderId="14" xfId="0" applyNumberFormat="1" applyFont="1" applyBorder="1" applyAlignment="1" applyProtection="1">
      <alignment horizontal="left" vertical="center" wrapText="1" indent="1"/>
    </xf>
    <xf numFmtId="0" fontId="7" fillId="0" borderId="15" xfId="0" applyFont="1" applyBorder="1" applyAlignment="1" applyProtection="1">
      <alignment horizontal="left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164" fontId="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wrapText="1"/>
    </xf>
    <xf numFmtId="0" fontId="7" fillId="0" borderId="15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8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164" fontId="6" fillId="0" borderId="21" xfId="0" applyNumberFormat="1" applyFont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22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right" vertical="center" wrapText="1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right" vertical="center" wrapText="1"/>
    </xf>
    <xf numFmtId="49" fontId="6" fillId="0" borderId="24" xfId="0" applyNumberFormat="1" applyFont="1" applyBorder="1" applyAlignment="1" applyProtection="1">
      <alignment horizontal="left" vertical="center" wrapText="1" indent="1"/>
    </xf>
    <xf numFmtId="0" fontId="6" fillId="0" borderId="25" xfId="0" applyFont="1" applyBorder="1" applyAlignment="1" applyProtection="1">
      <alignment horizontal="right" vertical="center" wrapText="1"/>
    </xf>
    <xf numFmtId="164" fontId="6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 indent="1"/>
    </xf>
    <xf numFmtId="164" fontId="6" fillId="0" borderId="27" xfId="0" applyNumberFormat="1" applyFont="1" applyBorder="1" applyAlignment="1" applyProtection="1">
      <alignment horizontal="right" vertical="center" wrapText="1" indent="1"/>
      <protection locked="0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left" vertical="center" wrapText="1" indent="15"/>
    </xf>
    <xf numFmtId="164" fontId="6" fillId="0" borderId="28" xfId="0" applyNumberFormat="1" applyFont="1" applyBorder="1" applyAlignment="1" applyProtection="1">
      <alignment horizontal="righ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9" xfId="0" applyFont="1" applyBorder="1" applyAlignment="1" applyProtection="1">
      <alignment horizontal="left" vertical="center" wrapText="1" indent="1"/>
    </xf>
    <xf numFmtId="164" fontId="8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</xf>
    <xf numFmtId="164" fontId="6" fillId="0" borderId="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3" xfId="0" applyNumberFormat="1" applyFont="1" applyBorder="1" applyAlignment="1" applyProtection="1">
      <alignment horizontal="left" vertical="center" wrapText="1" indent="1"/>
    </xf>
    <xf numFmtId="164" fontId="6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Border="1" applyAlignment="1" applyProtection="1">
      <alignment horizontal="left" vertical="center" wrapText="1" indent="1"/>
      <protection locked="0"/>
    </xf>
    <xf numFmtId="164" fontId="6" fillId="0" borderId="14" xfId="0" applyNumberFormat="1" applyFont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0" xfId="0" applyNumberFormat="1" applyFont="1" applyBorder="1" applyAlignment="1" applyProtection="1">
      <alignment horizontal="left" vertical="center" wrapText="1" indent="1"/>
    </xf>
    <xf numFmtId="164" fontId="5" fillId="0" borderId="2" xfId="0" applyNumberFormat="1" applyFont="1" applyBorder="1" applyAlignment="1" applyProtection="1">
      <alignment horizontal="lef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11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</xf>
    <xf numFmtId="164" fontId="12" fillId="0" borderId="29" xfId="0" applyNumberFormat="1" applyFont="1" applyBorder="1" applyAlignment="1" applyProtection="1">
      <alignment horizontal="right" vertical="center" wrapText="1" indent="1"/>
    </xf>
    <xf numFmtId="164" fontId="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2" xfId="0" applyNumberFormat="1" applyFont="1" applyBorder="1" applyAlignment="1" applyProtection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</xf>
    <xf numFmtId="164" fontId="6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Border="1" applyAlignment="1" applyProtection="1">
      <alignment horizontal="left" vertical="center" wrapText="1" indent="1"/>
    </xf>
    <xf numFmtId="164" fontId="10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  <protection locked="0"/>
    </xf>
    <xf numFmtId="164" fontId="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6" fillId="0" borderId="11" xfId="0" applyNumberFormat="1" applyFont="1" applyBorder="1" applyAlignment="1" applyProtection="1">
      <alignment horizontal="right" vertical="center" wrapText="1"/>
    </xf>
    <xf numFmtId="164" fontId="6" fillId="0" borderId="12" xfId="0" applyNumberFormat="1" applyFont="1" applyBorder="1" applyAlignment="1" applyProtection="1">
      <alignment horizontal="right" vertical="center" wrapText="1"/>
    </xf>
    <xf numFmtId="164" fontId="12" fillId="0" borderId="12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right" vertical="center" wrapText="1"/>
    </xf>
    <xf numFmtId="164" fontId="6" fillId="0" borderId="14" xfId="0" applyNumberFormat="1" applyFont="1" applyBorder="1" applyAlignment="1" applyProtection="1">
      <alignment horizontal="right" vertical="center" wrapText="1"/>
    </xf>
    <xf numFmtId="0" fontId="13" fillId="0" borderId="0" xfId="1" applyProtection="1"/>
    <xf numFmtId="0" fontId="13" fillId="0" borderId="0" xfId="1" applyProtection="1">
      <protection locked="0"/>
    </xf>
    <xf numFmtId="0" fontId="3" fillId="0" borderId="0" xfId="0" applyFont="1" applyAlignment="1">
      <alignment horizontal="right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indent="1"/>
    </xf>
    <xf numFmtId="0" fontId="6" fillId="0" borderId="23" xfId="1" applyFont="1" applyBorder="1" applyAlignment="1" applyProtection="1">
      <alignment horizontal="left" vertical="center" indent="1"/>
    </xf>
    <xf numFmtId="0" fontId="6" fillId="0" borderId="29" xfId="1" applyFont="1" applyBorder="1" applyAlignment="1" applyProtection="1">
      <alignment horizontal="left" vertical="center" wrapText="1" indent="1"/>
    </xf>
    <xf numFmtId="164" fontId="6" fillId="0" borderId="29" xfId="1" applyNumberFormat="1" applyFont="1" applyBorder="1" applyAlignment="1" applyProtection="1">
      <alignment vertical="center"/>
      <protection locked="0"/>
    </xf>
    <xf numFmtId="164" fontId="6" fillId="0" borderId="36" xfId="1" applyNumberFormat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left" vertical="center" indent="1"/>
    </xf>
    <xf numFmtId="0" fontId="6" fillId="0" borderId="12" xfId="1" applyFont="1" applyBorder="1" applyAlignment="1" applyProtection="1">
      <alignment horizontal="left" vertical="center" wrapText="1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</xf>
    <xf numFmtId="0" fontId="6" fillId="0" borderId="9" xfId="1" applyFont="1" applyBorder="1" applyAlignment="1" applyProtection="1">
      <alignment horizontal="left" vertical="center" wrapText="1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 applyProtection="1">
      <alignment vertical="center"/>
    </xf>
    <xf numFmtId="0" fontId="6" fillId="0" borderId="1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vertical="center" indent="1"/>
    </xf>
    <xf numFmtId="164" fontId="5" fillId="0" borderId="3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left" vertical="center" indent="1"/>
    </xf>
    <xf numFmtId="0" fontId="6" fillId="0" borderId="9" xfId="1" applyFont="1" applyBorder="1" applyAlignment="1" applyProtection="1">
      <alignment horizontal="left" vertical="center" indent="1"/>
    </xf>
    <xf numFmtId="0" fontId="5" fillId="0" borderId="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indent="1"/>
    </xf>
    <xf numFmtId="164" fontId="5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left" vertical="center" wrapText="1"/>
      <protection locked="0"/>
    </xf>
    <xf numFmtId="164" fontId="7" fillId="0" borderId="40" xfId="0" applyNumberFormat="1" applyFont="1" applyBorder="1" applyAlignment="1" applyProtection="1">
      <alignment horizontal="right" vertical="center" wrapText="1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164" fontId="13" fillId="0" borderId="0" xfId="0" applyNumberFormat="1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vertical="top" wrapText="1"/>
    </xf>
    <xf numFmtId="0" fontId="18" fillId="0" borderId="0" xfId="0" applyFont="1" applyAlignment="1" applyProtection="1">
      <alignment horizontal="right" vertical="top"/>
      <protection locked="0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right" vertical="center" indent="1"/>
    </xf>
    <xf numFmtId="0" fontId="4" fillId="0" borderId="44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 inden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48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right" vertical="center" wrapText="1" indent="1"/>
    </xf>
    <xf numFmtId="49" fontId="6" fillId="0" borderId="14" xfId="0" applyNumberFormat="1" applyFont="1" applyBorder="1" applyAlignment="1" applyProtection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164" fontId="5" fillId="0" borderId="3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wrapText="1"/>
    </xf>
    <xf numFmtId="49" fontId="6" fillId="0" borderId="24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15"/>
    </xf>
    <xf numFmtId="0" fontId="8" fillId="0" borderId="1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vertical="center"/>
    </xf>
    <xf numFmtId="0" fontId="10" fillId="0" borderId="50" xfId="0" applyFont="1" applyBorder="1" applyAlignment="1" applyProtection="1">
      <alignment vertical="center" wrapText="1"/>
    </xf>
    <xf numFmtId="3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Alignment="1" applyProtection="1">
      <alignment horizontal="left" vertical="top" wrapText="1"/>
    </xf>
    <xf numFmtId="49" fontId="4" fillId="0" borderId="21" xfId="0" applyNumberFormat="1" applyFont="1" applyBorder="1" applyAlignment="1" applyProtection="1">
      <alignment horizontal="right" vertical="center"/>
    </xf>
    <xf numFmtId="0" fontId="4" fillId="0" borderId="44" xfId="0" applyFont="1" applyBorder="1" applyAlignment="1" applyProtection="1">
      <alignment horizontal="center" vertical="center" wrapText="1"/>
    </xf>
    <xf numFmtId="49" fontId="4" fillId="0" borderId="45" xfId="0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 indent="1"/>
    </xf>
    <xf numFmtId="164" fontId="5" fillId="0" borderId="37" xfId="0" applyNumberFormat="1" applyFont="1" applyBorder="1" applyAlignment="1" applyProtection="1">
      <alignment horizontal="right" vertical="center" wrapText="1" indent="1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19" fillId="0" borderId="50" xfId="0" applyFont="1" applyBorder="1" applyAlignment="1" applyProtection="1">
      <alignment horizontal="left" wrapText="1" indent="1"/>
    </xf>
    <xf numFmtId="0" fontId="6" fillId="0" borderId="0" xfId="0" applyFont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 inden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right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51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vertical="center" wrapText="1"/>
    </xf>
    <xf numFmtId="164" fontId="4" fillId="2" borderId="3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</cellXfs>
  <cellStyles count="2">
    <cellStyle name="Excel Built-in Explanatory Text" xfId="1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1"/>
  <sheetViews>
    <sheetView topLeftCell="A96" zoomScaleNormal="100" workbookViewId="0">
      <selection activeCell="B96" sqref="B96"/>
    </sheetView>
  </sheetViews>
  <sheetFormatPr defaultColWidth="8.7109375" defaultRowHeight="15" x14ac:dyDescent="0.25"/>
  <cols>
    <col min="2" max="2" width="60.140625" customWidth="1"/>
    <col min="3" max="3" width="18.140625" customWidth="1"/>
  </cols>
  <sheetData>
    <row r="2" spans="1:3" x14ac:dyDescent="0.25">
      <c r="B2" t="s">
        <v>0</v>
      </c>
    </row>
    <row r="3" spans="1:3" ht="20.100000000000001" customHeight="1" x14ac:dyDescent="0.25">
      <c r="A3" s="10" t="s">
        <v>1</v>
      </c>
      <c r="B3" s="10"/>
      <c r="C3" s="10"/>
    </row>
    <row r="4" spans="1:3" ht="20.100000000000001" customHeight="1" x14ac:dyDescent="0.25">
      <c r="A4" s="9"/>
      <c r="B4" s="9"/>
      <c r="C4" s="11" t="s">
        <v>2</v>
      </c>
    </row>
    <row r="5" spans="1:3" ht="24" customHeight="1" x14ac:dyDescent="0.25">
      <c r="A5" s="12" t="s">
        <v>3</v>
      </c>
      <c r="B5" s="13" t="s">
        <v>4</v>
      </c>
      <c r="C5" s="14" t="s">
        <v>5</v>
      </c>
    </row>
    <row r="6" spans="1:3" ht="15" customHeight="1" x14ac:dyDescent="0.25">
      <c r="A6" s="15">
        <v>1</v>
      </c>
      <c r="B6" s="16">
        <v>2</v>
      </c>
      <c r="C6" s="17">
        <v>3</v>
      </c>
    </row>
    <row r="7" spans="1:3" ht="15" customHeight="1" x14ac:dyDescent="0.25">
      <c r="A7" s="18" t="s">
        <v>6</v>
      </c>
      <c r="B7" s="19" t="s">
        <v>7</v>
      </c>
      <c r="C7" s="20">
        <f>+C8+C9+C10+C11+C12+C13</f>
        <v>34052282</v>
      </c>
    </row>
    <row r="8" spans="1:3" ht="15" customHeight="1" x14ac:dyDescent="0.25">
      <c r="A8" s="21" t="s">
        <v>8</v>
      </c>
      <c r="B8" s="22" t="s">
        <v>9</v>
      </c>
      <c r="C8" s="23">
        <v>13970098</v>
      </c>
    </row>
    <row r="9" spans="1:3" ht="15" customHeight="1" x14ac:dyDescent="0.25">
      <c r="A9" s="24" t="s">
        <v>10</v>
      </c>
      <c r="B9" s="25" t="s">
        <v>11</v>
      </c>
      <c r="C9" s="26">
        <v>12021133</v>
      </c>
    </row>
    <row r="10" spans="1:3" ht="15" customHeight="1" x14ac:dyDescent="0.25">
      <c r="A10" s="24" t="s">
        <v>12</v>
      </c>
      <c r="B10" s="25" t="s">
        <v>13</v>
      </c>
      <c r="C10" s="26">
        <v>5829251</v>
      </c>
    </row>
    <row r="11" spans="1:3" ht="15" customHeight="1" x14ac:dyDescent="0.25">
      <c r="A11" s="24" t="s">
        <v>14</v>
      </c>
      <c r="B11" s="25" t="s">
        <v>15</v>
      </c>
      <c r="C11" s="26">
        <v>1800000</v>
      </c>
    </row>
    <row r="12" spans="1:3" ht="15" customHeight="1" x14ac:dyDescent="0.25">
      <c r="A12" s="24" t="s">
        <v>16</v>
      </c>
      <c r="B12" s="25" t="s">
        <v>17</v>
      </c>
      <c r="C12" s="26">
        <v>431800</v>
      </c>
    </row>
    <row r="13" spans="1:3" ht="15" customHeight="1" x14ac:dyDescent="0.25">
      <c r="A13" s="27" t="s">
        <v>18</v>
      </c>
      <c r="B13" s="28" t="s">
        <v>19</v>
      </c>
      <c r="C13" s="26"/>
    </row>
    <row r="14" spans="1:3" ht="15" customHeight="1" x14ac:dyDescent="0.25">
      <c r="A14" s="18" t="s">
        <v>20</v>
      </c>
      <c r="B14" s="29" t="s">
        <v>21</v>
      </c>
      <c r="C14" s="20">
        <f>+C15+C16+C17+C18+C19</f>
        <v>1238682</v>
      </c>
    </row>
    <row r="15" spans="1:3" ht="15" customHeight="1" x14ac:dyDescent="0.25">
      <c r="A15" s="21" t="s">
        <v>22</v>
      </c>
      <c r="B15" s="22" t="s">
        <v>23</v>
      </c>
      <c r="C15" s="23"/>
    </row>
    <row r="16" spans="1:3" ht="15" customHeight="1" x14ac:dyDescent="0.25">
      <c r="A16" s="24" t="s">
        <v>24</v>
      </c>
      <c r="B16" s="25" t="s">
        <v>25</v>
      </c>
      <c r="C16" s="26"/>
    </row>
    <row r="17" spans="1:3" ht="15" customHeight="1" x14ac:dyDescent="0.25">
      <c r="A17" s="24" t="s">
        <v>26</v>
      </c>
      <c r="B17" s="25" t="s">
        <v>27</v>
      </c>
      <c r="C17" s="26"/>
    </row>
    <row r="18" spans="1:3" ht="15" customHeight="1" x14ac:dyDescent="0.25">
      <c r="A18" s="24" t="s">
        <v>28</v>
      </c>
      <c r="B18" s="25" t="s">
        <v>29</v>
      </c>
      <c r="C18" s="26"/>
    </row>
    <row r="19" spans="1:3" ht="15" customHeight="1" x14ac:dyDescent="0.25">
      <c r="A19" s="24" t="s">
        <v>30</v>
      </c>
      <c r="B19" s="25" t="s">
        <v>31</v>
      </c>
      <c r="C19" s="26">
        <v>1238682</v>
      </c>
    </row>
    <row r="20" spans="1:3" ht="15" customHeight="1" x14ac:dyDescent="0.25">
      <c r="A20" s="27" t="s">
        <v>32</v>
      </c>
      <c r="B20" s="28" t="s">
        <v>33</v>
      </c>
      <c r="C20" s="30"/>
    </row>
    <row r="21" spans="1:3" ht="12" customHeight="1" x14ac:dyDescent="0.25">
      <c r="A21" s="18" t="s">
        <v>34</v>
      </c>
      <c r="B21" s="19" t="s">
        <v>35</v>
      </c>
      <c r="C21" s="20">
        <f>+C22+C23+C24+C25+C26</f>
        <v>0</v>
      </c>
    </row>
    <row r="22" spans="1:3" ht="12" customHeight="1" x14ac:dyDescent="0.25">
      <c r="A22" s="21" t="s">
        <v>36</v>
      </c>
      <c r="B22" s="22" t="s">
        <v>37</v>
      </c>
      <c r="C22" s="23"/>
    </row>
    <row r="23" spans="1:3" ht="12" customHeight="1" x14ac:dyDescent="0.25">
      <c r="A23" s="24" t="s">
        <v>38</v>
      </c>
      <c r="B23" s="25" t="s">
        <v>39</v>
      </c>
      <c r="C23" s="26"/>
    </row>
    <row r="24" spans="1:3" ht="12" customHeight="1" x14ac:dyDescent="0.25">
      <c r="A24" s="24" t="s">
        <v>40</v>
      </c>
      <c r="B24" s="25" t="s">
        <v>41</v>
      </c>
      <c r="C24" s="26"/>
    </row>
    <row r="25" spans="1:3" ht="12" customHeight="1" x14ac:dyDescent="0.25">
      <c r="A25" s="24" t="s">
        <v>42</v>
      </c>
      <c r="B25" s="25" t="s">
        <v>43</v>
      </c>
      <c r="C25" s="26"/>
    </row>
    <row r="26" spans="1:3" ht="12" customHeight="1" x14ac:dyDescent="0.25">
      <c r="A26" s="24" t="s">
        <v>44</v>
      </c>
      <c r="B26" s="25" t="s">
        <v>45</v>
      </c>
      <c r="C26" s="26"/>
    </row>
    <row r="27" spans="1:3" ht="12" customHeight="1" x14ac:dyDescent="0.25">
      <c r="A27" s="27" t="s">
        <v>46</v>
      </c>
      <c r="B27" s="28" t="s">
        <v>47</v>
      </c>
      <c r="C27" s="30"/>
    </row>
    <row r="28" spans="1:3" ht="15" customHeight="1" x14ac:dyDescent="0.25">
      <c r="A28" s="18" t="s">
        <v>48</v>
      </c>
      <c r="B28" s="19" t="s">
        <v>49</v>
      </c>
      <c r="C28" s="20">
        <f>+C29+C32+C33+C34</f>
        <v>5185832</v>
      </c>
    </row>
    <row r="29" spans="1:3" ht="15" customHeight="1" x14ac:dyDescent="0.25">
      <c r="A29" s="21" t="s">
        <v>50</v>
      </c>
      <c r="B29" s="22" t="s">
        <v>51</v>
      </c>
      <c r="C29" s="31">
        <v>3465944</v>
      </c>
    </row>
    <row r="30" spans="1:3" ht="15" customHeight="1" x14ac:dyDescent="0.25">
      <c r="A30" s="24" t="s">
        <v>52</v>
      </c>
      <c r="B30" s="25" t="s">
        <v>53</v>
      </c>
      <c r="C30" s="26">
        <v>0</v>
      </c>
    </row>
    <row r="31" spans="1:3" ht="15" customHeight="1" x14ac:dyDescent="0.25">
      <c r="A31" s="24" t="s">
        <v>54</v>
      </c>
      <c r="B31" s="25" t="s">
        <v>55</v>
      </c>
      <c r="C31" s="26">
        <v>3465944</v>
      </c>
    </row>
    <row r="32" spans="1:3" ht="15" customHeight="1" x14ac:dyDescent="0.25">
      <c r="A32" s="24" t="s">
        <v>56</v>
      </c>
      <c r="B32" s="25" t="s">
        <v>57</v>
      </c>
      <c r="C32" s="26">
        <v>1328658</v>
      </c>
    </row>
    <row r="33" spans="1:3" ht="15" customHeight="1" x14ac:dyDescent="0.25">
      <c r="A33" s="24" t="s">
        <v>58</v>
      </c>
      <c r="B33" s="25" t="s">
        <v>59</v>
      </c>
      <c r="C33" s="26">
        <v>0</v>
      </c>
    </row>
    <row r="34" spans="1:3" ht="15" customHeight="1" x14ac:dyDescent="0.25">
      <c r="A34" s="27" t="s">
        <v>60</v>
      </c>
      <c r="B34" s="28" t="s">
        <v>61</v>
      </c>
      <c r="C34" s="30">
        <v>391230</v>
      </c>
    </row>
    <row r="35" spans="1:3" ht="15" customHeight="1" x14ac:dyDescent="0.25">
      <c r="A35" s="18" t="s">
        <v>62</v>
      </c>
      <c r="B35" s="19" t="s">
        <v>63</v>
      </c>
      <c r="C35" s="20">
        <f>SUM(C36:C45)</f>
        <v>1734430</v>
      </c>
    </row>
    <row r="36" spans="1:3" ht="15" customHeight="1" x14ac:dyDescent="0.25">
      <c r="A36" s="21" t="s">
        <v>64</v>
      </c>
      <c r="B36" s="22" t="s">
        <v>65</v>
      </c>
      <c r="C36" s="23"/>
    </row>
    <row r="37" spans="1:3" ht="15" customHeight="1" x14ac:dyDescent="0.25">
      <c r="A37" s="24" t="s">
        <v>66</v>
      </c>
      <c r="B37" s="25" t="s">
        <v>67</v>
      </c>
      <c r="C37" s="26">
        <v>900000</v>
      </c>
    </row>
    <row r="38" spans="1:3" ht="15" customHeight="1" x14ac:dyDescent="0.25">
      <c r="A38" s="24" t="s">
        <v>68</v>
      </c>
      <c r="B38" s="25" t="s">
        <v>69</v>
      </c>
      <c r="C38" s="26">
        <v>5000</v>
      </c>
    </row>
    <row r="39" spans="1:3" ht="15" customHeight="1" x14ac:dyDescent="0.25">
      <c r="A39" s="24" t="s">
        <v>70</v>
      </c>
      <c r="B39" s="25" t="s">
        <v>71</v>
      </c>
      <c r="C39" s="26">
        <v>11820</v>
      </c>
    </row>
    <row r="40" spans="1:3" ht="15" customHeight="1" x14ac:dyDescent="0.25">
      <c r="A40" s="24" t="s">
        <v>72</v>
      </c>
      <c r="B40" s="25" t="s">
        <v>73</v>
      </c>
      <c r="C40" s="26">
        <v>806530</v>
      </c>
    </row>
    <row r="41" spans="1:3" ht="15" customHeight="1" x14ac:dyDescent="0.25">
      <c r="A41" s="24" t="s">
        <v>74</v>
      </c>
      <c r="B41" s="25" t="s">
        <v>75</v>
      </c>
      <c r="C41" s="26"/>
    </row>
    <row r="42" spans="1:3" ht="15" customHeight="1" x14ac:dyDescent="0.25">
      <c r="A42" s="24" t="s">
        <v>76</v>
      </c>
      <c r="B42" s="25" t="s">
        <v>77</v>
      </c>
      <c r="C42" s="26"/>
    </row>
    <row r="43" spans="1:3" ht="15" customHeight="1" x14ac:dyDescent="0.25">
      <c r="A43" s="24" t="s">
        <v>78</v>
      </c>
      <c r="B43" s="25" t="s">
        <v>79</v>
      </c>
      <c r="C43" s="26">
        <v>1001</v>
      </c>
    </row>
    <row r="44" spans="1:3" ht="15" customHeight="1" x14ac:dyDescent="0.25">
      <c r="A44" s="24" t="s">
        <v>80</v>
      </c>
      <c r="B44" s="25" t="s">
        <v>81</v>
      </c>
      <c r="C44" s="26"/>
    </row>
    <row r="45" spans="1:3" ht="15" customHeight="1" x14ac:dyDescent="0.25">
      <c r="A45" s="27" t="s">
        <v>82</v>
      </c>
      <c r="B45" s="28" t="s">
        <v>83</v>
      </c>
      <c r="C45" s="30">
        <v>10079</v>
      </c>
    </row>
    <row r="46" spans="1:3" ht="15" customHeight="1" x14ac:dyDescent="0.25">
      <c r="A46" s="18" t="s">
        <v>84</v>
      </c>
      <c r="B46" s="19" t="s">
        <v>85</v>
      </c>
      <c r="C46" s="20">
        <f>SUM(C47:C51)</f>
        <v>0</v>
      </c>
    </row>
    <row r="47" spans="1:3" ht="15" customHeight="1" x14ac:dyDescent="0.25">
      <c r="A47" s="21" t="s">
        <v>86</v>
      </c>
      <c r="B47" s="22" t="s">
        <v>87</v>
      </c>
      <c r="C47" s="23"/>
    </row>
    <row r="48" spans="1:3" ht="15" customHeight="1" x14ac:dyDescent="0.25">
      <c r="A48" s="24" t="s">
        <v>88</v>
      </c>
      <c r="B48" s="25" t="s">
        <v>89</v>
      </c>
      <c r="C48" s="26"/>
    </row>
    <row r="49" spans="1:3" ht="15" customHeight="1" x14ac:dyDescent="0.25">
      <c r="A49" s="24" t="s">
        <v>90</v>
      </c>
      <c r="B49" s="25" t="s">
        <v>91</v>
      </c>
      <c r="C49" s="26"/>
    </row>
    <row r="50" spans="1:3" ht="12" customHeight="1" x14ac:dyDescent="0.25">
      <c r="A50" s="24" t="s">
        <v>92</v>
      </c>
      <c r="B50" s="25" t="s">
        <v>93</v>
      </c>
      <c r="C50" s="26"/>
    </row>
    <row r="51" spans="1:3" ht="12" customHeight="1" x14ac:dyDescent="0.25">
      <c r="A51" s="27" t="s">
        <v>94</v>
      </c>
      <c r="B51" s="28" t="s">
        <v>95</v>
      </c>
      <c r="C51" s="30"/>
    </row>
    <row r="52" spans="1:3" ht="12" customHeight="1" x14ac:dyDescent="0.25">
      <c r="A52" s="18" t="s">
        <v>96</v>
      </c>
      <c r="B52" s="19" t="s">
        <v>97</v>
      </c>
      <c r="C52" s="20">
        <f>SUM(C53:C55)</f>
        <v>0</v>
      </c>
    </row>
    <row r="53" spans="1:3" ht="12" customHeight="1" x14ac:dyDescent="0.25">
      <c r="A53" s="21" t="s">
        <v>98</v>
      </c>
      <c r="B53" s="22" t="s">
        <v>99</v>
      </c>
      <c r="C53" s="23"/>
    </row>
    <row r="54" spans="1:3" ht="12" customHeight="1" x14ac:dyDescent="0.25">
      <c r="A54" s="24" t="s">
        <v>100</v>
      </c>
      <c r="B54" s="25" t="s">
        <v>101</v>
      </c>
      <c r="C54" s="26"/>
    </row>
    <row r="55" spans="1:3" ht="12" customHeight="1" x14ac:dyDescent="0.25">
      <c r="A55" s="24" t="s">
        <v>102</v>
      </c>
      <c r="B55" s="25" t="s">
        <v>103</v>
      </c>
      <c r="C55" s="26"/>
    </row>
    <row r="56" spans="1:3" ht="12" customHeight="1" x14ac:dyDescent="0.25">
      <c r="A56" s="27" t="s">
        <v>104</v>
      </c>
      <c r="B56" s="28" t="s">
        <v>105</v>
      </c>
      <c r="C56" s="30"/>
    </row>
    <row r="57" spans="1:3" ht="12" customHeight="1" x14ac:dyDescent="0.25">
      <c r="A57" s="18" t="s">
        <v>106</v>
      </c>
      <c r="B57" s="29" t="s">
        <v>107</v>
      </c>
      <c r="C57" s="20">
        <f>SUM(C58:C60)</f>
        <v>0</v>
      </c>
    </row>
    <row r="58" spans="1:3" ht="12" customHeight="1" x14ac:dyDescent="0.25">
      <c r="A58" s="21" t="s">
        <v>108</v>
      </c>
      <c r="B58" s="22" t="s">
        <v>109</v>
      </c>
      <c r="C58" s="26"/>
    </row>
    <row r="59" spans="1:3" ht="12" customHeight="1" x14ac:dyDescent="0.25">
      <c r="A59" s="24" t="s">
        <v>110</v>
      </c>
      <c r="B59" s="25" t="s">
        <v>111</v>
      </c>
      <c r="C59" s="26"/>
    </row>
    <row r="60" spans="1:3" ht="12" customHeight="1" x14ac:dyDescent="0.25">
      <c r="A60" s="24" t="s">
        <v>112</v>
      </c>
      <c r="B60" s="25" t="s">
        <v>113</v>
      </c>
      <c r="C60" s="26"/>
    </row>
    <row r="61" spans="1:3" ht="12" customHeight="1" x14ac:dyDescent="0.25">
      <c r="A61" s="27" t="s">
        <v>114</v>
      </c>
      <c r="B61" s="28" t="s">
        <v>115</v>
      </c>
      <c r="C61" s="26"/>
    </row>
    <row r="62" spans="1:3" ht="15" customHeight="1" x14ac:dyDescent="0.25">
      <c r="A62" s="18" t="s">
        <v>116</v>
      </c>
      <c r="B62" s="19" t="s">
        <v>117</v>
      </c>
      <c r="C62" s="20">
        <f>+C7+C14+C21+C28+C35+C46+C52+C57</f>
        <v>42211226</v>
      </c>
    </row>
    <row r="63" spans="1:3" ht="15" customHeight="1" x14ac:dyDescent="0.25">
      <c r="A63" s="32" t="s">
        <v>118</v>
      </c>
      <c r="B63" s="29" t="s">
        <v>119</v>
      </c>
      <c r="C63" s="20">
        <f>SUM(C64:C66)</f>
        <v>0</v>
      </c>
    </row>
    <row r="64" spans="1:3" ht="15" customHeight="1" x14ac:dyDescent="0.25">
      <c r="A64" s="21" t="s">
        <v>120</v>
      </c>
      <c r="B64" s="22" t="s">
        <v>121</v>
      </c>
      <c r="C64" s="26"/>
    </row>
    <row r="65" spans="1:3" ht="15" customHeight="1" x14ac:dyDescent="0.25">
      <c r="A65" s="24" t="s">
        <v>122</v>
      </c>
      <c r="B65" s="25" t="s">
        <v>123</v>
      </c>
      <c r="C65" s="26"/>
    </row>
    <row r="66" spans="1:3" ht="15" customHeight="1" x14ac:dyDescent="0.25">
      <c r="A66" s="27" t="s">
        <v>124</v>
      </c>
      <c r="B66" s="33" t="s">
        <v>125</v>
      </c>
      <c r="C66" s="26"/>
    </row>
    <row r="67" spans="1:3" ht="15" customHeight="1" x14ac:dyDescent="0.25">
      <c r="A67" s="32" t="s">
        <v>126</v>
      </c>
      <c r="B67" s="29" t="s">
        <v>127</v>
      </c>
      <c r="C67" s="20">
        <f>SUM(C68:C71)</f>
        <v>0</v>
      </c>
    </row>
    <row r="68" spans="1:3" ht="15" customHeight="1" x14ac:dyDescent="0.25">
      <c r="A68" s="21" t="s">
        <v>128</v>
      </c>
      <c r="B68" s="22" t="s">
        <v>129</v>
      </c>
      <c r="C68" s="26"/>
    </row>
    <row r="69" spans="1:3" ht="15" customHeight="1" x14ac:dyDescent="0.25">
      <c r="A69" s="24" t="s">
        <v>130</v>
      </c>
      <c r="B69" s="25" t="s">
        <v>131</v>
      </c>
      <c r="C69" s="26"/>
    </row>
    <row r="70" spans="1:3" ht="15" customHeight="1" x14ac:dyDescent="0.25">
      <c r="A70" s="24" t="s">
        <v>132</v>
      </c>
      <c r="B70" s="25" t="s">
        <v>133</v>
      </c>
      <c r="C70" s="26"/>
    </row>
    <row r="71" spans="1:3" ht="15" customHeight="1" x14ac:dyDescent="0.25">
      <c r="A71" s="27" t="s">
        <v>134</v>
      </c>
      <c r="B71" s="28" t="s">
        <v>135</v>
      </c>
      <c r="C71" s="26"/>
    </row>
    <row r="72" spans="1:3" ht="15" customHeight="1" x14ac:dyDescent="0.25">
      <c r="A72" s="32" t="s">
        <v>136</v>
      </c>
      <c r="B72" s="29" t="s">
        <v>137</v>
      </c>
      <c r="C72" s="20">
        <f>SUM(C73:C74)</f>
        <v>14805636</v>
      </c>
    </row>
    <row r="73" spans="1:3" ht="15" customHeight="1" x14ac:dyDescent="0.25">
      <c r="A73" s="21" t="s">
        <v>138</v>
      </c>
      <c r="B73" s="22" t="s">
        <v>139</v>
      </c>
      <c r="C73" s="26">
        <v>14805636</v>
      </c>
    </row>
    <row r="74" spans="1:3" ht="12" customHeight="1" x14ac:dyDescent="0.25">
      <c r="A74" s="27" t="s">
        <v>140</v>
      </c>
      <c r="B74" s="28" t="s">
        <v>141</v>
      </c>
      <c r="C74" s="26"/>
    </row>
    <row r="75" spans="1:3" ht="12" customHeight="1" x14ac:dyDescent="0.25">
      <c r="A75" s="32" t="s">
        <v>142</v>
      </c>
      <c r="B75" s="29" t="s">
        <v>143</v>
      </c>
      <c r="C75" s="20">
        <f>SUM(C76:C78)</f>
        <v>1351898</v>
      </c>
    </row>
    <row r="76" spans="1:3" ht="12" customHeight="1" x14ac:dyDescent="0.25">
      <c r="A76" s="21" t="s">
        <v>144</v>
      </c>
      <c r="B76" s="22" t="s">
        <v>145</v>
      </c>
      <c r="C76" s="26">
        <v>1351898</v>
      </c>
    </row>
    <row r="77" spans="1:3" ht="12" customHeight="1" x14ac:dyDescent="0.25">
      <c r="A77" s="24" t="s">
        <v>146</v>
      </c>
      <c r="B77" s="25" t="s">
        <v>147</v>
      </c>
      <c r="C77" s="26"/>
    </row>
    <row r="78" spans="1:3" ht="12" customHeight="1" x14ac:dyDescent="0.25">
      <c r="A78" s="27" t="s">
        <v>148</v>
      </c>
      <c r="B78" s="28" t="s">
        <v>149</v>
      </c>
      <c r="C78" s="26"/>
    </row>
    <row r="79" spans="1:3" ht="12" customHeight="1" x14ac:dyDescent="0.25">
      <c r="A79" s="32" t="s">
        <v>150</v>
      </c>
      <c r="B79" s="29" t="s">
        <v>151</v>
      </c>
      <c r="C79" s="20">
        <f>SUM(C80:C83)</f>
        <v>0</v>
      </c>
    </row>
    <row r="80" spans="1:3" ht="12" customHeight="1" x14ac:dyDescent="0.25">
      <c r="A80" s="34" t="s">
        <v>152</v>
      </c>
      <c r="B80" s="22" t="s">
        <v>153</v>
      </c>
      <c r="C80" s="26"/>
    </row>
    <row r="81" spans="1:3" ht="12" customHeight="1" x14ac:dyDescent="0.25">
      <c r="A81" s="35" t="s">
        <v>154</v>
      </c>
      <c r="B81" s="25" t="s">
        <v>155</v>
      </c>
      <c r="C81" s="26"/>
    </row>
    <row r="82" spans="1:3" ht="12" customHeight="1" x14ac:dyDescent="0.25">
      <c r="A82" s="35" t="s">
        <v>156</v>
      </c>
      <c r="B82" s="25" t="s">
        <v>157</v>
      </c>
      <c r="C82" s="26"/>
    </row>
    <row r="83" spans="1:3" ht="12" customHeight="1" x14ac:dyDescent="0.25">
      <c r="A83" s="36" t="s">
        <v>158</v>
      </c>
      <c r="B83" s="28" t="s">
        <v>159</v>
      </c>
      <c r="C83" s="26"/>
    </row>
    <row r="84" spans="1:3" ht="12" customHeight="1" x14ac:dyDescent="0.25">
      <c r="A84" s="32" t="s">
        <v>160</v>
      </c>
      <c r="B84" s="29" t="s">
        <v>161</v>
      </c>
      <c r="C84" s="37"/>
    </row>
    <row r="85" spans="1:3" ht="15" customHeight="1" x14ac:dyDescent="0.25">
      <c r="A85" s="32" t="s">
        <v>162</v>
      </c>
      <c r="B85" s="38" t="s">
        <v>163</v>
      </c>
      <c r="C85" s="20">
        <f>+C63+C67+C72+C75+C79+C84</f>
        <v>16157534</v>
      </c>
    </row>
    <row r="86" spans="1:3" ht="15" customHeight="1" x14ac:dyDescent="0.25">
      <c r="A86" s="39" t="s">
        <v>164</v>
      </c>
      <c r="B86" s="40" t="s">
        <v>165</v>
      </c>
      <c r="C86" s="20">
        <f>+C62+C85</f>
        <v>58368760</v>
      </c>
    </row>
    <row r="87" spans="1:3" ht="15" customHeight="1" x14ac:dyDescent="0.25">
      <c r="A87" s="41"/>
      <c r="B87" s="41"/>
      <c r="C87" s="42"/>
    </row>
    <row r="88" spans="1:3" ht="15" customHeight="1" x14ac:dyDescent="0.25">
      <c r="A88" s="41"/>
      <c r="B88" s="41"/>
      <c r="C88" s="42"/>
    </row>
    <row r="89" spans="1:3" ht="15" customHeight="1" x14ac:dyDescent="0.25">
      <c r="A89" s="41"/>
      <c r="B89" s="41"/>
      <c r="C89" s="42"/>
    </row>
    <row r="90" spans="1:3" ht="15" customHeight="1" x14ac:dyDescent="0.25">
      <c r="A90" s="41"/>
      <c r="B90" s="41"/>
      <c r="C90" s="42"/>
    </row>
    <row r="91" spans="1:3" ht="15" customHeight="1" x14ac:dyDescent="0.25">
      <c r="A91" s="41"/>
      <c r="B91" s="41"/>
      <c r="C91" s="42"/>
    </row>
    <row r="92" spans="1:3" ht="15" customHeight="1" x14ac:dyDescent="0.25">
      <c r="A92" s="41"/>
      <c r="B92" s="41"/>
      <c r="C92" s="42"/>
    </row>
    <row r="93" spans="1:3" ht="15" customHeight="1" x14ac:dyDescent="0.25">
      <c r="A93" s="41"/>
      <c r="B93" s="41"/>
      <c r="C93" s="42"/>
    </row>
    <row r="94" spans="1:3" ht="15" customHeight="1" x14ac:dyDescent="0.25">
      <c r="A94" s="41"/>
      <c r="B94" s="41"/>
      <c r="C94" s="42"/>
    </row>
    <row r="95" spans="1:3" ht="15" customHeight="1" x14ac:dyDescent="0.25">
      <c r="A95" s="41"/>
      <c r="B95" s="41"/>
      <c r="C95" s="42"/>
    </row>
    <row r="96" spans="1:3" ht="15" customHeight="1" x14ac:dyDescent="0.25">
      <c r="A96" s="41"/>
      <c r="B96" s="41"/>
      <c r="C96" s="42"/>
    </row>
    <row r="97" spans="1:3" ht="15" customHeight="1" x14ac:dyDescent="0.25">
      <c r="A97" s="41"/>
      <c r="B97" s="41"/>
      <c r="C97" s="42"/>
    </row>
    <row r="98" spans="1:3" ht="15" customHeight="1" x14ac:dyDescent="0.25">
      <c r="A98" s="41"/>
      <c r="B98" s="41"/>
      <c r="C98" s="42"/>
    </row>
    <row r="99" spans="1:3" ht="15" customHeight="1" x14ac:dyDescent="0.25">
      <c r="A99" s="41"/>
      <c r="B99" s="41"/>
      <c r="C99" s="42"/>
    </row>
    <row r="100" spans="1:3" ht="15" customHeight="1" x14ac:dyDescent="0.25">
      <c r="A100" s="41"/>
      <c r="B100" s="41"/>
      <c r="C100" s="42"/>
    </row>
    <row r="101" spans="1:3" ht="15" customHeight="1" x14ac:dyDescent="0.25">
      <c r="A101" s="41"/>
      <c r="B101" s="41"/>
      <c r="C101" s="42"/>
    </row>
    <row r="102" spans="1:3" ht="15" customHeight="1" x14ac:dyDescent="0.25">
      <c r="A102" s="41"/>
      <c r="B102" s="41"/>
      <c r="C102" s="42"/>
    </row>
    <row r="103" spans="1:3" ht="15" customHeight="1" x14ac:dyDescent="0.25">
      <c r="A103" s="41"/>
      <c r="B103" s="41"/>
      <c r="C103" s="42"/>
    </row>
    <row r="104" spans="1:3" ht="15" customHeight="1" x14ac:dyDescent="0.25">
      <c r="A104" s="41"/>
      <c r="B104" s="41"/>
      <c r="C104" s="42"/>
    </row>
    <row r="105" spans="1:3" ht="15" customHeight="1" x14ac:dyDescent="0.25">
      <c r="A105" s="41"/>
      <c r="B105" s="41"/>
      <c r="C105" s="42"/>
    </row>
    <row r="106" spans="1:3" ht="15" customHeight="1" x14ac:dyDescent="0.25">
      <c r="A106" s="41"/>
      <c r="B106" s="41"/>
      <c r="C106" s="42"/>
    </row>
    <row r="107" spans="1:3" ht="15" customHeight="1" x14ac:dyDescent="0.25">
      <c r="A107" s="41"/>
      <c r="B107" s="41"/>
      <c r="C107" s="42"/>
    </row>
    <row r="108" spans="1:3" ht="15" customHeight="1" x14ac:dyDescent="0.25">
      <c r="A108" s="41"/>
      <c r="B108" s="41"/>
      <c r="C108" s="42"/>
    </row>
    <row r="109" spans="1:3" ht="15" customHeight="1" x14ac:dyDescent="0.25">
      <c r="A109" s="41"/>
      <c r="B109" s="41"/>
      <c r="C109" s="42"/>
    </row>
    <row r="110" spans="1:3" ht="15" customHeight="1" x14ac:dyDescent="0.25">
      <c r="A110" s="41"/>
      <c r="B110" s="41"/>
      <c r="C110" s="42"/>
    </row>
    <row r="111" spans="1:3" ht="20.100000000000001" customHeight="1" x14ac:dyDescent="0.25">
      <c r="A111" s="43"/>
      <c r="B111" t="s">
        <v>397</v>
      </c>
      <c r="C111" s="44"/>
    </row>
    <row r="112" spans="1:3" ht="20.100000000000001" customHeight="1" x14ac:dyDescent="0.25">
      <c r="A112" s="10" t="s">
        <v>166</v>
      </c>
      <c r="B112" s="10"/>
      <c r="C112" s="10"/>
    </row>
    <row r="113" spans="1:3" ht="20.100000000000001" customHeight="1" x14ac:dyDescent="0.25">
      <c r="A113" s="8"/>
      <c r="B113" s="8"/>
      <c r="C113" s="45" t="s">
        <v>2</v>
      </c>
    </row>
    <row r="114" spans="1:3" ht="24.75" customHeight="1" x14ac:dyDescent="0.25">
      <c r="A114" s="12" t="s">
        <v>3</v>
      </c>
      <c r="B114" s="13" t="s">
        <v>167</v>
      </c>
      <c r="C114" s="14" t="s">
        <v>5</v>
      </c>
    </row>
    <row r="115" spans="1:3" ht="15" customHeight="1" x14ac:dyDescent="0.25">
      <c r="A115" s="46">
        <v>1</v>
      </c>
      <c r="B115" s="47">
        <v>2</v>
      </c>
      <c r="C115" s="48">
        <v>3</v>
      </c>
    </row>
    <row r="116" spans="1:3" ht="15" customHeight="1" x14ac:dyDescent="0.25">
      <c r="A116" s="49" t="s">
        <v>6</v>
      </c>
      <c r="B116" s="50" t="s">
        <v>168</v>
      </c>
      <c r="C116" s="51">
        <f>SUM(C117:C121)</f>
        <v>51652952</v>
      </c>
    </row>
    <row r="117" spans="1:3" ht="15" customHeight="1" x14ac:dyDescent="0.25">
      <c r="A117" s="52" t="s">
        <v>8</v>
      </c>
      <c r="B117" s="53" t="s">
        <v>169</v>
      </c>
      <c r="C117" s="54">
        <v>19348507</v>
      </c>
    </row>
    <row r="118" spans="1:3" ht="15" customHeight="1" x14ac:dyDescent="0.25">
      <c r="A118" s="24" t="s">
        <v>10</v>
      </c>
      <c r="B118" s="55" t="s">
        <v>170</v>
      </c>
      <c r="C118" s="26">
        <v>3649236</v>
      </c>
    </row>
    <row r="119" spans="1:3" ht="15" customHeight="1" x14ac:dyDescent="0.25">
      <c r="A119" s="24" t="s">
        <v>12</v>
      </c>
      <c r="B119" s="55" t="s">
        <v>171</v>
      </c>
      <c r="C119" s="30">
        <v>20379357</v>
      </c>
    </row>
    <row r="120" spans="1:3" ht="15" customHeight="1" x14ac:dyDescent="0.25">
      <c r="A120" s="24" t="s">
        <v>14</v>
      </c>
      <c r="B120" s="56" t="s">
        <v>172</v>
      </c>
      <c r="C120" s="30">
        <v>1979318</v>
      </c>
    </row>
    <row r="121" spans="1:3" ht="15" customHeight="1" x14ac:dyDescent="0.25">
      <c r="A121" s="24" t="s">
        <v>173</v>
      </c>
      <c r="B121" s="57" t="s">
        <v>174</v>
      </c>
      <c r="C121" s="30">
        <v>6296534</v>
      </c>
    </row>
    <row r="122" spans="1:3" ht="15" customHeight="1" x14ac:dyDescent="0.25">
      <c r="A122" s="24" t="s">
        <v>18</v>
      </c>
      <c r="B122" s="55" t="s">
        <v>175</v>
      </c>
      <c r="C122" s="30">
        <v>0</v>
      </c>
    </row>
    <row r="123" spans="1:3" ht="15" customHeight="1" x14ac:dyDescent="0.25">
      <c r="A123" s="24" t="s">
        <v>176</v>
      </c>
      <c r="B123" s="58" t="s">
        <v>177</v>
      </c>
      <c r="C123" s="30">
        <v>5000000</v>
      </c>
    </row>
    <row r="124" spans="1:3" ht="15" customHeight="1" x14ac:dyDescent="0.25">
      <c r="A124" s="24" t="s">
        <v>178</v>
      </c>
      <c r="B124" s="59" t="s">
        <v>179</v>
      </c>
      <c r="C124" s="30"/>
    </row>
    <row r="125" spans="1:3" ht="15" customHeight="1" x14ac:dyDescent="0.25">
      <c r="A125" s="24" t="s">
        <v>180</v>
      </c>
      <c r="B125" s="59" t="s">
        <v>181</v>
      </c>
      <c r="C125" s="30"/>
    </row>
    <row r="126" spans="1:3" ht="15" customHeight="1" x14ac:dyDescent="0.25">
      <c r="A126" s="24" t="s">
        <v>182</v>
      </c>
      <c r="B126" s="58" t="s">
        <v>183</v>
      </c>
      <c r="C126" s="30">
        <v>1216534</v>
      </c>
    </row>
    <row r="127" spans="1:3" ht="15" customHeight="1" x14ac:dyDescent="0.25">
      <c r="A127" s="24" t="s">
        <v>184</v>
      </c>
      <c r="B127" s="58" t="s">
        <v>185</v>
      </c>
      <c r="C127" s="30"/>
    </row>
    <row r="128" spans="1:3" ht="15" customHeight="1" x14ac:dyDescent="0.25">
      <c r="A128" s="24" t="s">
        <v>186</v>
      </c>
      <c r="B128" s="59" t="s">
        <v>187</v>
      </c>
      <c r="C128" s="30"/>
    </row>
    <row r="129" spans="1:3" ht="15" customHeight="1" x14ac:dyDescent="0.25">
      <c r="A129" s="60" t="s">
        <v>188</v>
      </c>
      <c r="B129" s="61" t="s">
        <v>189</v>
      </c>
      <c r="C129" s="30"/>
    </row>
    <row r="130" spans="1:3" ht="15" customHeight="1" x14ac:dyDescent="0.25">
      <c r="A130" s="24" t="s">
        <v>190</v>
      </c>
      <c r="B130" s="61" t="s">
        <v>191</v>
      </c>
      <c r="C130" s="30"/>
    </row>
    <row r="131" spans="1:3" ht="15" customHeight="1" x14ac:dyDescent="0.25">
      <c r="A131" s="62" t="s">
        <v>192</v>
      </c>
      <c r="B131" s="63" t="s">
        <v>193</v>
      </c>
      <c r="C131" s="64">
        <v>80000</v>
      </c>
    </row>
    <row r="132" spans="1:3" ht="15" customHeight="1" x14ac:dyDescent="0.25">
      <c r="A132" s="18" t="s">
        <v>20</v>
      </c>
      <c r="B132" s="65" t="s">
        <v>194</v>
      </c>
      <c r="C132" s="20">
        <f>+C133+C135+C137</f>
        <v>1650085</v>
      </c>
    </row>
    <row r="133" spans="1:3" ht="11.1" customHeight="1" x14ac:dyDescent="0.25">
      <c r="A133" s="21" t="s">
        <v>22</v>
      </c>
      <c r="B133" s="55" t="s">
        <v>195</v>
      </c>
      <c r="C133" s="23">
        <v>954080</v>
      </c>
    </row>
    <row r="134" spans="1:3" ht="11.1" customHeight="1" x14ac:dyDescent="0.25">
      <c r="A134" s="21" t="s">
        <v>24</v>
      </c>
      <c r="B134" s="66" t="s">
        <v>196</v>
      </c>
      <c r="C134" s="23"/>
    </row>
    <row r="135" spans="1:3" ht="11.1" customHeight="1" x14ac:dyDescent="0.25">
      <c r="A135" s="21" t="s">
        <v>26</v>
      </c>
      <c r="B135" s="66" t="s">
        <v>197</v>
      </c>
      <c r="C135" s="26">
        <v>696005</v>
      </c>
    </row>
    <row r="136" spans="1:3" ht="11.1" customHeight="1" x14ac:dyDescent="0.25">
      <c r="A136" s="21" t="s">
        <v>28</v>
      </c>
      <c r="B136" s="66" t="s">
        <v>198</v>
      </c>
      <c r="C136" s="67"/>
    </row>
    <row r="137" spans="1:3" ht="11.1" customHeight="1" x14ac:dyDescent="0.25">
      <c r="A137" s="21" t="s">
        <v>30</v>
      </c>
      <c r="B137" s="68" t="s">
        <v>199</v>
      </c>
      <c r="C137" s="67"/>
    </row>
    <row r="138" spans="1:3" ht="11.1" customHeight="1" x14ac:dyDescent="0.25">
      <c r="A138" s="21" t="s">
        <v>32</v>
      </c>
      <c r="B138" s="69" t="s">
        <v>200</v>
      </c>
      <c r="C138" s="67"/>
    </row>
    <row r="139" spans="1:3" ht="11.1" customHeight="1" x14ac:dyDescent="0.25">
      <c r="A139" s="21" t="s">
        <v>201</v>
      </c>
      <c r="B139" s="70" t="s">
        <v>202</v>
      </c>
      <c r="C139" s="67"/>
    </row>
    <row r="140" spans="1:3" ht="11.1" customHeight="1" x14ac:dyDescent="0.25">
      <c r="A140" s="21" t="s">
        <v>203</v>
      </c>
      <c r="B140" s="59" t="s">
        <v>181</v>
      </c>
      <c r="C140" s="67"/>
    </row>
    <row r="141" spans="1:3" ht="11.1" customHeight="1" x14ac:dyDescent="0.25">
      <c r="A141" s="21" t="s">
        <v>204</v>
      </c>
      <c r="B141" s="59" t="s">
        <v>205</v>
      </c>
      <c r="C141" s="67"/>
    </row>
    <row r="142" spans="1:3" ht="11.1" customHeight="1" x14ac:dyDescent="0.25">
      <c r="A142" s="21" t="s">
        <v>206</v>
      </c>
      <c r="B142" s="59" t="s">
        <v>207</v>
      </c>
      <c r="C142" s="67"/>
    </row>
    <row r="143" spans="1:3" ht="11.1" customHeight="1" x14ac:dyDescent="0.25">
      <c r="A143" s="21" t="s">
        <v>208</v>
      </c>
      <c r="B143" s="59" t="s">
        <v>187</v>
      </c>
      <c r="C143" s="67"/>
    </row>
    <row r="144" spans="1:3" ht="11.1" customHeight="1" x14ac:dyDescent="0.25">
      <c r="A144" s="21" t="s">
        <v>209</v>
      </c>
      <c r="B144" s="71" t="s">
        <v>210</v>
      </c>
      <c r="C144" s="67"/>
    </row>
    <row r="145" spans="1:3" ht="11.1" customHeight="1" x14ac:dyDescent="0.25">
      <c r="A145" s="60" t="s">
        <v>211</v>
      </c>
      <c r="B145" s="71" t="s">
        <v>212</v>
      </c>
      <c r="C145" s="72"/>
    </row>
    <row r="146" spans="1:3" ht="15" customHeight="1" x14ac:dyDescent="0.25">
      <c r="A146" s="18" t="s">
        <v>34</v>
      </c>
      <c r="B146" s="19" t="s">
        <v>213</v>
      </c>
      <c r="C146" s="20">
        <f>+C147+C148</f>
        <v>3933417</v>
      </c>
    </row>
    <row r="147" spans="1:3" ht="15" customHeight="1" x14ac:dyDescent="0.25">
      <c r="A147" s="21" t="s">
        <v>36</v>
      </c>
      <c r="B147" s="73" t="s">
        <v>214</v>
      </c>
      <c r="C147" s="23">
        <v>3933417</v>
      </c>
    </row>
    <row r="148" spans="1:3" ht="15" customHeight="1" x14ac:dyDescent="0.25">
      <c r="A148" s="27" t="s">
        <v>38</v>
      </c>
      <c r="B148" s="66" t="s">
        <v>215</v>
      </c>
      <c r="C148" s="30"/>
    </row>
    <row r="149" spans="1:3" ht="15" customHeight="1" x14ac:dyDescent="0.25">
      <c r="A149" s="18" t="s">
        <v>48</v>
      </c>
      <c r="B149" s="19" t="s">
        <v>216</v>
      </c>
      <c r="C149" s="20">
        <f>+C116+C132+C146</f>
        <v>57236454</v>
      </c>
    </row>
    <row r="150" spans="1:3" ht="15" customHeight="1" x14ac:dyDescent="0.25">
      <c r="A150" s="18" t="s">
        <v>62</v>
      </c>
      <c r="B150" s="19" t="s">
        <v>217</v>
      </c>
      <c r="C150" s="20">
        <f>+C151+C152+C153</f>
        <v>0</v>
      </c>
    </row>
    <row r="151" spans="1:3" ht="11.1" customHeight="1" x14ac:dyDescent="0.25">
      <c r="A151" s="21" t="s">
        <v>64</v>
      </c>
      <c r="B151" s="73" t="s">
        <v>218</v>
      </c>
      <c r="C151" s="67"/>
    </row>
    <row r="152" spans="1:3" ht="11.1" customHeight="1" x14ac:dyDescent="0.25">
      <c r="A152" s="21" t="s">
        <v>66</v>
      </c>
      <c r="B152" s="73" t="s">
        <v>219</v>
      </c>
      <c r="C152" s="67"/>
    </row>
    <row r="153" spans="1:3" ht="11.1" customHeight="1" x14ac:dyDescent="0.25">
      <c r="A153" s="60" t="s">
        <v>68</v>
      </c>
      <c r="B153" s="74" t="s">
        <v>220</v>
      </c>
      <c r="C153" s="67"/>
    </row>
    <row r="154" spans="1:3" ht="11.1" customHeight="1" x14ac:dyDescent="0.25">
      <c r="A154" s="18" t="s">
        <v>84</v>
      </c>
      <c r="B154" s="19" t="s">
        <v>221</v>
      </c>
      <c r="C154" s="20">
        <f>+C155+C156+C157+C158</f>
        <v>0</v>
      </c>
    </row>
    <row r="155" spans="1:3" ht="11.1" customHeight="1" x14ac:dyDescent="0.25">
      <c r="A155" s="21" t="s">
        <v>86</v>
      </c>
      <c r="B155" s="73" t="s">
        <v>222</v>
      </c>
      <c r="C155" s="67"/>
    </row>
    <row r="156" spans="1:3" ht="11.1" customHeight="1" x14ac:dyDescent="0.25">
      <c r="A156" s="21" t="s">
        <v>88</v>
      </c>
      <c r="B156" s="73" t="s">
        <v>223</v>
      </c>
      <c r="C156" s="67"/>
    </row>
    <row r="157" spans="1:3" ht="11.1" customHeight="1" x14ac:dyDescent="0.25">
      <c r="A157" s="21" t="s">
        <v>90</v>
      </c>
      <c r="B157" s="73" t="s">
        <v>224</v>
      </c>
      <c r="C157" s="67"/>
    </row>
    <row r="158" spans="1:3" ht="11.1" customHeight="1" x14ac:dyDescent="0.25">
      <c r="A158" s="60" t="s">
        <v>92</v>
      </c>
      <c r="B158" s="74" t="s">
        <v>225</v>
      </c>
      <c r="C158" s="67"/>
    </row>
    <row r="159" spans="1:3" ht="11.1" customHeight="1" x14ac:dyDescent="0.25">
      <c r="A159" s="18" t="s">
        <v>96</v>
      </c>
      <c r="B159" s="19" t="s">
        <v>226</v>
      </c>
      <c r="C159" s="20">
        <f>+C160+C161+C162+C163</f>
        <v>1132306</v>
      </c>
    </row>
    <row r="160" spans="1:3" ht="11.1" customHeight="1" x14ac:dyDescent="0.25">
      <c r="A160" s="21" t="s">
        <v>98</v>
      </c>
      <c r="B160" s="73" t="s">
        <v>227</v>
      </c>
      <c r="C160" s="67"/>
    </row>
    <row r="161" spans="1:3" ht="11.1" customHeight="1" x14ac:dyDescent="0.25">
      <c r="A161" s="21" t="s">
        <v>100</v>
      </c>
      <c r="B161" s="73" t="s">
        <v>228</v>
      </c>
      <c r="C161" s="67">
        <v>1132306</v>
      </c>
    </row>
    <row r="162" spans="1:3" ht="11.1" customHeight="1" x14ac:dyDescent="0.25">
      <c r="A162" s="21" t="s">
        <v>102</v>
      </c>
      <c r="B162" s="73" t="s">
        <v>229</v>
      </c>
      <c r="C162" s="67"/>
    </row>
    <row r="163" spans="1:3" ht="11.1" customHeight="1" x14ac:dyDescent="0.25">
      <c r="A163" s="60" t="s">
        <v>104</v>
      </c>
      <c r="B163" s="74" t="s">
        <v>230</v>
      </c>
      <c r="C163" s="67"/>
    </row>
    <row r="164" spans="1:3" ht="11.1" customHeight="1" x14ac:dyDescent="0.25">
      <c r="A164" s="18" t="s">
        <v>106</v>
      </c>
      <c r="B164" s="19" t="s">
        <v>231</v>
      </c>
      <c r="C164" s="75">
        <f>+C165+C166+C167+C168</f>
        <v>0</v>
      </c>
    </row>
    <row r="165" spans="1:3" ht="11.1" customHeight="1" x14ac:dyDescent="0.25">
      <c r="A165" s="21" t="s">
        <v>108</v>
      </c>
      <c r="B165" s="73" t="s">
        <v>232</v>
      </c>
      <c r="C165" s="67"/>
    </row>
    <row r="166" spans="1:3" ht="11.1" customHeight="1" x14ac:dyDescent="0.25">
      <c r="A166" s="21" t="s">
        <v>110</v>
      </c>
      <c r="B166" s="73" t="s">
        <v>233</v>
      </c>
      <c r="C166" s="67"/>
    </row>
    <row r="167" spans="1:3" ht="11.1" customHeight="1" x14ac:dyDescent="0.25">
      <c r="A167" s="21" t="s">
        <v>112</v>
      </c>
      <c r="B167" s="73" t="s">
        <v>234</v>
      </c>
      <c r="C167" s="67"/>
    </row>
    <row r="168" spans="1:3" ht="11.1" customHeight="1" x14ac:dyDescent="0.25">
      <c r="A168" s="21" t="s">
        <v>114</v>
      </c>
      <c r="B168" s="73" t="s">
        <v>235</v>
      </c>
      <c r="C168" s="67"/>
    </row>
    <row r="169" spans="1:3" ht="11.1" customHeight="1" x14ac:dyDescent="0.25">
      <c r="A169" s="18" t="s">
        <v>116</v>
      </c>
      <c r="B169" s="19" t="s">
        <v>236</v>
      </c>
      <c r="C169" s="76">
        <v>1132306</v>
      </c>
    </row>
    <row r="170" spans="1:3" ht="15" customHeight="1" x14ac:dyDescent="0.25">
      <c r="A170" s="77" t="s">
        <v>118</v>
      </c>
      <c r="B170" s="78" t="s">
        <v>237</v>
      </c>
      <c r="C170" s="76">
        <f>+C149+C169</f>
        <v>58368760</v>
      </c>
    </row>
    <row r="171" spans="1:3" ht="20.100000000000001" customHeight="1" x14ac:dyDescent="0.25"/>
  </sheetData>
  <mergeCells count="4">
    <mergeCell ref="A3:C3"/>
    <mergeCell ref="A4:B4"/>
    <mergeCell ref="A112:C112"/>
    <mergeCell ref="A113:B113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zoomScaleNormal="100" workbookViewId="0">
      <selection activeCell="B2" sqref="B2"/>
    </sheetView>
  </sheetViews>
  <sheetFormatPr defaultColWidth="8.7109375" defaultRowHeight="15" x14ac:dyDescent="0.2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 x14ac:dyDescent="0.25">
      <c r="B2" t="s">
        <v>398</v>
      </c>
    </row>
    <row r="3" spans="1:5" ht="30" customHeight="1" x14ac:dyDescent="0.25">
      <c r="A3" s="79"/>
      <c r="B3" s="7" t="s">
        <v>238</v>
      </c>
      <c r="C3" s="7"/>
      <c r="D3" s="7"/>
      <c r="E3" s="7"/>
    </row>
    <row r="4" spans="1:5" ht="20.100000000000001" customHeight="1" x14ac:dyDescent="0.25">
      <c r="A4" s="79"/>
      <c r="B4" s="80"/>
      <c r="C4" s="79"/>
      <c r="D4" s="79"/>
      <c r="E4" s="81" t="s">
        <v>239</v>
      </c>
    </row>
    <row r="5" spans="1:5" ht="20.100000000000001" customHeight="1" x14ac:dyDescent="0.25">
      <c r="A5" s="6" t="s">
        <v>3</v>
      </c>
      <c r="B5" s="5" t="s">
        <v>240</v>
      </c>
      <c r="C5" s="5"/>
      <c r="D5" s="6" t="s">
        <v>241</v>
      </c>
      <c r="E5" s="6"/>
    </row>
    <row r="6" spans="1:5" ht="20.100000000000001" customHeight="1" x14ac:dyDescent="0.25">
      <c r="A6" s="6"/>
      <c r="B6" s="82" t="s">
        <v>242</v>
      </c>
      <c r="C6" s="83" t="s">
        <v>5</v>
      </c>
      <c r="D6" s="82" t="s">
        <v>242</v>
      </c>
      <c r="E6" s="84" t="s">
        <v>5</v>
      </c>
    </row>
    <row r="7" spans="1:5" ht="20.100000000000001" customHeight="1" x14ac:dyDescent="0.25">
      <c r="A7" s="85">
        <v>1</v>
      </c>
      <c r="B7" s="86">
        <v>2</v>
      </c>
      <c r="C7" s="87" t="s">
        <v>34</v>
      </c>
      <c r="D7" s="86" t="s">
        <v>48</v>
      </c>
      <c r="E7" s="88" t="s">
        <v>62</v>
      </c>
    </row>
    <row r="8" spans="1:5" ht="20.100000000000001" customHeight="1" x14ac:dyDescent="0.25">
      <c r="A8" s="89" t="s">
        <v>6</v>
      </c>
      <c r="B8" s="90" t="s">
        <v>243</v>
      </c>
      <c r="C8" s="91">
        <v>34052282</v>
      </c>
      <c r="D8" s="90" t="s">
        <v>244</v>
      </c>
      <c r="E8" s="23">
        <v>9421750</v>
      </c>
    </row>
    <row r="9" spans="1:5" ht="20.100000000000001" customHeight="1" x14ac:dyDescent="0.25">
      <c r="A9" s="92" t="s">
        <v>20</v>
      </c>
      <c r="B9" s="93" t="s">
        <v>245</v>
      </c>
      <c r="C9" s="94">
        <v>1203682</v>
      </c>
      <c r="D9" s="93" t="s">
        <v>170</v>
      </c>
      <c r="E9" s="26">
        <v>1775556</v>
      </c>
    </row>
    <row r="10" spans="1:5" ht="20.100000000000001" customHeight="1" x14ac:dyDescent="0.25">
      <c r="A10" s="92" t="s">
        <v>34</v>
      </c>
      <c r="B10" s="93" t="s">
        <v>246</v>
      </c>
      <c r="C10" s="94"/>
      <c r="D10" s="93" t="s">
        <v>247</v>
      </c>
      <c r="E10" s="26">
        <v>15870892</v>
      </c>
    </row>
    <row r="11" spans="1:5" ht="20.100000000000001" customHeight="1" x14ac:dyDescent="0.25">
      <c r="A11" s="92" t="s">
        <v>48</v>
      </c>
      <c r="B11" s="93" t="s">
        <v>248</v>
      </c>
      <c r="C11" s="94">
        <v>5185832</v>
      </c>
      <c r="D11" s="93" t="s">
        <v>172</v>
      </c>
      <c r="E11" s="26">
        <v>1979318</v>
      </c>
    </row>
    <row r="12" spans="1:5" ht="20.100000000000001" customHeight="1" x14ac:dyDescent="0.25">
      <c r="A12" s="92" t="s">
        <v>62</v>
      </c>
      <c r="B12" s="95" t="s">
        <v>249</v>
      </c>
      <c r="C12" s="94"/>
      <c r="D12" s="93" t="s">
        <v>174</v>
      </c>
      <c r="E12" s="26">
        <v>6296534</v>
      </c>
    </row>
    <row r="13" spans="1:5" ht="20.100000000000001" customHeight="1" x14ac:dyDescent="0.25">
      <c r="A13" s="92" t="s">
        <v>84</v>
      </c>
      <c r="B13" s="93" t="s">
        <v>250</v>
      </c>
      <c r="C13" s="96"/>
      <c r="D13" s="93" t="s">
        <v>251</v>
      </c>
      <c r="E13" s="26">
        <v>3933417</v>
      </c>
    </row>
    <row r="14" spans="1:5" ht="20.100000000000001" customHeight="1" x14ac:dyDescent="0.25">
      <c r="A14" s="92" t="s">
        <v>96</v>
      </c>
      <c r="B14" s="93" t="s">
        <v>83</v>
      </c>
      <c r="C14" s="94">
        <v>1561554</v>
      </c>
      <c r="D14" s="97"/>
      <c r="E14" s="26"/>
    </row>
    <row r="15" spans="1:5" ht="15" customHeight="1" x14ac:dyDescent="0.25">
      <c r="A15" s="92" t="s">
        <v>106</v>
      </c>
      <c r="B15" s="97"/>
      <c r="C15" s="94"/>
      <c r="D15" s="97"/>
      <c r="E15" s="26"/>
    </row>
    <row r="16" spans="1:5" ht="15" customHeight="1" x14ac:dyDescent="0.25">
      <c r="A16" s="92" t="s">
        <v>116</v>
      </c>
      <c r="B16" s="98"/>
      <c r="C16" s="96"/>
      <c r="D16" s="97"/>
      <c r="E16" s="26"/>
    </row>
    <row r="17" spans="1:5" ht="15" customHeight="1" x14ac:dyDescent="0.25">
      <c r="A17" s="92" t="s">
        <v>118</v>
      </c>
      <c r="B17" s="97"/>
      <c r="C17" s="94"/>
      <c r="D17" s="97"/>
      <c r="E17" s="26"/>
    </row>
    <row r="18" spans="1:5" ht="15" customHeight="1" x14ac:dyDescent="0.25">
      <c r="A18" s="92" t="s">
        <v>126</v>
      </c>
      <c r="B18" s="97"/>
      <c r="C18" s="94"/>
      <c r="D18" s="97"/>
      <c r="E18" s="26"/>
    </row>
    <row r="19" spans="1:5" ht="15" customHeight="1" x14ac:dyDescent="0.25">
      <c r="A19" s="92" t="s">
        <v>136</v>
      </c>
      <c r="B19" s="99"/>
      <c r="C19" s="100"/>
      <c r="D19" s="97"/>
      <c r="E19" s="30"/>
    </row>
    <row r="20" spans="1:5" ht="20.100000000000001" customHeight="1" x14ac:dyDescent="0.25">
      <c r="A20" s="101" t="s">
        <v>142</v>
      </c>
      <c r="B20" s="102" t="s">
        <v>252</v>
      </c>
      <c r="C20" s="103">
        <f>+C8+C9+C11+C12+C14+C15+C16+C17+C18+C19</f>
        <v>42003350</v>
      </c>
      <c r="D20" s="102" t="s">
        <v>253</v>
      </c>
      <c r="E20" s="20">
        <f>SUM(E8:E19)</f>
        <v>39277467</v>
      </c>
    </row>
    <row r="21" spans="1:5" ht="20.100000000000001" customHeight="1" x14ac:dyDescent="0.25">
      <c r="A21" s="104" t="s">
        <v>150</v>
      </c>
      <c r="B21" s="105" t="s">
        <v>254</v>
      </c>
      <c r="C21" s="106">
        <f>+C22+C23+C24+C25</f>
        <v>14110178</v>
      </c>
      <c r="D21" s="93" t="s">
        <v>255</v>
      </c>
      <c r="E21" s="107"/>
    </row>
    <row r="22" spans="1:5" ht="20.100000000000001" customHeight="1" x14ac:dyDescent="0.25">
      <c r="A22" s="108" t="s">
        <v>160</v>
      </c>
      <c r="B22" s="93" t="s">
        <v>256</v>
      </c>
      <c r="C22" s="94">
        <v>14110178</v>
      </c>
      <c r="D22" s="93" t="s">
        <v>257</v>
      </c>
      <c r="E22" s="26"/>
    </row>
    <row r="23" spans="1:5" ht="20.100000000000001" customHeight="1" x14ac:dyDescent="0.25">
      <c r="A23" s="108" t="s">
        <v>162</v>
      </c>
      <c r="B23" s="93" t="s">
        <v>258</v>
      </c>
      <c r="C23" s="94"/>
      <c r="D23" s="93" t="s">
        <v>259</v>
      </c>
      <c r="E23" s="26"/>
    </row>
    <row r="24" spans="1:5" ht="20.100000000000001" customHeight="1" x14ac:dyDescent="0.25">
      <c r="A24" s="108" t="s">
        <v>164</v>
      </c>
      <c r="B24" s="93" t="s">
        <v>260</v>
      </c>
      <c r="C24" s="94"/>
      <c r="D24" s="93" t="s">
        <v>261</v>
      </c>
      <c r="E24" s="26"/>
    </row>
    <row r="25" spans="1:5" ht="20.100000000000001" customHeight="1" x14ac:dyDescent="0.25">
      <c r="A25" s="108" t="s">
        <v>262</v>
      </c>
      <c r="B25" s="93" t="s">
        <v>263</v>
      </c>
      <c r="C25" s="94"/>
      <c r="D25" s="105" t="s">
        <v>264</v>
      </c>
      <c r="E25" s="26"/>
    </row>
    <row r="26" spans="1:5" ht="20.100000000000001" customHeight="1" x14ac:dyDescent="0.25">
      <c r="A26" s="108" t="s">
        <v>265</v>
      </c>
      <c r="B26" s="93" t="s">
        <v>266</v>
      </c>
      <c r="C26" s="109">
        <f>+C27+C28</f>
        <v>1351898</v>
      </c>
      <c r="D26" s="93" t="s">
        <v>267</v>
      </c>
      <c r="E26" s="26"/>
    </row>
    <row r="27" spans="1:5" ht="20.100000000000001" customHeight="1" x14ac:dyDescent="0.25">
      <c r="A27" s="104" t="s">
        <v>268</v>
      </c>
      <c r="B27" s="105" t="s">
        <v>269</v>
      </c>
      <c r="C27" s="110"/>
      <c r="D27" s="90" t="s">
        <v>228</v>
      </c>
      <c r="E27" s="107">
        <v>1132306</v>
      </c>
    </row>
    <row r="28" spans="1:5" ht="20.100000000000001" customHeight="1" x14ac:dyDescent="0.25">
      <c r="A28" s="108" t="s">
        <v>270</v>
      </c>
      <c r="B28" s="93" t="s">
        <v>271</v>
      </c>
      <c r="C28" s="94">
        <v>1351898</v>
      </c>
      <c r="D28" s="97" t="s">
        <v>272</v>
      </c>
      <c r="E28" s="26">
        <v>15405568</v>
      </c>
    </row>
    <row r="29" spans="1:5" ht="20.100000000000001" customHeight="1" x14ac:dyDescent="0.25">
      <c r="A29" s="101" t="s">
        <v>273</v>
      </c>
      <c r="B29" s="102" t="s">
        <v>274</v>
      </c>
      <c r="C29" s="103">
        <f>+C21+C26</f>
        <v>15462076</v>
      </c>
      <c r="D29" s="102" t="s">
        <v>275</v>
      </c>
      <c r="E29" s="20">
        <f>SUM(E21:E28)</f>
        <v>16537874</v>
      </c>
    </row>
    <row r="30" spans="1:5" ht="20.100000000000001" customHeight="1" x14ac:dyDescent="0.25">
      <c r="A30" s="101" t="s">
        <v>276</v>
      </c>
      <c r="B30" s="111" t="s">
        <v>277</v>
      </c>
      <c r="C30" s="112">
        <f>+C20+C29</f>
        <v>57465426</v>
      </c>
      <c r="D30" s="111" t="s">
        <v>278</v>
      </c>
      <c r="E30" s="112">
        <f>+E20+E29</f>
        <v>55815341</v>
      </c>
    </row>
    <row r="31" spans="1:5" ht="20.100000000000001" customHeight="1" x14ac:dyDescent="0.25">
      <c r="A31" s="101" t="s">
        <v>279</v>
      </c>
      <c r="B31" s="111" t="s">
        <v>280</v>
      </c>
      <c r="C31" s="112" t="str">
        <f>IF(C20-E20&lt;0,E20-C20,"-")</f>
        <v>-</v>
      </c>
      <c r="D31" s="111" t="s">
        <v>281</v>
      </c>
      <c r="E31" s="112"/>
    </row>
    <row r="32" spans="1:5" ht="20.100000000000001" customHeight="1" x14ac:dyDescent="0.25">
      <c r="A32" s="101" t="s">
        <v>282</v>
      </c>
      <c r="B32" s="111" t="s">
        <v>283</v>
      </c>
      <c r="C32" s="112" t="str">
        <f>IF(C20+C21-E30&lt;0,E30-(C20+C21),"-")</f>
        <v>-</v>
      </c>
      <c r="D32" s="111" t="s">
        <v>284</v>
      </c>
      <c r="E32" s="112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B1" sqref="B1"/>
    </sheetView>
  </sheetViews>
  <sheetFormatPr defaultColWidth="8.7109375" defaultRowHeight="15" x14ac:dyDescent="0.2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 x14ac:dyDescent="0.25">
      <c r="B1" t="s">
        <v>399</v>
      </c>
    </row>
    <row r="2" spans="1:5" ht="35.1" customHeight="1" x14ac:dyDescent="0.25">
      <c r="A2" s="79"/>
      <c r="B2" s="7" t="s">
        <v>285</v>
      </c>
      <c r="C2" s="7"/>
      <c r="D2" s="7"/>
      <c r="E2" s="7"/>
    </row>
    <row r="3" spans="1:5" ht="15" customHeight="1" x14ac:dyDescent="0.25">
      <c r="A3" s="79"/>
      <c r="B3" s="80"/>
      <c r="C3" s="79"/>
      <c r="D3" s="79"/>
      <c r="E3" s="81" t="s">
        <v>239</v>
      </c>
    </row>
    <row r="4" spans="1:5" ht="20.100000000000001" customHeight="1" x14ac:dyDescent="0.25">
      <c r="A4" s="6" t="s">
        <v>3</v>
      </c>
      <c r="B4" s="5" t="s">
        <v>240</v>
      </c>
      <c r="C4" s="5"/>
      <c r="D4" s="6" t="s">
        <v>241</v>
      </c>
      <c r="E4" s="6"/>
    </row>
    <row r="5" spans="1:5" ht="20.100000000000001" customHeight="1" x14ac:dyDescent="0.25">
      <c r="A5" s="6"/>
      <c r="B5" s="82" t="s">
        <v>242</v>
      </c>
      <c r="C5" s="83" t="s">
        <v>5</v>
      </c>
      <c r="D5" s="82" t="s">
        <v>242</v>
      </c>
      <c r="E5" s="83" t="s">
        <v>5</v>
      </c>
    </row>
    <row r="6" spans="1:5" ht="20.100000000000001" customHeight="1" x14ac:dyDescent="0.25">
      <c r="A6" s="85">
        <v>1</v>
      </c>
      <c r="B6" s="86">
        <v>2</v>
      </c>
      <c r="C6" s="87">
        <v>3</v>
      </c>
      <c r="D6" s="86">
        <v>4</v>
      </c>
      <c r="E6" s="88">
        <v>5</v>
      </c>
    </row>
    <row r="7" spans="1:5" ht="15" customHeight="1" x14ac:dyDescent="0.25">
      <c r="A7" s="89" t="s">
        <v>6</v>
      </c>
      <c r="B7" s="90" t="s">
        <v>286</v>
      </c>
      <c r="C7" s="91"/>
      <c r="D7" s="90" t="s">
        <v>195</v>
      </c>
      <c r="E7" s="23">
        <v>954080</v>
      </c>
    </row>
    <row r="8" spans="1:5" ht="15" customHeight="1" x14ac:dyDescent="0.25">
      <c r="A8" s="92" t="s">
        <v>20</v>
      </c>
      <c r="B8" s="93" t="s">
        <v>287</v>
      </c>
      <c r="C8" s="94"/>
      <c r="D8" s="93" t="s">
        <v>288</v>
      </c>
      <c r="E8" s="26"/>
    </row>
    <row r="9" spans="1:5" ht="15" customHeight="1" x14ac:dyDescent="0.25">
      <c r="A9" s="92" t="s">
        <v>34</v>
      </c>
      <c r="B9" s="93" t="s">
        <v>289</v>
      </c>
      <c r="C9" s="94"/>
      <c r="D9" s="93" t="s">
        <v>197</v>
      </c>
      <c r="E9" s="26">
        <v>696005</v>
      </c>
    </row>
    <row r="10" spans="1:5" ht="15" customHeight="1" x14ac:dyDescent="0.25">
      <c r="A10" s="92" t="s">
        <v>48</v>
      </c>
      <c r="B10" s="93" t="s">
        <v>290</v>
      </c>
      <c r="C10" s="94"/>
      <c r="D10" s="93" t="s">
        <v>291</v>
      </c>
      <c r="E10" s="26"/>
    </row>
    <row r="11" spans="1:5" ht="15" customHeight="1" x14ac:dyDescent="0.25">
      <c r="A11" s="92" t="s">
        <v>62</v>
      </c>
      <c r="B11" s="93" t="s">
        <v>292</v>
      </c>
      <c r="C11" s="94"/>
      <c r="D11" s="93" t="s">
        <v>199</v>
      </c>
      <c r="E11" s="26">
        <v>0</v>
      </c>
    </row>
    <row r="12" spans="1:5" ht="15" customHeight="1" x14ac:dyDescent="0.25">
      <c r="A12" s="92" t="s">
        <v>84</v>
      </c>
      <c r="B12" s="93" t="s">
        <v>293</v>
      </c>
      <c r="C12" s="96"/>
      <c r="D12" s="97"/>
      <c r="E12" s="26"/>
    </row>
    <row r="13" spans="1:5" ht="12" customHeight="1" x14ac:dyDescent="0.25">
      <c r="A13" s="92" t="s">
        <v>96</v>
      </c>
      <c r="B13" s="97"/>
      <c r="C13" s="94"/>
      <c r="D13" s="97"/>
      <c r="E13" s="26"/>
    </row>
    <row r="14" spans="1:5" ht="12" customHeight="1" x14ac:dyDescent="0.25">
      <c r="A14" s="92" t="s">
        <v>106</v>
      </c>
      <c r="B14" s="97"/>
      <c r="C14" s="94"/>
      <c r="D14" s="97"/>
      <c r="E14" s="26"/>
    </row>
    <row r="15" spans="1:5" ht="12" customHeight="1" x14ac:dyDescent="0.25">
      <c r="A15" s="92" t="s">
        <v>116</v>
      </c>
      <c r="B15" s="97"/>
      <c r="C15" s="96"/>
      <c r="D15" s="97"/>
      <c r="E15" s="26"/>
    </row>
    <row r="16" spans="1:5" ht="12" customHeight="1" x14ac:dyDescent="0.25">
      <c r="A16" s="92" t="s">
        <v>118</v>
      </c>
      <c r="B16" s="97"/>
      <c r="C16" s="96"/>
      <c r="D16" s="97"/>
      <c r="E16" s="26"/>
    </row>
    <row r="17" spans="1:5" ht="12" customHeight="1" x14ac:dyDescent="0.25">
      <c r="A17" s="113" t="s">
        <v>126</v>
      </c>
      <c r="B17" s="114"/>
      <c r="C17" s="115"/>
      <c r="D17" s="105" t="s">
        <v>251</v>
      </c>
      <c r="E17" s="107"/>
    </row>
    <row r="18" spans="1:5" ht="20.100000000000001" customHeight="1" x14ac:dyDescent="0.25">
      <c r="A18" s="101" t="s">
        <v>136</v>
      </c>
      <c r="B18" s="102" t="s">
        <v>294</v>
      </c>
      <c r="C18" s="103">
        <f>+C7+C9+C10+C12+C13+C14+C15+C16+C17</f>
        <v>0</v>
      </c>
      <c r="D18" s="102" t="s">
        <v>295</v>
      </c>
      <c r="E18" s="20">
        <f>+E7+E9+E11+E12+E13+E14+E15+E16+E17</f>
        <v>1650085</v>
      </c>
    </row>
    <row r="19" spans="1:5" ht="12" customHeight="1" x14ac:dyDescent="0.25">
      <c r="A19" s="89" t="s">
        <v>142</v>
      </c>
      <c r="B19" s="116" t="s">
        <v>296</v>
      </c>
      <c r="C19" s="117">
        <f>+C20+C21+C22+C23+C24</f>
        <v>0</v>
      </c>
      <c r="D19" s="93" t="s">
        <v>255</v>
      </c>
      <c r="E19" s="23"/>
    </row>
    <row r="20" spans="1:5" ht="12" customHeight="1" x14ac:dyDescent="0.25">
      <c r="A20" s="92" t="s">
        <v>150</v>
      </c>
      <c r="B20" s="118" t="s">
        <v>256</v>
      </c>
      <c r="C20" s="94"/>
      <c r="D20" s="93" t="s">
        <v>297</v>
      </c>
      <c r="E20" s="26"/>
    </row>
    <row r="21" spans="1:5" ht="12" customHeight="1" x14ac:dyDescent="0.25">
      <c r="A21" s="89" t="s">
        <v>160</v>
      </c>
      <c r="B21" s="118" t="s">
        <v>258</v>
      </c>
      <c r="C21" s="94"/>
      <c r="D21" s="93" t="s">
        <v>259</v>
      </c>
      <c r="E21" s="26"/>
    </row>
    <row r="22" spans="1:5" ht="12" customHeight="1" x14ac:dyDescent="0.25">
      <c r="A22" s="92" t="s">
        <v>162</v>
      </c>
      <c r="B22" s="118" t="s">
        <v>260</v>
      </c>
      <c r="C22" s="94"/>
      <c r="D22" s="93" t="s">
        <v>261</v>
      </c>
      <c r="E22" s="26"/>
    </row>
    <row r="23" spans="1:5" ht="12" customHeight="1" x14ac:dyDescent="0.25">
      <c r="A23" s="89" t="s">
        <v>164</v>
      </c>
      <c r="B23" s="118" t="s">
        <v>298</v>
      </c>
      <c r="C23" s="94"/>
      <c r="D23" s="105" t="s">
        <v>264</v>
      </c>
      <c r="E23" s="26"/>
    </row>
    <row r="24" spans="1:5" ht="12" customHeight="1" x14ac:dyDescent="0.25">
      <c r="A24" s="92" t="s">
        <v>262</v>
      </c>
      <c r="B24" s="119" t="s">
        <v>263</v>
      </c>
      <c r="C24" s="94"/>
      <c r="D24" s="93" t="s">
        <v>299</v>
      </c>
      <c r="E24" s="26"/>
    </row>
    <row r="25" spans="1:5" ht="12" customHeight="1" x14ac:dyDescent="0.25">
      <c r="A25" s="89" t="s">
        <v>265</v>
      </c>
      <c r="B25" s="120" t="s">
        <v>300</v>
      </c>
      <c r="C25" s="109">
        <f>+C26+C27+C28+C29+C30</f>
        <v>0</v>
      </c>
      <c r="D25" s="90" t="s">
        <v>301</v>
      </c>
      <c r="E25" s="26"/>
    </row>
    <row r="26" spans="1:5" ht="12" customHeight="1" x14ac:dyDescent="0.25">
      <c r="A26" s="92" t="s">
        <v>268</v>
      </c>
      <c r="B26" s="119" t="s">
        <v>302</v>
      </c>
      <c r="C26" s="94"/>
      <c r="D26" s="90" t="s">
        <v>230</v>
      </c>
      <c r="E26" s="26"/>
    </row>
    <row r="27" spans="1:5" ht="12" customHeight="1" x14ac:dyDescent="0.25">
      <c r="A27" s="89" t="s">
        <v>270</v>
      </c>
      <c r="B27" s="119" t="s">
        <v>269</v>
      </c>
      <c r="C27" s="94"/>
      <c r="D27" s="121"/>
      <c r="E27" s="26"/>
    </row>
    <row r="28" spans="1:5" ht="12" customHeight="1" x14ac:dyDescent="0.25">
      <c r="A28" s="92" t="s">
        <v>273</v>
      </c>
      <c r="B28" s="118" t="s">
        <v>303</v>
      </c>
      <c r="C28" s="94"/>
      <c r="D28" s="121"/>
      <c r="E28" s="26"/>
    </row>
    <row r="29" spans="1:5" ht="12" customHeight="1" x14ac:dyDescent="0.25">
      <c r="A29" s="89" t="s">
        <v>276</v>
      </c>
      <c r="B29" s="122" t="s">
        <v>304</v>
      </c>
      <c r="C29" s="94"/>
      <c r="D29" s="97"/>
      <c r="E29" s="26"/>
    </row>
    <row r="30" spans="1:5" ht="12" customHeight="1" x14ac:dyDescent="0.25">
      <c r="A30" s="92" t="s">
        <v>279</v>
      </c>
      <c r="B30" s="123" t="s">
        <v>305</v>
      </c>
      <c r="C30" s="94"/>
      <c r="D30" s="121"/>
      <c r="E30" s="26"/>
    </row>
    <row r="31" spans="1:5" ht="20.100000000000001" customHeight="1" x14ac:dyDescent="0.25">
      <c r="A31" s="101" t="s">
        <v>282</v>
      </c>
      <c r="B31" s="102" t="s">
        <v>306</v>
      </c>
      <c r="C31" s="20">
        <f>SUM(C19:C30)</f>
        <v>0</v>
      </c>
      <c r="D31" s="102" t="s">
        <v>307</v>
      </c>
      <c r="E31" s="20">
        <f>SUM(E19:E30)</f>
        <v>0</v>
      </c>
    </row>
    <row r="32" spans="1:5" ht="20.100000000000001" customHeight="1" x14ac:dyDescent="0.25">
      <c r="A32" s="101" t="s">
        <v>308</v>
      </c>
      <c r="B32" s="111" t="s">
        <v>309</v>
      </c>
      <c r="C32" s="112">
        <f>+C18+C31</f>
        <v>0</v>
      </c>
      <c r="D32" s="111" t="s">
        <v>310</v>
      </c>
      <c r="E32" s="112">
        <f>+E18+E31</f>
        <v>1650085</v>
      </c>
    </row>
    <row r="33" spans="1:5" ht="15" customHeight="1" x14ac:dyDescent="0.25">
      <c r="A33" s="101" t="s">
        <v>311</v>
      </c>
      <c r="B33" s="111" t="s">
        <v>280</v>
      </c>
      <c r="C33" s="112"/>
      <c r="D33" s="111" t="s">
        <v>281</v>
      </c>
      <c r="E33" s="112" t="str">
        <f>IF(C18-E18&gt;0,C18-E18,"-")</f>
        <v>-</v>
      </c>
    </row>
    <row r="34" spans="1:5" ht="15" customHeight="1" x14ac:dyDescent="0.25">
      <c r="A34" s="101" t="s">
        <v>312</v>
      </c>
      <c r="B34" s="111" t="s">
        <v>283</v>
      </c>
      <c r="C34" s="112"/>
      <c r="D34" s="111" t="s">
        <v>284</v>
      </c>
      <c r="E34" s="112" t="str">
        <f>IF(C18+C19-E32&gt;0,C18+C19-E32,"-")</f>
        <v>-</v>
      </c>
    </row>
    <row r="35" spans="1:5" ht="20.100000000000001" customHeight="1" x14ac:dyDescent="0.25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zoomScaleNormal="100" workbookViewId="0">
      <selection activeCell="B2" sqref="B2"/>
    </sheetView>
  </sheetViews>
  <sheetFormatPr defaultColWidth="8.7109375" defaultRowHeight="15" x14ac:dyDescent="0.25"/>
  <cols>
    <col min="1" max="1" width="7.42578125" customWidth="1"/>
    <col min="2" max="2" width="27.28515625" customWidth="1"/>
    <col min="3" max="5" width="7.5703125" customWidth="1"/>
    <col min="6" max="6" width="7.85546875" customWidth="1"/>
    <col min="7" max="7" width="7.7109375" customWidth="1"/>
    <col min="8" max="9" width="7.85546875" customWidth="1"/>
    <col min="10" max="11" width="7.7109375" customWidth="1"/>
    <col min="12" max="12" width="7.85546875" customWidth="1"/>
  </cols>
  <sheetData>
    <row r="2" spans="1:15" x14ac:dyDescent="0.25">
      <c r="B2" t="s">
        <v>400</v>
      </c>
    </row>
    <row r="3" spans="1:15" ht="30" customHeight="1" x14ac:dyDescent="0.25">
      <c r="A3" s="4" t="s">
        <v>313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100000000000001" customHeight="1" x14ac:dyDescent="0.25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 t="s">
        <v>239</v>
      </c>
    </row>
    <row r="5" spans="1:15" ht="20.100000000000001" customHeight="1" x14ac:dyDescent="0.25">
      <c r="A5" s="127" t="s">
        <v>314</v>
      </c>
      <c r="B5" s="128" t="s">
        <v>242</v>
      </c>
      <c r="C5" s="128" t="s">
        <v>315</v>
      </c>
      <c r="D5" s="128" t="s">
        <v>316</v>
      </c>
      <c r="E5" s="128" t="s">
        <v>317</v>
      </c>
      <c r="F5" s="128" t="s">
        <v>318</v>
      </c>
      <c r="G5" s="128" t="s">
        <v>319</v>
      </c>
      <c r="H5" s="128" t="s">
        <v>320</v>
      </c>
      <c r="I5" s="128" t="s">
        <v>321</v>
      </c>
      <c r="J5" s="128" t="s">
        <v>322</v>
      </c>
      <c r="K5" s="128" t="s">
        <v>323</v>
      </c>
      <c r="L5" s="128" t="s">
        <v>324</v>
      </c>
      <c r="M5" s="128" t="s">
        <v>325</v>
      </c>
      <c r="N5" s="128" t="s">
        <v>326</v>
      </c>
      <c r="O5" s="129" t="s">
        <v>327</v>
      </c>
    </row>
    <row r="6" spans="1:15" ht="20.100000000000001" customHeight="1" x14ac:dyDescent="0.25">
      <c r="A6" s="130" t="s">
        <v>6</v>
      </c>
      <c r="B6" s="3" t="s">
        <v>240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" customHeight="1" x14ac:dyDescent="0.25">
      <c r="A7" s="131" t="s">
        <v>20</v>
      </c>
      <c r="B7" s="132" t="s">
        <v>243</v>
      </c>
      <c r="C7" s="133">
        <v>2837690</v>
      </c>
      <c r="D7" s="133">
        <v>2837690</v>
      </c>
      <c r="E7" s="133">
        <v>2837690</v>
      </c>
      <c r="F7" s="133">
        <v>2837690</v>
      </c>
      <c r="G7" s="133">
        <v>2837690</v>
      </c>
      <c r="H7" s="133">
        <v>2837690</v>
      </c>
      <c r="I7" s="133">
        <v>2837690</v>
      </c>
      <c r="J7" s="133">
        <v>2837690</v>
      </c>
      <c r="K7" s="133">
        <v>2837690</v>
      </c>
      <c r="L7" s="133">
        <v>2837690</v>
      </c>
      <c r="M7" s="133">
        <v>2837691</v>
      </c>
      <c r="N7" s="133">
        <v>2837691</v>
      </c>
      <c r="O7" s="134">
        <f t="shared" ref="O7:O16" si="0">SUM(C7:N7)</f>
        <v>34052282</v>
      </c>
    </row>
    <row r="8" spans="1:15" ht="21.75" customHeight="1" x14ac:dyDescent="0.25">
      <c r="A8" s="135" t="s">
        <v>34</v>
      </c>
      <c r="B8" s="136" t="s">
        <v>328</v>
      </c>
      <c r="C8" s="137">
        <v>100307</v>
      </c>
      <c r="D8" s="137">
        <v>100307</v>
      </c>
      <c r="E8" s="137">
        <v>100307</v>
      </c>
      <c r="F8" s="137">
        <v>100307</v>
      </c>
      <c r="G8" s="137">
        <v>100307</v>
      </c>
      <c r="H8" s="137">
        <v>100307</v>
      </c>
      <c r="I8" s="137">
        <v>100307</v>
      </c>
      <c r="J8" s="137">
        <v>100307</v>
      </c>
      <c r="K8" s="137">
        <v>100307</v>
      </c>
      <c r="L8" s="137">
        <v>100307</v>
      </c>
      <c r="M8" s="137">
        <v>100306</v>
      </c>
      <c r="N8" s="137">
        <v>100306</v>
      </c>
      <c r="O8" s="138">
        <f t="shared" si="0"/>
        <v>1203682</v>
      </c>
    </row>
    <row r="9" spans="1:15" ht="21.75" customHeight="1" x14ac:dyDescent="0.25">
      <c r="A9" s="135" t="s">
        <v>48</v>
      </c>
      <c r="B9" s="139" t="s">
        <v>329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1">
        <f t="shared" si="0"/>
        <v>0</v>
      </c>
    </row>
    <row r="10" spans="1:15" ht="20.100000000000001" customHeight="1" x14ac:dyDescent="0.25">
      <c r="A10" s="135" t="s">
        <v>62</v>
      </c>
      <c r="B10" s="142" t="s">
        <v>248</v>
      </c>
      <c r="C10" s="137">
        <v>432153</v>
      </c>
      <c r="D10" s="137">
        <v>432153</v>
      </c>
      <c r="E10" s="137">
        <v>432153</v>
      </c>
      <c r="F10" s="137">
        <v>432153</v>
      </c>
      <c r="G10" s="137">
        <v>432153</v>
      </c>
      <c r="H10" s="137">
        <v>432153</v>
      </c>
      <c r="I10" s="137">
        <v>432153</v>
      </c>
      <c r="J10" s="137">
        <v>432153</v>
      </c>
      <c r="K10" s="137">
        <v>432152</v>
      </c>
      <c r="L10" s="137">
        <v>432152</v>
      </c>
      <c r="M10" s="137">
        <v>432152</v>
      </c>
      <c r="N10" s="137">
        <v>432152</v>
      </c>
      <c r="O10" s="138">
        <f t="shared" si="0"/>
        <v>5185832</v>
      </c>
    </row>
    <row r="11" spans="1:15" ht="20.100000000000001" customHeight="1" x14ac:dyDescent="0.25">
      <c r="A11" s="135" t="s">
        <v>84</v>
      </c>
      <c r="B11" s="142" t="s">
        <v>330</v>
      </c>
      <c r="C11" s="137">
        <v>130130</v>
      </c>
      <c r="D11" s="137">
        <v>130130</v>
      </c>
      <c r="E11" s="137">
        <v>130130</v>
      </c>
      <c r="F11" s="137">
        <v>130130</v>
      </c>
      <c r="G11" s="137">
        <v>130130</v>
      </c>
      <c r="H11" s="137">
        <v>130130</v>
      </c>
      <c r="I11" s="137">
        <v>130129</v>
      </c>
      <c r="J11" s="137">
        <v>130129</v>
      </c>
      <c r="K11" s="137">
        <v>130129</v>
      </c>
      <c r="L11" s="137">
        <v>130129</v>
      </c>
      <c r="M11" s="137">
        <v>130129</v>
      </c>
      <c r="N11" s="137">
        <v>130129</v>
      </c>
      <c r="O11" s="138">
        <f t="shared" si="0"/>
        <v>1561554</v>
      </c>
    </row>
    <row r="12" spans="1:15" ht="20.100000000000001" customHeight="1" x14ac:dyDescent="0.25">
      <c r="A12" s="135" t="s">
        <v>96</v>
      </c>
      <c r="B12" s="142" t="s">
        <v>289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8">
        <f t="shared" si="0"/>
        <v>0</v>
      </c>
    </row>
    <row r="13" spans="1:15" ht="20.100000000000001" customHeight="1" x14ac:dyDescent="0.25">
      <c r="A13" s="135" t="s">
        <v>106</v>
      </c>
      <c r="B13" s="142" t="s">
        <v>249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8">
        <f t="shared" si="0"/>
        <v>0</v>
      </c>
    </row>
    <row r="14" spans="1:15" ht="21" customHeight="1" x14ac:dyDescent="0.25">
      <c r="A14" s="135" t="s">
        <v>116</v>
      </c>
      <c r="B14" s="136" t="s">
        <v>331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>
        <f t="shared" si="0"/>
        <v>0</v>
      </c>
    </row>
    <row r="15" spans="1:15" ht="20.100000000000001" customHeight="1" x14ac:dyDescent="0.25">
      <c r="A15" s="135" t="s">
        <v>118</v>
      </c>
      <c r="B15" s="142" t="s">
        <v>332</v>
      </c>
      <c r="C15" s="137">
        <v>1288506</v>
      </c>
      <c r="D15" s="137">
        <v>1288506</v>
      </c>
      <c r="E15" s="137">
        <v>1288506</v>
      </c>
      <c r="F15" s="137">
        <v>1288506</v>
      </c>
      <c r="G15" s="137">
        <v>1288506</v>
      </c>
      <c r="H15" s="137">
        <v>1288506</v>
      </c>
      <c r="I15" s="137">
        <v>1288506</v>
      </c>
      <c r="J15" s="137">
        <v>1288506</v>
      </c>
      <c r="K15" s="137">
        <v>1288507</v>
      </c>
      <c r="L15" s="137">
        <v>1288507</v>
      </c>
      <c r="M15" s="137">
        <v>1288507</v>
      </c>
      <c r="N15" s="137">
        <v>1288507</v>
      </c>
      <c r="O15" s="138">
        <f t="shared" si="0"/>
        <v>15462076</v>
      </c>
    </row>
    <row r="16" spans="1:15" ht="20.100000000000001" customHeight="1" x14ac:dyDescent="0.25">
      <c r="A16" s="130" t="s">
        <v>126</v>
      </c>
      <c r="B16" s="143" t="s">
        <v>333</v>
      </c>
      <c r="C16" s="144">
        <f t="shared" ref="C16:N16" si="1">SUM(C7:C15)</f>
        <v>4788786</v>
      </c>
      <c r="D16" s="144">
        <f t="shared" si="1"/>
        <v>4788786</v>
      </c>
      <c r="E16" s="144">
        <f t="shared" si="1"/>
        <v>4788786</v>
      </c>
      <c r="F16" s="144">
        <f t="shared" si="1"/>
        <v>4788786</v>
      </c>
      <c r="G16" s="144">
        <f t="shared" si="1"/>
        <v>4788786</v>
      </c>
      <c r="H16" s="144">
        <f t="shared" si="1"/>
        <v>4788786</v>
      </c>
      <c r="I16" s="144">
        <f t="shared" si="1"/>
        <v>4788785</v>
      </c>
      <c r="J16" s="144">
        <f t="shared" si="1"/>
        <v>4788785</v>
      </c>
      <c r="K16" s="144">
        <f t="shared" si="1"/>
        <v>4788785</v>
      </c>
      <c r="L16" s="144">
        <f t="shared" si="1"/>
        <v>4788785</v>
      </c>
      <c r="M16" s="144">
        <f t="shared" si="1"/>
        <v>4788785</v>
      </c>
      <c r="N16" s="144">
        <f t="shared" si="1"/>
        <v>4788785</v>
      </c>
      <c r="O16" s="145">
        <f t="shared" si="0"/>
        <v>57465426</v>
      </c>
    </row>
    <row r="17" spans="1:15" ht="20.100000000000001" customHeight="1" x14ac:dyDescent="0.25">
      <c r="A17" s="130" t="s">
        <v>136</v>
      </c>
      <c r="B17" s="3" t="s">
        <v>241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0.100000000000001" customHeight="1" x14ac:dyDescent="0.25">
      <c r="A18" s="146" t="s">
        <v>142</v>
      </c>
      <c r="B18" s="147" t="s">
        <v>244</v>
      </c>
      <c r="C18" s="140">
        <v>785146</v>
      </c>
      <c r="D18" s="140">
        <v>785146</v>
      </c>
      <c r="E18" s="140">
        <v>785146</v>
      </c>
      <c r="F18" s="140">
        <v>785146</v>
      </c>
      <c r="G18" s="140">
        <v>785146</v>
      </c>
      <c r="H18" s="140">
        <v>785146</v>
      </c>
      <c r="I18" s="140">
        <v>785146</v>
      </c>
      <c r="J18" s="140">
        <v>785146</v>
      </c>
      <c r="K18" s="140">
        <v>785146</v>
      </c>
      <c r="L18" s="140">
        <v>785146</v>
      </c>
      <c r="M18" s="140">
        <v>785145</v>
      </c>
      <c r="N18" s="140">
        <v>785145</v>
      </c>
      <c r="O18" s="141">
        <f t="shared" ref="O18:O28" si="2">SUM(C18:N18)</f>
        <v>9421750</v>
      </c>
    </row>
    <row r="19" spans="1:15" ht="21.75" customHeight="1" x14ac:dyDescent="0.25">
      <c r="A19" s="135" t="s">
        <v>150</v>
      </c>
      <c r="B19" s="136" t="s">
        <v>170</v>
      </c>
      <c r="C19" s="137">
        <v>147963</v>
      </c>
      <c r="D19" s="137">
        <v>147963</v>
      </c>
      <c r="E19" s="137">
        <v>147963</v>
      </c>
      <c r="F19" s="137">
        <v>147963</v>
      </c>
      <c r="G19" s="137">
        <v>147963</v>
      </c>
      <c r="H19" s="137">
        <v>147963</v>
      </c>
      <c r="I19" s="137">
        <v>147963</v>
      </c>
      <c r="J19" s="137">
        <v>147963</v>
      </c>
      <c r="K19" s="137">
        <v>147963</v>
      </c>
      <c r="L19" s="137">
        <v>147963</v>
      </c>
      <c r="M19" s="137">
        <v>147963</v>
      </c>
      <c r="N19" s="137">
        <v>147963</v>
      </c>
      <c r="O19" s="138">
        <f t="shared" si="2"/>
        <v>1775556</v>
      </c>
    </row>
    <row r="20" spans="1:15" ht="20.100000000000001" customHeight="1" x14ac:dyDescent="0.25">
      <c r="A20" s="135" t="s">
        <v>160</v>
      </c>
      <c r="B20" s="142" t="s">
        <v>171</v>
      </c>
      <c r="C20" s="137">
        <v>1322574</v>
      </c>
      <c r="D20" s="137">
        <v>1322574</v>
      </c>
      <c r="E20" s="137">
        <v>1322574</v>
      </c>
      <c r="F20" s="137">
        <v>1322574</v>
      </c>
      <c r="G20" s="137">
        <v>1322574</v>
      </c>
      <c r="H20" s="137">
        <v>1322574</v>
      </c>
      <c r="I20" s="137">
        <v>1322574</v>
      </c>
      <c r="J20" s="137">
        <v>1322574</v>
      </c>
      <c r="K20" s="137">
        <v>1322575</v>
      </c>
      <c r="L20" s="137">
        <v>1322575</v>
      </c>
      <c r="M20" s="137">
        <v>1322575</v>
      </c>
      <c r="N20" s="137">
        <v>1322575</v>
      </c>
      <c r="O20" s="138">
        <f t="shared" si="2"/>
        <v>15870892</v>
      </c>
    </row>
    <row r="21" spans="1:15" ht="20.100000000000001" customHeight="1" x14ac:dyDescent="0.25">
      <c r="A21" s="135" t="s">
        <v>162</v>
      </c>
      <c r="B21" s="142" t="s">
        <v>172</v>
      </c>
      <c r="C21" s="137">
        <v>164943</v>
      </c>
      <c r="D21" s="137">
        <v>164943</v>
      </c>
      <c r="E21" s="137">
        <v>164943</v>
      </c>
      <c r="F21" s="137">
        <v>164943</v>
      </c>
      <c r="G21" s="137">
        <v>164943</v>
      </c>
      <c r="H21" s="137">
        <v>164943</v>
      </c>
      <c r="I21" s="137">
        <v>164943</v>
      </c>
      <c r="J21" s="137">
        <v>164943</v>
      </c>
      <c r="K21" s="137">
        <v>164943</v>
      </c>
      <c r="L21" s="137">
        <v>164943</v>
      </c>
      <c r="M21" s="137">
        <v>164944</v>
      </c>
      <c r="N21" s="137">
        <v>164944</v>
      </c>
      <c r="O21" s="138">
        <f t="shared" si="2"/>
        <v>1979318</v>
      </c>
    </row>
    <row r="22" spans="1:15" ht="20.100000000000001" customHeight="1" x14ac:dyDescent="0.25">
      <c r="A22" s="135" t="s">
        <v>164</v>
      </c>
      <c r="B22" s="142" t="s">
        <v>174</v>
      </c>
      <c r="C22" s="137">
        <v>524711</v>
      </c>
      <c r="D22" s="137">
        <v>524711</v>
      </c>
      <c r="E22" s="137">
        <v>524711</v>
      </c>
      <c r="F22" s="137">
        <v>524711</v>
      </c>
      <c r="G22" s="137">
        <v>524711</v>
      </c>
      <c r="H22" s="137">
        <v>524711</v>
      </c>
      <c r="I22" s="137">
        <v>524711</v>
      </c>
      <c r="J22" s="137">
        <v>524711</v>
      </c>
      <c r="K22" s="137">
        <v>524711</v>
      </c>
      <c r="L22" s="137">
        <v>524711</v>
      </c>
      <c r="M22" s="137">
        <v>524712</v>
      </c>
      <c r="N22" s="137">
        <v>524712</v>
      </c>
      <c r="O22" s="138">
        <f t="shared" si="2"/>
        <v>6296534</v>
      </c>
    </row>
    <row r="23" spans="1:15" ht="20.100000000000001" customHeight="1" x14ac:dyDescent="0.25">
      <c r="A23" s="135" t="s">
        <v>262</v>
      </c>
      <c r="B23" s="142" t="s">
        <v>251</v>
      </c>
      <c r="C23" s="137">
        <v>327785</v>
      </c>
      <c r="D23" s="137">
        <v>327785</v>
      </c>
      <c r="E23" s="137">
        <v>327785</v>
      </c>
      <c r="F23" s="137">
        <v>327785</v>
      </c>
      <c r="G23" s="137">
        <v>327785</v>
      </c>
      <c r="H23" s="137">
        <v>327785</v>
      </c>
      <c r="I23" s="137">
        <v>327785</v>
      </c>
      <c r="J23" s="137">
        <v>327785</v>
      </c>
      <c r="K23" s="137">
        <v>327785</v>
      </c>
      <c r="L23" s="137">
        <v>327784</v>
      </c>
      <c r="M23" s="137">
        <v>327784</v>
      </c>
      <c r="N23" s="137">
        <v>327784</v>
      </c>
      <c r="O23" s="138">
        <f t="shared" si="2"/>
        <v>3933417</v>
      </c>
    </row>
    <row r="24" spans="1:15" ht="20.100000000000001" customHeight="1" x14ac:dyDescent="0.25">
      <c r="A24" s="135" t="s">
        <v>265</v>
      </c>
      <c r="B24" s="142" t="s">
        <v>195</v>
      </c>
      <c r="C24" s="137">
        <v>79507</v>
      </c>
      <c r="D24" s="137">
        <v>79507</v>
      </c>
      <c r="E24" s="137">
        <v>79507</v>
      </c>
      <c r="F24" s="137">
        <v>79507</v>
      </c>
      <c r="G24" s="137">
        <v>79507</v>
      </c>
      <c r="H24" s="137">
        <v>79507</v>
      </c>
      <c r="I24" s="137">
        <v>79507</v>
      </c>
      <c r="J24" s="137">
        <v>79507</v>
      </c>
      <c r="K24" s="137">
        <v>79506</v>
      </c>
      <c r="L24" s="137">
        <v>79506</v>
      </c>
      <c r="M24" s="137">
        <v>79506</v>
      </c>
      <c r="N24" s="137">
        <v>79506</v>
      </c>
      <c r="O24" s="138">
        <f t="shared" si="2"/>
        <v>954080</v>
      </c>
    </row>
    <row r="25" spans="1:15" ht="20.100000000000001" customHeight="1" x14ac:dyDescent="0.25">
      <c r="A25" s="135" t="s">
        <v>268</v>
      </c>
      <c r="B25" s="136" t="s">
        <v>197</v>
      </c>
      <c r="C25" s="137">
        <v>58000</v>
      </c>
      <c r="D25" s="137">
        <v>58000</v>
      </c>
      <c r="E25" s="137">
        <v>58000</v>
      </c>
      <c r="F25" s="137">
        <v>58000</v>
      </c>
      <c r="G25" s="137">
        <v>58000</v>
      </c>
      <c r="H25" s="137">
        <v>58000</v>
      </c>
      <c r="I25" s="137">
        <v>58000</v>
      </c>
      <c r="J25" s="137">
        <v>58001</v>
      </c>
      <c r="K25" s="137">
        <v>58001</v>
      </c>
      <c r="L25" s="137">
        <v>58001</v>
      </c>
      <c r="M25" s="137">
        <v>58001</v>
      </c>
      <c r="N25" s="137">
        <v>58001</v>
      </c>
      <c r="O25" s="138">
        <f t="shared" si="2"/>
        <v>696005</v>
      </c>
    </row>
    <row r="26" spans="1:15" ht="20.100000000000001" customHeight="1" x14ac:dyDescent="0.25">
      <c r="A26" s="135" t="s">
        <v>270</v>
      </c>
      <c r="B26" s="142" t="s">
        <v>199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8">
        <f t="shared" si="2"/>
        <v>0</v>
      </c>
    </row>
    <row r="27" spans="1:15" ht="20.100000000000001" customHeight="1" x14ac:dyDescent="0.25">
      <c r="A27" s="135" t="s">
        <v>273</v>
      </c>
      <c r="B27" s="142" t="s">
        <v>334</v>
      </c>
      <c r="C27" s="137">
        <v>1378157</v>
      </c>
      <c r="D27" s="137">
        <v>1378157</v>
      </c>
      <c r="E27" s="137">
        <v>1378157</v>
      </c>
      <c r="F27" s="137">
        <v>1378157</v>
      </c>
      <c r="G27" s="137">
        <v>1378157</v>
      </c>
      <c r="H27" s="137">
        <v>1378157</v>
      </c>
      <c r="I27" s="137">
        <v>1378156</v>
      </c>
      <c r="J27" s="137">
        <v>1378155</v>
      </c>
      <c r="K27" s="137">
        <v>1378155</v>
      </c>
      <c r="L27" s="137">
        <v>1378156</v>
      </c>
      <c r="M27" s="137">
        <v>1378155</v>
      </c>
      <c r="N27" s="137">
        <v>1378155</v>
      </c>
      <c r="O27" s="138">
        <f t="shared" si="2"/>
        <v>16537874</v>
      </c>
    </row>
    <row r="28" spans="1:15" ht="20.100000000000001" customHeight="1" x14ac:dyDescent="0.25">
      <c r="A28" s="148" t="s">
        <v>276</v>
      </c>
      <c r="B28" s="143" t="s">
        <v>335</v>
      </c>
      <c r="C28" s="144">
        <f t="shared" ref="C28:N28" si="3">SUM(C18:C27)</f>
        <v>4788786</v>
      </c>
      <c r="D28" s="144">
        <f t="shared" si="3"/>
        <v>4788786</v>
      </c>
      <c r="E28" s="144">
        <f t="shared" si="3"/>
        <v>4788786</v>
      </c>
      <c r="F28" s="144">
        <f t="shared" si="3"/>
        <v>4788786</v>
      </c>
      <c r="G28" s="144">
        <f t="shared" si="3"/>
        <v>4788786</v>
      </c>
      <c r="H28" s="144">
        <f t="shared" si="3"/>
        <v>4788786</v>
      </c>
      <c r="I28" s="144">
        <f t="shared" si="3"/>
        <v>4788785</v>
      </c>
      <c r="J28" s="144">
        <f t="shared" si="3"/>
        <v>4788785</v>
      </c>
      <c r="K28" s="144">
        <f t="shared" si="3"/>
        <v>4788785</v>
      </c>
      <c r="L28" s="144">
        <f t="shared" si="3"/>
        <v>4788785</v>
      </c>
      <c r="M28" s="144">
        <f t="shared" si="3"/>
        <v>4788785</v>
      </c>
      <c r="N28" s="144">
        <f t="shared" si="3"/>
        <v>4788785</v>
      </c>
      <c r="O28" s="145">
        <f t="shared" si="2"/>
        <v>57465426</v>
      </c>
    </row>
    <row r="29" spans="1:15" ht="20.100000000000001" customHeight="1" x14ac:dyDescent="0.25">
      <c r="A29" s="148" t="s">
        <v>279</v>
      </c>
      <c r="B29" s="149" t="s">
        <v>336</v>
      </c>
      <c r="C29" s="150">
        <f t="shared" ref="C29:N29" si="4">C16-C28</f>
        <v>0</v>
      </c>
      <c r="D29" s="150">
        <f t="shared" si="4"/>
        <v>0</v>
      </c>
      <c r="E29" s="150">
        <f t="shared" si="4"/>
        <v>0</v>
      </c>
      <c r="F29" s="150">
        <f t="shared" si="4"/>
        <v>0</v>
      </c>
      <c r="G29" s="150">
        <f t="shared" si="4"/>
        <v>0</v>
      </c>
      <c r="H29" s="150">
        <f t="shared" si="4"/>
        <v>0</v>
      </c>
      <c r="I29" s="150">
        <f t="shared" si="4"/>
        <v>0</v>
      </c>
      <c r="J29" s="150">
        <f t="shared" si="4"/>
        <v>0</v>
      </c>
      <c r="K29" s="150">
        <f t="shared" si="4"/>
        <v>0</v>
      </c>
      <c r="L29" s="150">
        <f t="shared" si="4"/>
        <v>0</v>
      </c>
      <c r="M29" s="150">
        <f t="shared" si="4"/>
        <v>0</v>
      </c>
      <c r="N29" s="150">
        <f t="shared" si="4"/>
        <v>0</v>
      </c>
      <c r="O29" s="150"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/>
  </sheetViews>
  <sheetFormatPr defaultColWidth="8.7109375" defaultRowHeight="15" x14ac:dyDescent="0.25"/>
  <cols>
    <col min="1" max="1" width="52" customWidth="1"/>
    <col min="2" max="2" width="36.140625" customWidth="1"/>
  </cols>
  <sheetData>
    <row r="1" spans="1:2" x14ac:dyDescent="0.25">
      <c r="A1" t="s">
        <v>401</v>
      </c>
    </row>
    <row r="4" spans="1:2" ht="20.100000000000001" customHeight="1" x14ac:dyDescent="0.25">
      <c r="A4" s="2" t="s">
        <v>337</v>
      </c>
      <c r="B4" s="2"/>
    </row>
    <row r="5" spans="1:2" ht="20.100000000000001" customHeight="1" x14ac:dyDescent="0.25">
      <c r="A5" s="151"/>
      <c r="B5" s="152" t="s">
        <v>338</v>
      </c>
    </row>
    <row r="6" spans="1:2" ht="20.100000000000001" customHeight="1" x14ac:dyDescent="0.25">
      <c r="A6" s="153" t="s">
        <v>339</v>
      </c>
      <c r="B6" s="154" t="s">
        <v>340</v>
      </c>
    </row>
    <row r="7" spans="1:2" ht="20.100000000000001" customHeight="1" x14ac:dyDescent="0.25">
      <c r="A7" s="155">
        <v>1</v>
      </c>
      <c r="B7" s="156">
        <v>2</v>
      </c>
    </row>
    <row r="8" spans="1:2" ht="20.100000000000001" customHeight="1" x14ac:dyDescent="0.25">
      <c r="A8" s="157" t="s">
        <v>9</v>
      </c>
      <c r="B8" s="158">
        <v>13970098</v>
      </c>
    </row>
    <row r="9" spans="1:2" ht="20.100000000000001" customHeight="1" x14ac:dyDescent="0.25">
      <c r="A9" s="159" t="s">
        <v>341</v>
      </c>
      <c r="B9" s="158">
        <v>12021133</v>
      </c>
    </row>
    <row r="10" spans="1:2" ht="20.100000000000001" customHeight="1" x14ac:dyDescent="0.25">
      <c r="A10" s="159" t="s">
        <v>342</v>
      </c>
      <c r="B10" s="158">
        <v>5829251</v>
      </c>
    </row>
    <row r="11" spans="1:2" ht="20.100000000000001" customHeight="1" x14ac:dyDescent="0.25">
      <c r="A11" s="159" t="s">
        <v>343</v>
      </c>
      <c r="B11" s="158">
        <v>1800000</v>
      </c>
    </row>
    <row r="12" spans="1:2" ht="20.100000000000001" customHeight="1" x14ac:dyDescent="0.25">
      <c r="A12" s="159" t="s">
        <v>17</v>
      </c>
      <c r="B12" s="158">
        <v>431800</v>
      </c>
    </row>
    <row r="13" spans="1:2" ht="20.100000000000001" customHeight="1" x14ac:dyDescent="0.25">
      <c r="A13" s="159"/>
      <c r="B13" s="158"/>
    </row>
    <row r="14" spans="1:2" ht="20.100000000000001" customHeight="1" x14ac:dyDescent="0.25">
      <c r="A14" s="159"/>
      <c r="B14" s="158"/>
    </row>
    <row r="15" spans="1:2" ht="20.100000000000001" customHeight="1" x14ac:dyDescent="0.25">
      <c r="A15" s="159"/>
      <c r="B15" s="158"/>
    </row>
    <row r="16" spans="1:2" ht="20.100000000000001" customHeight="1" x14ac:dyDescent="0.25">
      <c r="A16" s="159"/>
      <c r="B16" s="158"/>
    </row>
    <row r="17" spans="1:2" ht="20.100000000000001" customHeight="1" x14ac:dyDescent="0.25">
      <c r="A17" s="159"/>
      <c r="B17" s="158"/>
    </row>
    <row r="18" spans="1:2" ht="20.100000000000001" customHeight="1" x14ac:dyDescent="0.25">
      <c r="A18" s="159"/>
      <c r="B18" s="158"/>
    </row>
    <row r="19" spans="1:2" ht="20.100000000000001" customHeight="1" x14ac:dyDescent="0.25">
      <c r="A19" s="159"/>
      <c r="B19" s="158"/>
    </row>
    <row r="20" spans="1:2" ht="20.100000000000001" customHeight="1" x14ac:dyDescent="0.25">
      <c r="A20" s="159"/>
      <c r="B20" s="158"/>
    </row>
    <row r="21" spans="1:2" ht="20.100000000000001" customHeight="1" x14ac:dyDescent="0.25">
      <c r="A21" s="159"/>
      <c r="B21" s="158"/>
    </row>
    <row r="22" spans="1:2" ht="20.100000000000001" customHeight="1" x14ac:dyDescent="0.25">
      <c r="A22" s="159"/>
      <c r="B22" s="158"/>
    </row>
    <row r="23" spans="1:2" ht="20.100000000000001" customHeight="1" x14ac:dyDescent="0.25">
      <c r="A23" s="159"/>
      <c r="B23" s="158"/>
    </row>
    <row r="24" spans="1:2" ht="20.100000000000001" customHeight="1" x14ac:dyDescent="0.25">
      <c r="A24" s="159"/>
      <c r="B24" s="158"/>
    </row>
    <row r="25" spans="1:2" ht="20.100000000000001" customHeight="1" x14ac:dyDescent="0.25">
      <c r="A25" s="159"/>
      <c r="B25" s="158"/>
    </row>
    <row r="26" spans="1:2" ht="20.100000000000001" customHeight="1" x14ac:dyDescent="0.25">
      <c r="A26" s="159"/>
      <c r="B26" s="158"/>
    </row>
    <row r="27" spans="1:2" ht="20.100000000000001" customHeight="1" x14ac:dyDescent="0.25">
      <c r="A27" s="160"/>
      <c r="B27" s="158"/>
    </row>
    <row r="28" spans="1:2" ht="20.100000000000001" customHeight="1" x14ac:dyDescent="0.25">
      <c r="A28" s="161" t="s">
        <v>327</v>
      </c>
      <c r="B28" s="162">
        <f>SUM(B8:B27)</f>
        <v>34052282</v>
      </c>
    </row>
  </sheetData>
  <mergeCells count="1">
    <mergeCell ref="A4:B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2"/>
  <sheetViews>
    <sheetView zoomScaleNormal="100" workbookViewId="0">
      <selection activeCell="C5" sqref="C5"/>
    </sheetView>
  </sheetViews>
  <sheetFormatPr defaultColWidth="8.7109375" defaultRowHeight="15" x14ac:dyDescent="0.25"/>
  <cols>
    <col min="1" max="1" width="12.7109375" customWidth="1"/>
    <col min="2" max="2" width="59.28515625" customWidth="1"/>
    <col min="3" max="3" width="13.140625" customWidth="1"/>
  </cols>
  <sheetData>
    <row r="5" spans="1:3" ht="20.100000000000001" customHeight="1" x14ac:dyDescent="0.25">
      <c r="A5" s="163"/>
      <c r="B5" s="164" t="s">
        <v>402</v>
      </c>
      <c r="C5" s="165"/>
    </row>
    <row r="6" spans="1:3" ht="20.100000000000001" customHeight="1" x14ac:dyDescent="0.25">
      <c r="A6" s="166" t="s">
        <v>242</v>
      </c>
      <c r="B6" s="167" t="s">
        <v>344</v>
      </c>
      <c r="C6" s="168"/>
    </row>
    <row r="7" spans="1:3" ht="20.100000000000001" customHeight="1" x14ac:dyDescent="0.25">
      <c r="A7" s="169"/>
      <c r="B7" s="170" t="s">
        <v>345</v>
      </c>
      <c r="C7" s="171"/>
    </row>
    <row r="8" spans="1:3" ht="20.100000000000001" customHeight="1" x14ac:dyDescent="0.25">
      <c r="A8" s="172"/>
      <c r="B8" s="172"/>
      <c r="C8" s="173" t="s">
        <v>239</v>
      </c>
    </row>
    <row r="9" spans="1:3" ht="20.100000000000001" customHeight="1" x14ac:dyDescent="0.25">
      <c r="A9" s="174" t="s">
        <v>346</v>
      </c>
      <c r="B9" s="175" t="s">
        <v>347</v>
      </c>
      <c r="C9" s="176" t="s">
        <v>348</v>
      </c>
    </row>
    <row r="10" spans="1:3" ht="20.100000000000001" customHeight="1" x14ac:dyDescent="0.25">
      <c r="A10" s="46">
        <v>1</v>
      </c>
      <c r="B10" s="47">
        <v>2</v>
      </c>
      <c r="C10" s="48">
        <v>3</v>
      </c>
    </row>
    <row r="11" spans="1:3" ht="20.100000000000001" customHeight="1" x14ac:dyDescent="0.25">
      <c r="A11" s="177"/>
      <c r="B11" s="178" t="s">
        <v>240</v>
      </c>
      <c r="C11" s="179"/>
    </row>
    <row r="12" spans="1:3" ht="20.100000000000001" customHeight="1" x14ac:dyDescent="0.25">
      <c r="A12" s="46" t="s">
        <v>6</v>
      </c>
      <c r="B12" s="19" t="s">
        <v>7</v>
      </c>
      <c r="C12" s="20">
        <f>+C13+C14+C15+C16+C17+C18</f>
        <v>34052282</v>
      </c>
    </row>
    <row r="13" spans="1:3" ht="20.100000000000001" customHeight="1" x14ac:dyDescent="0.25">
      <c r="A13" s="180" t="s">
        <v>8</v>
      </c>
      <c r="B13" s="22" t="s">
        <v>9</v>
      </c>
      <c r="C13" s="23">
        <v>13970098</v>
      </c>
    </row>
    <row r="14" spans="1:3" ht="20.100000000000001" customHeight="1" x14ac:dyDescent="0.25">
      <c r="A14" s="181" t="s">
        <v>10</v>
      </c>
      <c r="B14" s="25" t="s">
        <v>11</v>
      </c>
      <c r="C14" s="26">
        <v>12021133</v>
      </c>
    </row>
    <row r="15" spans="1:3" ht="20.100000000000001" customHeight="1" x14ac:dyDescent="0.25">
      <c r="A15" s="181" t="s">
        <v>12</v>
      </c>
      <c r="B15" s="25" t="s">
        <v>13</v>
      </c>
      <c r="C15" s="26">
        <v>5829251</v>
      </c>
    </row>
    <row r="16" spans="1:3" ht="20.100000000000001" customHeight="1" x14ac:dyDescent="0.25">
      <c r="A16" s="181" t="s">
        <v>14</v>
      </c>
      <c r="B16" s="25" t="s">
        <v>15</v>
      </c>
      <c r="C16" s="26">
        <v>1800000</v>
      </c>
    </row>
    <row r="17" spans="1:3" ht="20.100000000000001" customHeight="1" x14ac:dyDescent="0.25">
      <c r="A17" s="181" t="s">
        <v>16</v>
      </c>
      <c r="B17" s="25" t="s">
        <v>17</v>
      </c>
      <c r="C17" s="182">
        <v>431800</v>
      </c>
    </row>
    <row r="18" spans="1:3" ht="20.100000000000001" customHeight="1" x14ac:dyDescent="0.25">
      <c r="A18" s="183" t="s">
        <v>18</v>
      </c>
      <c r="B18" s="28" t="s">
        <v>19</v>
      </c>
      <c r="C18" s="184"/>
    </row>
    <row r="19" spans="1:3" ht="20.100000000000001" customHeight="1" x14ac:dyDescent="0.25">
      <c r="A19" s="46" t="s">
        <v>20</v>
      </c>
      <c r="B19" s="29" t="s">
        <v>21</v>
      </c>
      <c r="C19" s="20">
        <f>+C20+C21+C22+C23+C24</f>
        <v>1203682</v>
      </c>
    </row>
    <row r="20" spans="1:3" ht="20.100000000000001" customHeight="1" x14ac:dyDescent="0.25">
      <c r="A20" s="180" t="s">
        <v>22</v>
      </c>
      <c r="B20" s="22" t="s">
        <v>23</v>
      </c>
      <c r="C20" s="23"/>
    </row>
    <row r="21" spans="1:3" ht="20.100000000000001" customHeight="1" x14ac:dyDescent="0.25">
      <c r="A21" s="181" t="s">
        <v>24</v>
      </c>
      <c r="B21" s="25" t="s">
        <v>25</v>
      </c>
      <c r="C21" s="26"/>
    </row>
    <row r="22" spans="1:3" ht="20.100000000000001" customHeight="1" x14ac:dyDescent="0.25">
      <c r="A22" s="181" t="s">
        <v>26</v>
      </c>
      <c r="B22" s="25" t="s">
        <v>27</v>
      </c>
      <c r="C22" s="26"/>
    </row>
    <row r="23" spans="1:3" ht="20.100000000000001" customHeight="1" x14ac:dyDescent="0.25">
      <c r="A23" s="181" t="s">
        <v>28</v>
      </c>
      <c r="B23" s="25" t="s">
        <v>29</v>
      </c>
      <c r="C23" s="26"/>
    </row>
    <row r="24" spans="1:3" ht="20.100000000000001" customHeight="1" x14ac:dyDescent="0.25">
      <c r="A24" s="181" t="s">
        <v>30</v>
      </c>
      <c r="B24" s="25" t="s">
        <v>31</v>
      </c>
      <c r="C24" s="26">
        <v>1203682</v>
      </c>
    </row>
    <row r="25" spans="1:3" ht="20.100000000000001" customHeight="1" x14ac:dyDescent="0.25">
      <c r="A25" s="183" t="s">
        <v>32</v>
      </c>
      <c r="B25" s="28" t="s">
        <v>33</v>
      </c>
      <c r="C25" s="30"/>
    </row>
    <row r="26" spans="1:3" ht="20.100000000000001" customHeight="1" x14ac:dyDescent="0.25">
      <c r="A26" s="46" t="s">
        <v>34</v>
      </c>
      <c r="B26" s="19" t="s">
        <v>35</v>
      </c>
      <c r="C26" s="20">
        <f>+C27+C28+C29+C30+C31</f>
        <v>0</v>
      </c>
    </row>
    <row r="27" spans="1:3" ht="20.100000000000001" customHeight="1" x14ac:dyDescent="0.25">
      <c r="A27" s="180" t="s">
        <v>36</v>
      </c>
      <c r="B27" s="22" t="s">
        <v>37</v>
      </c>
      <c r="C27" s="23">
        <v>0</v>
      </c>
    </row>
    <row r="28" spans="1:3" ht="18" customHeight="1" x14ac:dyDescent="0.25">
      <c r="A28" s="181" t="s">
        <v>38</v>
      </c>
      <c r="B28" s="25" t="s">
        <v>39</v>
      </c>
      <c r="C28" s="26"/>
    </row>
    <row r="29" spans="1:3" ht="18" customHeight="1" x14ac:dyDescent="0.25">
      <c r="A29" s="181" t="s">
        <v>40</v>
      </c>
      <c r="B29" s="25" t="s">
        <v>41</v>
      </c>
      <c r="C29" s="26"/>
    </row>
    <row r="30" spans="1:3" ht="18" customHeight="1" x14ac:dyDescent="0.25">
      <c r="A30" s="181" t="s">
        <v>42</v>
      </c>
      <c r="B30" s="25" t="s">
        <v>43</v>
      </c>
      <c r="C30" s="26"/>
    </row>
    <row r="31" spans="1:3" ht="18" customHeight="1" x14ac:dyDescent="0.25">
      <c r="A31" s="181" t="s">
        <v>44</v>
      </c>
      <c r="B31" s="25" t="s">
        <v>45</v>
      </c>
      <c r="C31" s="26"/>
    </row>
    <row r="32" spans="1:3" ht="18" customHeight="1" x14ac:dyDescent="0.25">
      <c r="A32" s="183" t="s">
        <v>46</v>
      </c>
      <c r="B32" s="28" t="s">
        <v>47</v>
      </c>
      <c r="C32" s="30"/>
    </row>
    <row r="33" spans="1:3" ht="20.100000000000001" customHeight="1" x14ac:dyDescent="0.25">
      <c r="A33" s="46" t="s">
        <v>48</v>
      </c>
      <c r="B33" s="19" t="s">
        <v>49</v>
      </c>
      <c r="C33" s="20">
        <f>+C34+C37+C38+C39</f>
        <v>5185832</v>
      </c>
    </row>
    <row r="34" spans="1:3" ht="20.100000000000001" customHeight="1" x14ac:dyDescent="0.25">
      <c r="A34" s="180" t="s">
        <v>50</v>
      </c>
      <c r="B34" s="22" t="s">
        <v>51</v>
      </c>
      <c r="C34" s="31">
        <v>3465944</v>
      </c>
    </row>
    <row r="35" spans="1:3" ht="20.100000000000001" customHeight="1" x14ac:dyDescent="0.25">
      <c r="A35" s="181" t="s">
        <v>52</v>
      </c>
      <c r="B35" s="25" t="s">
        <v>53</v>
      </c>
      <c r="C35" s="26">
        <v>0</v>
      </c>
    </row>
    <row r="36" spans="1:3" ht="20.100000000000001" customHeight="1" x14ac:dyDescent="0.25">
      <c r="A36" s="181" t="s">
        <v>54</v>
      </c>
      <c r="B36" s="25" t="s">
        <v>55</v>
      </c>
      <c r="C36" s="26">
        <v>3465944</v>
      </c>
    </row>
    <row r="37" spans="1:3" ht="20.100000000000001" customHeight="1" x14ac:dyDescent="0.25">
      <c r="A37" s="181" t="s">
        <v>56</v>
      </c>
      <c r="B37" s="25" t="s">
        <v>57</v>
      </c>
      <c r="C37" s="26">
        <v>1328658</v>
      </c>
    </row>
    <row r="38" spans="1:3" ht="20.100000000000001" customHeight="1" x14ac:dyDescent="0.25">
      <c r="A38" s="181" t="s">
        <v>58</v>
      </c>
      <c r="B38" s="25" t="s">
        <v>59</v>
      </c>
      <c r="C38" s="26"/>
    </row>
    <row r="39" spans="1:3" ht="20.100000000000001" customHeight="1" x14ac:dyDescent="0.25">
      <c r="A39" s="183" t="s">
        <v>60</v>
      </c>
      <c r="B39" s="28" t="s">
        <v>61</v>
      </c>
      <c r="C39" s="30">
        <v>391230</v>
      </c>
    </row>
    <row r="40" spans="1:3" ht="20.100000000000001" customHeight="1" x14ac:dyDescent="0.25">
      <c r="A40" s="46" t="s">
        <v>62</v>
      </c>
      <c r="B40" s="19" t="s">
        <v>63</v>
      </c>
      <c r="C40" s="20">
        <f>SUM(C41:C50)</f>
        <v>1561554</v>
      </c>
    </row>
    <row r="41" spans="1:3" ht="20.100000000000001" customHeight="1" x14ac:dyDescent="0.25">
      <c r="A41" s="180" t="s">
        <v>64</v>
      </c>
      <c r="B41" s="22" t="s">
        <v>65</v>
      </c>
      <c r="C41" s="23">
        <v>0</v>
      </c>
    </row>
    <row r="42" spans="1:3" ht="20.100000000000001" customHeight="1" x14ac:dyDescent="0.25">
      <c r="A42" s="181" t="s">
        <v>66</v>
      </c>
      <c r="B42" s="25" t="s">
        <v>67</v>
      </c>
      <c r="C42" s="26">
        <v>900000</v>
      </c>
    </row>
    <row r="43" spans="1:3" ht="20.100000000000001" customHeight="1" x14ac:dyDescent="0.25">
      <c r="A43" s="181" t="s">
        <v>68</v>
      </c>
      <c r="B43" s="25" t="s">
        <v>69</v>
      </c>
      <c r="C43" s="26">
        <v>5000</v>
      </c>
    </row>
    <row r="44" spans="1:3" ht="20.100000000000001" customHeight="1" x14ac:dyDescent="0.25">
      <c r="A44" s="181" t="s">
        <v>70</v>
      </c>
      <c r="B44" s="25" t="s">
        <v>71</v>
      </c>
      <c r="C44" s="26">
        <v>11820</v>
      </c>
    </row>
    <row r="45" spans="1:3" ht="20.100000000000001" customHeight="1" x14ac:dyDescent="0.25">
      <c r="A45" s="181" t="s">
        <v>72</v>
      </c>
      <c r="B45" s="25" t="s">
        <v>73</v>
      </c>
      <c r="C45" s="26">
        <v>636575</v>
      </c>
    </row>
    <row r="46" spans="1:3" ht="20.100000000000001" customHeight="1" x14ac:dyDescent="0.25">
      <c r="A46" s="181" t="s">
        <v>74</v>
      </c>
      <c r="B46" s="25" t="s">
        <v>75</v>
      </c>
      <c r="C46" s="26"/>
    </row>
    <row r="47" spans="1:3" ht="20.100000000000001" customHeight="1" x14ac:dyDescent="0.25">
      <c r="A47" s="181" t="s">
        <v>76</v>
      </c>
      <c r="B47" s="25" t="s">
        <v>77</v>
      </c>
      <c r="C47" s="26"/>
    </row>
    <row r="48" spans="1:3" ht="20.100000000000001" customHeight="1" x14ac:dyDescent="0.25">
      <c r="A48" s="181" t="s">
        <v>78</v>
      </c>
      <c r="B48" s="25" t="s">
        <v>79</v>
      </c>
      <c r="C48" s="26">
        <v>1000</v>
      </c>
    </row>
    <row r="49" spans="1:3" ht="12" customHeight="1" x14ac:dyDescent="0.25">
      <c r="A49" s="181" t="s">
        <v>80</v>
      </c>
      <c r="B49" s="25" t="s">
        <v>81</v>
      </c>
      <c r="C49" s="26"/>
    </row>
    <row r="50" spans="1:3" ht="12" customHeight="1" x14ac:dyDescent="0.25">
      <c r="A50" s="183" t="s">
        <v>82</v>
      </c>
      <c r="B50" s="28" t="s">
        <v>83</v>
      </c>
      <c r="C50" s="30">
        <v>7159</v>
      </c>
    </row>
    <row r="51" spans="1:3" ht="12" customHeight="1" x14ac:dyDescent="0.25">
      <c r="A51" s="46" t="s">
        <v>84</v>
      </c>
      <c r="B51" s="19" t="s">
        <v>85</v>
      </c>
      <c r="C51" s="20">
        <f>SUM(C52:C56)</f>
        <v>0</v>
      </c>
    </row>
    <row r="52" spans="1:3" ht="12" customHeight="1" x14ac:dyDescent="0.25">
      <c r="A52" s="180" t="s">
        <v>86</v>
      </c>
      <c r="B52" s="22" t="s">
        <v>87</v>
      </c>
      <c r="C52" s="23"/>
    </row>
    <row r="53" spans="1:3" ht="12" customHeight="1" x14ac:dyDescent="0.25">
      <c r="A53" s="181" t="s">
        <v>88</v>
      </c>
      <c r="B53" s="25" t="s">
        <v>89</v>
      </c>
      <c r="C53" s="26"/>
    </row>
    <row r="54" spans="1:3" ht="12" customHeight="1" x14ac:dyDescent="0.25">
      <c r="A54" s="181" t="s">
        <v>90</v>
      </c>
      <c r="B54" s="25" t="s">
        <v>91</v>
      </c>
      <c r="C54" s="26"/>
    </row>
    <row r="55" spans="1:3" ht="12" customHeight="1" x14ac:dyDescent="0.25">
      <c r="A55" s="181" t="s">
        <v>92</v>
      </c>
      <c r="B55" s="25" t="s">
        <v>93</v>
      </c>
      <c r="C55" s="26"/>
    </row>
    <row r="56" spans="1:3" ht="12" customHeight="1" x14ac:dyDescent="0.25">
      <c r="A56" s="183" t="s">
        <v>94</v>
      </c>
      <c r="B56" s="28" t="s">
        <v>95</v>
      </c>
      <c r="C56" s="30"/>
    </row>
    <row r="57" spans="1:3" ht="12" customHeight="1" x14ac:dyDescent="0.25">
      <c r="A57" s="46" t="s">
        <v>96</v>
      </c>
      <c r="B57" s="19" t="s">
        <v>97</v>
      </c>
      <c r="C57" s="20">
        <f>SUM(C58:C60)</f>
        <v>0</v>
      </c>
    </row>
    <row r="58" spans="1:3" ht="12" customHeight="1" x14ac:dyDescent="0.25">
      <c r="A58" s="180" t="s">
        <v>98</v>
      </c>
      <c r="B58" s="22" t="s">
        <v>99</v>
      </c>
      <c r="C58" s="23"/>
    </row>
    <row r="59" spans="1:3" ht="12" customHeight="1" x14ac:dyDescent="0.25">
      <c r="A59" s="181" t="s">
        <v>100</v>
      </c>
      <c r="B59" s="25" t="s">
        <v>101</v>
      </c>
      <c r="C59" s="26"/>
    </row>
    <row r="60" spans="1:3" ht="12" customHeight="1" x14ac:dyDescent="0.25">
      <c r="A60" s="181" t="s">
        <v>102</v>
      </c>
      <c r="B60" s="25" t="s">
        <v>103</v>
      </c>
      <c r="C60" s="26"/>
    </row>
    <row r="61" spans="1:3" ht="12" customHeight="1" x14ac:dyDescent="0.25">
      <c r="A61" s="183" t="s">
        <v>104</v>
      </c>
      <c r="B61" s="28" t="s">
        <v>105</v>
      </c>
      <c r="C61" s="30"/>
    </row>
    <row r="62" spans="1:3" ht="12" customHeight="1" x14ac:dyDescent="0.25">
      <c r="A62" s="46" t="s">
        <v>106</v>
      </c>
      <c r="B62" s="29" t="s">
        <v>107</v>
      </c>
      <c r="C62" s="20">
        <f>SUM(C63:C65)</f>
        <v>0</v>
      </c>
    </row>
    <row r="63" spans="1:3" ht="12" customHeight="1" x14ac:dyDescent="0.25">
      <c r="A63" s="180" t="s">
        <v>108</v>
      </c>
      <c r="B63" s="22" t="s">
        <v>109</v>
      </c>
      <c r="C63" s="26"/>
    </row>
    <row r="64" spans="1:3" ht="12" customHeight="1" x14ac:dyDescent="0.25">
      <c r="A64" s="181" t="s">
        <v>110</v>
      </c>
      <c r="B64" s="25" t="s">
        <v>111</v>
      </c>
      <c r="C64" s="26">
        <v>0</v>
      </c>
    </row>
    <row r="65" spans="1:3" ht="12" customHeight="1" x14ac:dyDescent="0.25">
      <c r="A65" s="181" t="s">
        <v>112</v>
      </c>
      <c r="B65" s="25" t="s">
        <v>113</v>
      </c>
      <c r="C65" s="26">
        <v>0</v>
      </c>
    </row>
    <row r="66" spans="1:3" ht="12" customHeight="1" x14ac:dyDescent="0.25">
      <c r="A66" s="183" t="s">
        <v>114</v>
      </c>
      <c r="B66" s="28" t="s">
        <v>115</v>
      </c>
      <c r="C66" s="26"/>
    </row>
    <row r="67" spans="1:3" ht="20.100000000000001" customHeight="1" x14ac:dyDescent="0.25">
      <c r="A67" s="46" t="s">
        <v>116</v>
      </c>
      <c r="B67" s="19" t="s">
        <v>117</v>
      </c>
      <c r="C67" s="20">
        <f>+C12+C19+C26+C33+C40+C51+C57+C62</f>
        <v>42003350</v>
      </c>
    </row>
    <row r="68" spans="1:3" ht="12" customHeight="1" x14ac:dyDescent="0.25">
      <c r="A68" s="185" t="s">
        <v>118</v>
      </c>
      <c r="B68" s="29" t="s">
        <v>119</v>
      </c>
      <c r="C68" s="20">
        <f>SUM(C69:C71)</f>
        <v>0</v>
      </c>
    </row>
    <row r="69" spans="1:3" ht="12" customHeight="1" x14ac:dyDescent="0.25">
      <c r="A69" s="180" t="s">
        <v>120</v>
      </c>
      <c r="B69" s="22" t="s">
        <v>121</v>
      </c>
      <c r="C69" s="26"/>
    </row>
    <row r="70" spans="1:3" ht="12" customHeight="1" x14ac:dyDescent="0.25">
      <c r="A70" s="181" t="s">
        <v>122</v>
      </c>
      <c r="B70" s="25" t="s">
        <v>123</v>
      </c>
      <c r="C70" s="26"/>
    </row>
    <row r="71" spans="1:3" ht="12" customHeight="1" x14ac:dyDescent="0.25">
      <c r="A71" s="183" t="s">
        <v>124</v>
      </c>
      <c r="B71" s="33" t="s">
        <v>125</v>
      </c>
      <c r="C71" s="26"/>
    </row>
    <row r="72" spans="1:3" ht="12" customHeight="1" x14ac:dyDescent="0.25">
      <c r="A72" s="185" t="s">
        <v>126</v>
      </c>
      <c r="B72" s="29" t="s">
        <v>127</v>
      </c>
      <c r="C72" s="20">
        <f>SUM(C73:C76)</f>
        <v>0</v>
      </c>
    </row>
    <row r="73" spans="1:3" ht="12" customHeight="1" x14ac:dyDescent="0.25">
      <c r="A73" s="180" t="s">
        <v>128</v>
      </c>
      <c r="B73" s="22" t="s">
        <v>129</v>
      </c>
      <c r="C73" s="26"/>
    </row>
    <row r="74" spans="1:3" ht="12" customHeight="1" x14ac:dyDescent="0.25">
      <c r="A74" s="181" t="s">
        <v>130</v>
      </c>
      <c r="B74" s="25" t="s">
        <v>131</v>
      </c>
      <c r="C74" s="26"/>
    </row>
    <row r="75" spans="1:3" ht="12" customHeight="1" x14ac:dyDescent="0.25">
      <c r="A75" s="181" t="s">
        <v>132</v>
      </c>
      <c r="B75" s="25" t="s">
        <v>133</v>
      </c>
      <c r="C75" s="26"/>
    </row>
    <row r="76" spans="1:3" ht="12" customHeight="1" x14ac:dyDescent="0.25">
      <c r="A76" s="183" t="s">
        <v>134</v>
      </c>
      <c r="B76" s="28" t="s">
        <v>135</v>
      </c>
      <c r="C76" s="26"/>
    </row>
    <row r="77" spans="1:3" ht="20.100000000000001" customHeight="1" x14ac:dyDescent="0.25">
      <c r="A77" s="185" t="s">
        <v>136</v>
      </c>
      <c r="B77" s="29" t="s">
        <v>137</v>
      </c>
      <c r="C77" s="20">
        <f>SUM(C78:C79)</f>
        <v>14110178</v>
      </c>
    </row>
    <row r="78" spans="1:3" ht="20.100000000000001" customHeight="1" x14ac:dyDescent="0.25">
      <c r="A78" s="180" t="s">
        <v>138</v>
      </c>
      <c r="B78" s="22" t="s">
        <v>139</v>
      </c>
      <c r="C78" s="26">
        <v>14110178</v>
      </c>
    </row>
    <row r="79" spans="1:3" ht="20.100000000000001" customHeight="1" x14ac:dyDescent="0.25">
      <c r="A79" s="183" t="s">
        <v>140</v>
      </c>
      <c r="B79" s="28" t="s">
        <v>141</v>
      </c>
      <c r="C79" s="26"/>
    </row>
    <row r="80" spans="1:3" ht="20.100000000000001" customHeight="1" x14ac:dyDescent="0.25">
      <c r="A80" s="185" t="s">
        <v>142</v>
      </c>
      <c r="B80" s="29" t="s">
        <v>143</v>
      </c>
      <c r="C80" s="20">
        <f>SUM(C81:C83)</f>
        <v>1351898</v>
      </c>
    </row>
    <row r="81" spans="1:3" ht="12.95" customHeight="1" x14ac:dyDescent="0.25">
      <c r="A81" s="180" t="s">
        <v>144</v>
      </c>
      <c r="B81" s="22" t="s">
        <v>145</v>
      </c>
      <c r="C81" s="26">
        <v>1351898</v>
      </c>
    </row>
    <row r="82" spans="1:3" ht="12.95" customHeight="1" x14ac:dyDescent="0.25">
      <c r="A82" s="181" t="s">
        <v>146</v>
      </c>
      <c r="B82" s="25" t="s">
        <v>147</v>
      </c>
      <c r="C82" s="26"/>
    </row>
    <row r="83" spans="1:3" ht="12.95" customHeight="1" x14ac:dyDescent="0.25">
      <c r="A83" s="183" t="s">
        <v>148</v>
      </c>
      <c r="B83" s="28" t="s">
        <v>149</v>
      </c>
      <c r="C83" s="26"/>
    </row>
    <row r="84" spans="1:3" ht="12.95" customHeight="1" x14ac:dyDescent="0.25">
      <c r="A84" s="185" t="s">
        <v>150</v>
      </c>
      <c r="B84" s="29" t="s">
        <v>151</v>
      </c>
      <c r="C84" s="20">
        <f>SUM(C85:C88)</f>
        <v>0</v>
      </c>
    </row>
    <row r="85" spans="1:3" ht="12.95" customHeight="1" x14ac:dyDescent="0.25">
      <c r="A85" s="186" t="s">
        <v>152</v>
      </c>
      <c r="B85" s="22" t="s">
        <v>153</v>
      </c>
      <c r="C85" s="26"/>
    </row>
    <row r="86" spans="1:3" ht="12.95" customHeight="1" x14ac:dyDescent="0.25">
      <c r="A86" s="187" t="s">
        <v>154</v>
      </c>
      <c r="B86" s="25" t="s">
        <v>155</v>
      </c>
      <c r="C86" s="26"/>
    </row>
    <row r="87" spans="1:3" ht="12.95" customHeight="1" x14ac:dyDescent="0.25">
      <c r="A87" s="187" t="s">
        <v>156</v>
      </c>
      <c r="B87" s="25" t="s">
        <v>157</v>
      </c>
      <c r="C87" s="26"/>
    </row>
    <row r="88" spans="1:3" ht="12.95" customHeight="1" x14ac:dyDescent="0.25">
      <c r="A88" s="188" t="s">
        <v>158</v>
      </c>
      <c r="B88" s="28" t="s">
        <v>159</v>
      </c>
      <c r="C88" s="26"/>
    </row>
    <row r="89" spans="1:3" ht="12.95" customHeight="1" x14ac:dyDescent="0.25">
      <c r="A89" s="185" t="s">
        <v>160</v>
      </c>
      <c r="B89" s="29" t="s">
        <v>161</v>
      </c>
      <c r="C89" s="37"/>
    </row>
    <row r="90" spans="1:3" ht="20.100000000000001" customHeight="1" x14ac:dyDescent="0.25">
      <c r="A90" s="185" t="s">
        <v>162</v>
      </c>
      <c r="B90" s="38" t="s">
        <v>163</v>
      </c>
      <c r="C90" s="20">
        <f>+C68+C72+C77+C80+C84+C89</f>
        <v>15462076</v>
      </c>
    </row>
    <row r="91" spans="1:3" ht="20.100000000000001" customHeight="1" x14ac:dyDescent="0.25">
      <c r="A91" s="189" t="s">
        <v>164</v>
      </c>
      <c r="B91" s="40" t="s">
        <v>349</v>
      </c>
      <c r="C91" s="20">
        <f>+C67+C90</f>
        <v>57465426</v>
      </c>
    </row>
    <row r="92" spans="1:3" ht="20.100000000000001" customHeight="1" x14ac:dyDescent="0.25">
      <c r="A92" s="190"/>
      <c r="B92" s="191"/>
      <c r="C92" s="42"/>
    </row>
    <row r="93" spans="1:3" ht="20.100000000000001" customHeight="1" x14ac:dyDescent="0.25">
      <c r="A93" s="192"/>
      <c r="B93" s="164"/>
      <c r="C93" s="165" t="s">
        <v>350</v>
      </c>
    </row>
    <row r="94" spans="1:3" ht="20.100000000000001" customHeight="1" x14ac:dyDescent="0.25">
      <c r="A94" s="193"/>
      <c r="B94" s="194" t="s">
        <v>241</v>
      </c>
      <c r="C94" s="195"/>
    </row>
    <row r="95" spans="1:3" ht="20.100000000000001" customHeight="1" x14ac:dyDescent="0.25">
      <c r="A95" s="15" t="s">
        <v>6</v>
      </c>
      <c r="B95" s="50" t="s">
        <v>168</v>
      </c>
      <c r="C95" s="51">
        <f>SUM(C96:C100)</f>
        <v>35344050</v>
      </c>
    </row>
    <row r="96" spans="1:3" ht="20.100000000000001" customHeight="1" x14ac:dyDescent="0.25">
      <c r="A96" s="196" t="s">
        <v>8</v>
      </c>
      <c r="B96" s="53" t="s">
        <v>169</v>
      </c>
      <c r="C96" s="54">
        <v>9421750</v>
      </c>
    </row>
    <row r="97" spans="1:3" ht="20.100000000000001" customHeight="1" x14ac:dyDescent="0.25">
      <c r="A97" s="181" t="s">
        <v>10</v>
      </c>
      <c r="B97" s="55" t="s">
        <v>170</v>
      </c>
      <c r="C97" s="26">
        <v>1775556</v>
      </c>
    </row>
    <row r="98" spans="1:3" ht="20.100000000000001" customHeight="1" x14ac:dyDescent="0.25">
      <c r="A98" s="181" t="s">
        <v>12</v>
      </c>
      <c r="B98" s="55" t="s">
        <v>171</v>
      </c>
      <c r="C98" s="30">
        <v>15870892</v>
      </c>
    </row>
    <row r="99" spans="1:3" ht="20.100000000000001" customHeight="1" x14ac:dyDescent="0.25">
      <c r="A99" s="181" t="s">
        <v>14</v>
      </c>
      <c r="B99" s="56" t="s">
        <v>172</v>
      </c>
      <c r="C99" s="30">
        <v>1979318</v>
      </c>
    </row>
    <row r="100" spans="1:3" ht="20.100000000000001" customHeight="1" x14ac:dyDescent="0.25">
      <c r="A100" s="181" t="s">
        <v>173</v>
      </c>
      <c r="B100" s="57" t="s">
        <v>174</v>
      </c>
      <c r="C100" s="30">
        <v>6296534</v>
      </c>
    </row>
    <row r="101" spans="1:3" ht="20.100000000000001" customHeight="1" x14ac:dyDescent="0.25">
      <c r="A101" s="181" t="s">
        <v>18</v>
      </c>
      <c r="B101" s="55" t="s">
        <v>175</v>
      </c>
      <c r="C101" s="30">
        <v>0</v>
      </c>
    </row>
    <row r="102" spans="1:3" ht="20.100000000000001" customHeight="1" x14ac:dyDescent="0.25">
      <c r="A102" s="181" t="s">
        <v>176</v>
      </c>
      <c r="B102" s="58" t="s">
        <v>177</v>
      </c>
      <c r="C102" s="30">
        <v>5000000</v>
      </c>
    </row>
    <row r="103" spans="1:3" ht="20.100000000000001" customHeight="1" x14ac:dyDescent="0.25">
      <c r="A103" s="181" t="s">
        <v>178</v>
      </c>
      <c r="B103" s="59" t="s">
        <v>179</v>
      </c>
      <c r="C103" s="30"/>
    </row>
    <row r="104" spans="1:3" ht="20.100000000000001" customHeight="1" x14ac:dyDescent="0.25">
      <c r="A104" s="181" t="s">
        <v>180</v>
      </c>
      <c r="B104" s="59" t="s">
        <v>181</v>
      </c>
      <c r="C104" s="30"/>
    </row>
    <row r="105" spans="1:3" ht="20.100000000000001" customHeight="1" x14ac:dyDescent="0.25">
      <c r="A105" s="181" t="s">
        <v>182</v>
      </c>
      <c r="B105" s="58" t="s">
        <v>351</v>
      </c>
      <c r="C105" s="30">
        <v>1216534</v>
      </c>
    </row>
    <row r="106" spans="1:3" ht="20.100000000000001" customHeight="1" x14ac:dyDescent="0.25">
      <c r="A106" s="181" t="s">
        <v>184</v>
      </c>
      <c r="B106" s="58" t="s">
        <v>352</v>
      </c>
      <c r="C106" s="30"/>
    </row>
    <row r="107" spans="1:3" ht="20.100000000000001" customHeight="1" x14ac:dyDescent="0.25">
      <c r="A107" s="181" t="s">
        <v>186</v>
      </c>
      <c r="B107" s="59" t="s">
        <v>187</v>
      </c>
      <c r="C107" s="30"/>
    </row>
    <row r="108" spans="1:3" ht="20.100000000000001" customHeight="1" x14ac:dyDescent="0.25">
      <c r="A108" s="197" t="s">
        <v>188</v>
      </c>
      <c r="B108" s="61" t="s">
        <v>189</v>
      </c>
      <c r="C108" s="30"/>
    </row>
    <row r="109" spans="1:3" ht="20.100000000000001" customHeight="1" x14ac:dyDescent="0.25">
      <c r="A109" s="181" t="s">
        <v>190</v>
      </c>
      <c r="B109" s="61" t="s">
        <v>191</v>
      </c>
      <c r="C109" s="30"/>
    </row>
    <row r="110" spans="1:3" ht="20.100000000000001" customHeight="1" x14ac:dyDescent="0.25">
      <c r="A110" s="198" t="s">
        <v>192</v>
      </c>
      <c r="B110" s="63" t="s">
        <v>193</v>
      </c>
      <c r="C110" s="64">
        <v>80000</v>
      </c>
    </row>
    <row r="111" spans="1:3" ht="20.100000000000001" customHeight="1" x14ac:dyDescent="0.25">
      <c r="A111" s="46" t="s">
        <v>20</v>
      </c>
      <c r="B111" s="65" t="s">
        <v>194</v>
      </c>
      <c r="C111" s="20">
        <f>+C112+C114+C116</f>
        <v>1650085</v>
      </c>
    </row>
    <row r="112" spans="1:3" ht="20.100000000000001" customHeight="1" x14ac:dyDescent="0.25">
      <c r="A112" s="180" t="s">
        <v>22</v>
      </c>
      <c r="B112" s="55" t="s">
        <v>195</v>
      </c>
      <c r="C112" s="23">
        <v>954080</v>
      </c>
    </row>
    <row r="113" spans="1:3" ht="20.100000000000001" customHeight="1" x14ac:dyDescent="0.25">
      <c r="A113" s="180" t="s">
        <v>24</v>
      </c>
      <c r="B113" s="66" t="s">
        <v>196</v>
      </c>
      <c r="C113" s="23"/>
    </row>
    <row r="114" spans="1:3" ht="20.100000000000001" customHeight="1" x14ac:dyDescent="0.25">
      <c r="A114" s="180" t="s">
        <v>26</v>
      </c>
      <c r="B114" s="66" t="s">
        <v>197</v>
      </c>
      <c r="C114" s="26">
        <v>696005</v>
      </c>
    </row>
    <row r="115" spans="1:3" ht="20.100000000000001" customHeight="1" x14ac:dyDescent="0.25">
      <c r="A115" s="180" t="s">
        <v>28</v>
      </c>
      <c r="B115" s="66" t="s">
        <v>198</v>
      </c>
      <c r="C115" s="67"/>
    </row>
    <row r="116" spans="1:3" ht="20.100000000000001" customHeight="1" x14ac:dyDescent="0.25">
      <c r="A116" s="180" t="s">
        <v>30</v>
      </c>
      <c r="B116" s="68" t="s">
        <v>199</v>
      </c>
      <c r="C116" s="67"/>
    </row>
    <row r="117" spans="1:3" ht="20.100000000000001" customHeight="1" x14ac:dyDescent="0.25">
      <c r="A117" s="180" t="s">
        <v>32</v>
      </c>
      <c r="B117" s="69" t="s">
        <v>200</v>
      </c>
      <c r="C117" s="67"/>
    </row>
    <row r="118" spans="1:3" ht="20.100000000000001" customHeight="1" x14ac:dyDescent="0.25">
      <c r="A118" s="180" t="s">
        <v>201</v>
      </c>
      <c r="B118" s="199" t="s">
        <v>202</v>
      </c>
      <c r="C118" s="67"/>
    </row>
    <row r="119" spans="1:3" ht="20.100000000000001" customHeight="1" x14ac:dyDescent="0.25">
      <c r="A119" s="180" t="s">
        <v>203</v>
      </c>
      <c r="B119" s="71" t="s">
        <v>181</v>
      </c>
      <c r="C119" s="67"/>
    </row>
    <row r="120" spans="1:3" ht="20.100000000000001" customHeight="1" x14ac:dyDescent="0.25">
      <c r="A120" s="180" t="s">
        <v>204</v>
      </c>
      <c r="B120" s="71" t="s">
        <v>205</v>
      </c>
      <c r="C120" s="67"/>
    </row>
    <row r="121" spans="1:3" ht="20.100000000000001" customHeight="1" x14ac:dyDescent="0.25">
      <c r="A121" s="180" t="s">
        <v>206</v>
      </c>
      <c r="B121" s="71" t="s">
        <v>207</v>
      </c>
      <c r="C121" s="67"/>
    </row>
    <row r="122" spans="1:3" ht="20.100000000000001" customHeight="1" x14ac:dyDescent="0.25">
      <c r="A122" s="180" t="s">
        <v>208</v>
      </c>
      <c r="B122" s="71" t="s">
        <v>187</v>
      </c>
      <c r="C122" s="67"/>
    </row>
    <row r="123" spans="1:3" ht="20.100000000000001" customHeight="1" x14ac:dyDescent="0.25">
      <c r="A123" s="180" t="s">
        <v>209</v>
      </c>
      <c r="B123" s="71" t="s">
        <v>210</v>
      </c>
      <c r="C123" s="67"/>
    </row>
    <row r="124" spans="1:3" ht="20.100000000000001" customHeight="1" x14ac:dyDescent="0.25">
      <c r="A124" s="197" t="s">
        <v>211</v>
      </c>
      <c r="B124" s="71" t="s">
        <v>212</v>
      </c>
      <c r="C124" s="72"/>
    </row>
    <row r="125" spans="1:3" ht="20.100000000000001" customHeight="1" x14ac:dyDescent="0.25">
      <c r="A125" s="46" t="s">
        <v>34</v>
      </c>
      <c r="B125" s="19" t="s">
        <v>213</v>
      </c>
      <c r="C125" s="20">
        <f>+C126+C127</f>
        <v>3933417</v>
      </c>
    </row>
    <row r="126" spans="1:3" ht="20.100000000000001" customHeight="1" x14ac:dyDescent="0.25">
      <c r="A126" s="180" t="s">
        <v>36</v>
      </c>
      <c r="B126" s="73" t="s">
        <v>214</v>
      </c>
      <c r="C126" s="23">
        <v>3933417</v>
      </c>
    </row>
    <row r="127" spans="1:3" ht="20.100000000000001" customHeight="1" x14ac:dyDescent="0.25">
      <c r="A127" s="183" t="s">
        <v>38</v>
      </c>
      <c r="B127" s="66" t="s">
        <v>215</v>
      </c>
      <c r="C127" s="30"/>
    </row>
    <row r="128" spans="1:3" ht="20.100000000000001" customHeight="1" x14ac:dyDescent="0.25">
      <c r="A128" s="46" t="s">
        <v>48</v>
      </c>
      <c r="B128" s="19" t="s">
        <v>216</v>
      </c>
      <c r="C128" s="20">
        <f>+C95+C111+C125</f>
        <v>40927552</v>
      </c>
    </row>
    <row r="129" spans="1:3" ht="20.100000000000001" customHeight="1" x14ac:dyDescent="0.25">
      <c r="A129" s="46" t="s">
        <v>62</v>
      </c>
      <c r="B129" s="19" t="s">
        <v>217</v>
      </c>
      <c r="C129" s="20">
        <f>+C130+C131+C132</f>
        <v>0</v>
      </c>
    </row>
    <row r="130" spans="1:3" ht="20.100000000000001" customHeight="1" x14ac:dyDescent="0.25">
      <c r="A130" s="180" t="s">
        <v>64</v>
      </c>
      <c r="B130" s="73" t="s">
        <v>218</v>
      </c>
      <c r="C130" s="67"/>
    </row>
    <row r="131" spans="1:3" ht="20.100000000000001" customHeight="1" x14ac:dyDescent="0.25">
      <c r="A131" s="180" t="s">
        <v>66</v>
      </c>
      <c r="B131" s="73" t="s">
        <v>219</v>
      </c>
      <c r="C131" s="67"/>
    </row>
    <row r="132" spans="1:3" ht="20.100000000000001" customHeight="1" x14ac:dyDescent="0.25">
      <c r="A132" s="197" t="s">
        <v>68</v>
      </c>
      <c r="B132" s="74" t="s">
        <v>220</v>
      </c>
      <c r="C132" s="67"/>
    </row>
    <row r="133" spans="1:3" ht="20.100000000000001" customHeight="1" x14ac:dyDescent="0.25">
      <c r="A133" s="46" t="s">
        <v>84</v>
      </c>
      <c r="B133" s="19" t="s">
        <v>221</v>
      </c>
      <c r="C133" s="20">
        <f>+C134+C135+C136+C137</f>
        <v>0</v>
      </c>
    </row>
    <row r="134" spans="1:3" ht="20.100000000000001" customHeight="1" x14ac:dyDescent="0.25">
      <c r="A134" s="180" t="s">
        <v>86</v>
      </c>
      <c r="B134" s="73" t="s">
        <v>222</v>
      </c>
      <c r="C134" s="67"/>
    </row>
    <row r="135" spans="1:3" ht="20.100000000000001" customHeight="1" x14ac:dyDescent="0.25">
      <c r="A135" s="180" t="s">
        <v>88</v>
      </c>
      <c r="B135" s="73" t="s">
        <v>223</v>
      </c>
      <c r="C135" s="67"/>
    </row>
    <row r="136" spans="1:3" ht="20.100000000000001" customHeight="1" x14ac:dyDescent="0.25">
      <c r="A136" s="180" t="s">
        <v>90</v>
      </c>
      <c r="B136" s="73" t="s">
        <v>224</v>
      </c>
      <c r="C136" s="67"/>
    </row>
    <row r="137" spans="1:3" ht="20.100000000000001" customHeight="1" x14ac:dyDescent="0.25">
      <c r="A137" s="197" t="s">
        <v>92</v>
      </c>
      <c r="B137" s="74" t="s">
        <v>225</v>
      </c>
      <c r="C137" s="67"/>
    </row>
    <row r="138" spans="1:3" ht="20.100000000000001" customHeight="1" x14ac:dyDescent="0.25">
      <c r="A138" s="46" t="s">
        <v>96</v>
      </c>
      <c r="B138" s="19" t="s">
        <v>226</v>
      </c>
      <c r="C138" s="20">
        <f>+C139+C140+C141+C142</f>
        <v>16537874</v>
      </c>
    </row>
    <row r="139" spans="1:3" ht="20.100000000000001" customHeight="1" x14ac:dyDescent="0.25">
      <c r="A139" s="180" t="s">
        <v>98</v>
      </c>
      <c r="B139" s="73" t="s">
        <v>227</v>
      </c>
      <c r="C139" s="67"/>
    </row>
    <row r="140" spans="1:3" ht="20.100000000000001" customHeight="1" x14ac:dyDescent="0.25">
      <c r="A140" s="180" t="s">
        <v>100</v>
      </c>
      <c r="B140" s="73" t="s">
        <v>228</v>
      </c>
      <c r="C140" s="67">
        <v>1132306</v>
      </c>
    </row>
    <row r="141" spans="1:3" ht="20.100000000000001" customHeight="1" x14ac:dyDescent="0.25">
      <c r="A141" s="180" t="s">
        <v>102</v>
      </c>
      <c r="B141" s="73" t="s">
        <v>229</v>
      </c>
      <c r="C141" s="67"/>
    </row>
    <row r="142" spans="1:3" ht="20.100000000000001" customHeight="1" x14ac:dyDescent="0.25">
      <c r="A142" s="197" t="s">
        <v>104</v>
      </c>
      <c r="B142" s="74" t="s">
        <v>353</v>
      </c>
      <c r="C142" s="67">
        <v>15405568</v>
      </c>
    </row>
    <row r="143" spans="1:3" ht="20.100000000000001" customHeight="1" x14ac:dyDescent="0.25">
      <c r="A143" s="46" t="s">
        <v>106</v>
      </c>
      <c r="B143" s="19" t="s">
        <v>231</v>
      </c>
      <c r="C143" s="75">
        <f>+C144+C145+C146+C147</f>
        <v>0</v>
      </c>
    </row>
    <row r="144" spans="1:3" ht="20.100000000000001" customHeight="1" x14ac:dyDescent="0.25">
      <c r="A144" s="180" t="s">
        <v>108</v>
      </c>
      <c r="B144" s="73" t="s">
        <v>232</v>
      </c>
      <c r="C144" s="67"/>
    </row>
    <row r="145" spans="1:3" ht="20.100000000000001" customHeight="1" x14ac:dyDescent="0.25">
      <c r="A145" s="180" t="s">
        <v>110</v>
      </c>
      <c r="B145" s="73" t="s">
        <v>233</v>
      </c>
      <c r="C145" s="67"/>
    </row>
    <row r="146" spans="1:3" ht="20.100000000000001" customHeight="1" x14ac:dyDescent="0.25">
      <c r="A146" s="180" t="s">
        <v>112</v>
      </c>
      <c r="B146" s="73" t="s">
        <v>234</v>
      </c>
      <c r="C146" s="67"/>
    </row>
    <row r="147" spans="1:3" ht="20.100000000000001" customHeight="1" x14ac:dyDescent="0.25">
      <c r="A147" s="180" t="s">
        <v>114</v>
      </c>
      <c r="B147" s="73" t="s">
        <v>235</v>
      </c>
      <c r="C147" s="67"/>
    </row>
    <row r="148" spans="1:3" ht="20.100000000000001" customHeight="1" x14ac:dyDescent="0.25">
      <c r="A148" s="46" t="s">
        <v>116</v>
      </c>
      <c r="B148" s="19" t="s">
        <v>236</v>
      </c>
      <c r="C148" s="76">
        <f>+C129+C133+C138+C143</f>
        <v>16537874</v>
      </c>
    </row>
    <row r="149" spans="1:3" ht="20.100000000000001" customHeight="1" x14ac:dyDescent="0.25">
      <c r="A149" s="200" t="s">
        <v>118</v>
      </c>
      <c r="B149" s="78" t="s">
        <v>237</v>
      </c>
      <c r="C149" s="76">
        <f>+C128+C148</f>
        <v>57465426</v>
      </c>
    </row>
    <row r="150" spans="1:3" ht="20.100000000000001" customHeight="1" x14ac:dyDescent="0.25">
      <c r="A150" s="201"/>
      <c r="B150" s="202"/>
      <c r="C150" s="203"/>
    </row>
    <row r="151" spans="1:3" ht="20.100000000000001" customHeight="1" x14ac:dyDescent="0.25">
      <c r="A151" s="204" t="s">
        <v>354</v>
      </c>
      <c r="B151" s="205"/>
      <c r="C151" s="206">
        <v>2</v>
      </c>
    </row>
    <row r="152" spans="1:3" ht="20.100000000000001" customHeight="1" x14ac:dyDescent="0.25">
      <c r="A152" s="204" t="s">
        <v>355</v>
      </c>
      <c r="B152" s="205"/>
      <c r="C152" s="206">
        <v>1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Normal="100" workbookViewId="0">
      <selection activeCell="B1" sqref="B1"/>
    </sheetView>
  </sheetViews>
  <sheetFormatPr defaultColWidth="8.7109375" defaultRowHeight="15" x14ac:dyDescent="0.25"/>
  <cols>
    <col min="1" max="1" width="16.28515625" customWidth="1"/>
    <col min="2" max="2" width="60.85546875" customWidth="1"/>
    <col min="3" max="3" width="14.42578125" customWidth="1"/>
  </cols>
  <sheetData>
    <row r="1" spans="1:3" x14ac:dyDescent="0.25">
      <c r="A1" s="207"/>
      <c r="B1" s="165" t="s">
        <v>403</v>
      </c>
    </row>
    <row r="3" spans="1:3" ht="24.95" customHeight="1" x14ac:dyDescent="0.25">
      <c r="A3" s="166" t="s">
        <v>356</v>
      </c>
      <c r="B3" s="167" t="s">
        <v>357</v>
      </c>
      <c r="C3" s="208"/>
    </row>
    <row r="4" spans="1:3" ht="20.100000000000001" customHeight="1" x14ac:dyDescent="0.25">
      <c r="A4" s="209"/>
      <c r="B4" s="170" t="s">
        <v>345</v>
      </c>
      <c r="C4" s="210"/>
    </row>
    <row r="5" spans="1:3" ht="20.100000000000001" customHeight="1" x14ac:dyDescent="0.25">
      <c r="A5" s="172"/>
      <c r="B5" s="172"/>
      <c r="C5" s="173" t="s">
        <v>239</v>
      </c>
    </row>
    <row r="6" spans="1:3" ht="20.100000000000001" customHeight="1" x14ac:dyDescent="0.25">
      <c r="A6" s="174" t="s">
        <v>346</v>
      </c>
      <c r="B6" s="175" t="s">
        <v>347</v>
      </c>
      <c r="C6" s="211" t="s">
        <v>348</v>
      </c>
    </row>
    <row r="7" spans="1:3" ht="20.100000000000001" customHeight="1" x14ac:dyDescent="0.25">
      <c r="A7" s="46">
        <v>1</v>
      </c>
      <c r="B7" s="47">
        <v>2</v>
      </c>
      <c r="C7" s="48">
        <v>3</v>
      </c>
    </row>
    <row r="8" spans="1:3" ht="20.100000000000001" customHeight="1" x14ac:dyDescent="0.25">
      <c r="A8" s="177"/>
      <c r="B8" s="178" t="s">
        <v>240</v>
      </c>
      <c r="C8" s="212"/>
    </row>
    <row r="9" spans="1:3" ht="20.100000000000001" customHeight="1" x14ac:dyDescent="0.25">
      <c r="A9" s="46" t="s">
        <v>6</v>
      </c>
      <c r="B9" s="19" t="s">
        <v>358</v>
      </c>
      <c r="C9" s="20">
        <f>SUM(C10:C19)</f>
        <v>207876</v>
      </c>
    </row>
    <row r="10" spans="1:3" ht="20.100000000000001" customHeight="1" x14ac:dyDescent="0.25">
      <c r="A10" s="196" t="s">
        <v>8</v>
      </c>
      <c r="B10" s="53" t="s">
        <v>65</v>
      </c>
      <c r="C10" s="54"/>
    </row>
    <row r="11" spans="1:3" ht="20.100000000000001" customHeight="1" x14ac:dyDescent="0.25">
      <c r="A11" s="181" t="s">
        <v>10</v>
      </c>
      <c r="B11" s="55" t="s">
        <v>67</v>
      </c>
      <c r="C11" s="26"/>
    </row>
    <row r="12" spans="1:3" ht="20.100000000000001" customHeight="1" x14ac:dyDescent="0.25">
      <c r="A12" s="181" t="s">
        <v>12</v>
      </c>
      <c r="B12" s="55" t="s">
        <v>69</v>
      </c>
      <c r="C12" s="26"/>
    </row>
    <row r="13" spans="1:3" ht="20.100000000000001" customHeight="1" x14ac:dyDescent="0.25">
      <c r="A13" s="181" t="s">
        <v>14</v>
      </c>
      <c r="B13" s="55" t="s">
        <v>359</v>
      </c>
      <c r="C13" s="26">
        <v>35000</v>
      </c>
    </row>
    <row r="14" spans="1:3" ht="20.100000000000001" customHeight="1" x14ac:dyDescent="0.25">
      <c r="A14" s="181" t="s">
        <v>16</v>
      </c>
      <c r="B14" s="55" t="s">
        <v>73</v>
      </c>
      <c r="C14" s="26">
        <v>169955</v>
      </c>
    </row>
    <row r="15" spans="1:3" ht="15.95" customHeight="1" x14ac:dyDescent="0.25">
      <c r="A15" s="181" t="s">
        <v>18</v>
      </c>
      <c r="B15" s="55" t="s">
        <v>75</v>
      </c>
      <c r="C15" s="26"/>
    </row>
    <row r="16" spans="1:3" ht="15.95" customHeight="1" x14ac:dyDescent="0.25">
      <c r="A16" s="181" t="s">
        <v>176</v>
      </c>
      <c r="B16" s="74" t="s">
        <v>360</v>
      </c>
      <c r="C16" s="26"/>
    </row>
    <row r="17" spans="1:3" ht="15.95" customHeight="1" x14ac:dyDescent="0.25">
      <c r="A17" s="181" t="s">
        <v>178</v>
      </c>
      <c r="B17" s="55" t="s">
        <v>79</v>
      </c>
      <c r="C17" s="107">
        <v>1</v>
      </c>
    </row>
    <row r="18" spans="1:3" ht="15.95" customHeight="1" x14ac:dyDescent="0.25">
      <c r="A18" s="181" t="s">
        <v>180</v>
      </c>
      <c r="B18" s="55" t="s">
        <v>81</v>
      </c>
      <c r="C18" s="26"/>
    </row>
    <row r="19" spans="1:3" ht="15.95" customHeight="1" x14ac:dyDescent="0.25">
      <c r="A19" s="181" t="s">
        <v>182</v>
      </c>
      <c r="B19" s="74" t="s">
        <v>83</v>
      </c>
      <c r="C19" s="30">
        <v>2920</v>
      </c>
    </row>
    <row r="20" spans="1:3" ht="15.95" customHeight="1" x14ac:dyDescent="0.25">
      <c r="A20" s="46" t="s">
        <v>20</v>
      </c>
      <c r="B20" s="19" t="s">
        <v>361</v>
      </c>
      <c r="C20" s="20">
        <f>SUM(C21:C23)</f>
        <v>0</v>
      </c>
    </row>
    <row r="21" spans="1:3" ht="15.95" customHeight="1" x14ac:dyDescent="0.25">
      <c r="A21" s="181" t="s">
        <v>22</v>
      </c>
      <c r="B21" s="73" t="s">
        <v>23</v>
      </c>
      <c r="C21" s="26"/>
    </row>
    <row r="22" spans="1:3" ht="15.95" customHeight="1" x14ac:dyDescent="0.25">
      <c r="A22" s="181" t="s">
        <v>24</v>
      </c>
      <c r="B22" s="55" t="s">
        <v>362</v>
      </c>
      <c r="C22" s="26"/>
    </row>
    <row r="23" spans="1:3" ht="15.95" customHeight="1" x14ac:dyDescent="0.25">
      <c r="A23" s="181" t="s">
        <v>26</v>
      </c>
      <c r="B23" s="55" t="s">
        <v>363</v>
      </c>
      <c r="C23" s="26"/>
    </row>
    <row r="24" spans="1:3" ht="15.95" customHeight="1" x14ac:dyDescent="0.25">
      <c r="A24" s="181" t="s">
        <v>28</v>
      </c>
      <c r="B24" s="55" t="s">
        <v>364</v>
      </c>
      <c r="C24" s="26"/>
    </row>
    <row r="25" spans="1:3" ht="15.95" customHeight="1" x14ac:dyDescent="0.25">
      <c r="A25" s="46" t="s">
        <v>34</v>
      </c>
      <c r="B25" s="19" t="s">
        <v>248</v>
      </c>
      <c r="C25" s="37"/>
    </row>
    <row r="26" spans="1:3" ht="15.95" customHeight="1" x14ac:dyDescent="0.25">
      <c r="A26" s="46" t="s">
        <v>48</v>
      </c>
      <c r="B26" s="19" t="s">
        <v>365</v>
      </c>
      <c r="C26" s="20">
        <f>+C27+C28</f>
        <v>0</v>
      </c>
    </row>
    <row r="27" spans="1:3" ht="15.95" customHeight="1" x14ac:dyDescent="0.25">
      <c r="A27" s="180" t="s">
        <v>50</v>
      </c>
      <c r="B27" s="73" t="s">
        <v>362</v>
      </c>
      <c r="C27" s="23"/>
    </row>
    <row r="28" spans="1:3" ht="15.95" customHeight="1" x14ac:dyDescent="0.25">
      <c r="A28" s="180" t="s">
        <v>56</v>
      </c>
      <c r="B28" s="55" t="s">
        <v>366</v>
      </c>
      <c r="C28" s="107"/>
    </row>
    <row r="29" spans="1:3" ht="15.95" customHeight="1" x14ac:dyDescent="0.25">
      <c r="A29" s="181" t="s">
        <v>58</v>
      </c>
      <c r="B29" s="213" t="s">
        <v>367</v>
      </c>
      <c r="C29" s="64"/>
    </row>
    <row r="30" spans="1:3" ht="15.95" customHeight="1" x14ac:dyDescent="0.25">
      <c r="A30" s="46" t="s">
        <v>62</v>
      </c>
      <c r="B30" s="19" t="s">
        <v>368</v>
      </c>
      <c r="C30" s="20">
        <f>+C31+C32+C33</f>
        <v>0</v>
      </c>
    </row>
    <row r="31" spans="1:3" ht="15.95" customHeight="1" x14ac:dyDescent="0.25">
      <c r="A31" s="180" t="s">
        <v>64</v>
      </c>
      <c r="B31" s="73" t="s">
        <v>87</v>
      </c>
      <c r="C31" s="23"/>
    </row>
    <row r="32" spans="1:3" ht="15.95" customHeight="1" x14ac:dyDescent="0.25">
      <c r="A32" s="180" t="s">
        <v>66</v>
      </c>
      <c r="B32" s="55" t="s">
        <v>89</v>
      </c>
      <c r="C32" s="107"/>
    </row>
    <row r="33" spans="1:3" ht="15.95" customHeight="1" x14ac:dyDescent="0.25">
      <c r="A33" s="181" t="s">
        <v>68</v>
      </c>
      <c r="B33" s="213" t="s">
        <v>91</v>
      </c>
      <c r="C33" s="64"/>
    </row>
    <row r="34" spans="1:3" ht="15.95" customHeight="1" x14ac:dyDescent="0.25">
      <c r="A34" s="46" t="s">
        <v>84</v>
      </c>
      <c r="B34" s="19" t="s">
        <v>249</v>
      </c>
      <c r="C34" s="37"/>
    </row>
    <row r="35" spans="1:3" ht="15.95" customHeight="1" x14ac:dyDescent="0.25">
      <c r="A35" s="46" t="s">
        <v>96</v>
      </c>
      <c r="B35" s="19" t="s">
        <v>331</v>
      </c>
      <c r="C35" s="214"/>
    </row>
    <row r="36" spans="1:3" ht="20.100000000000001" customHeight="1" x14ac:dyDescent="0.25">
      <c r="A36" s="46" t="s">
        <v>106</v>
      </c>
      <c r="B36" s="19" t="s">
        <v>369</v>
      </c>
      <c r="C36" s="195">
        <f>+C9+C20+C25+C26+C30+C34+C35</f>
        <v>207876</v>
      </c>
    </row>
    <row r="37" spans="1:3" ht="20.100000000000001" customHeight="1" x14ac:dyDescent="0.25">
      <c r="A37" s="215" t="s">
        <v>116</v>
      </c>
      <c r="B37" s="19" t="s">
        <v>370</v>
      </c>
      <c r="C37" s="195">
        <f>+C38+C39+C40</f>
        <v>16101026</v>
      </c>
    </row>
    <row r="38" spans="1:3" ht="20.100000000000001" customHeight="1" x14ac:dyDescent="0.25">
      <c r="A38" s="180" t="s">
        <v>371</v>
      </c>
      <c r="B38" s="73" t="s">
        <v>256</v>
      </c>
      <c r="C38" s="23">
        <v>695458</v>
      </c>
    </row>
    <row r="39" spans="1:3" ht="20.100000000000001" customHeight="1" x14ac:dyDescent="0.25">
      <c r="A39" s="180" t="s">
        <v>372</v>
      </c>
      <c r="B39" s="55" t="s">
        <v>258</v>
      </c>
      <c r="C39" s="107"/>
    </row>
    <row r="40" spans="1:3" ht="20.100000000000001" customHeight="1" x14ac:dyDescent="0.25">
      <c r="A40" s="181" t="s">
        <v>373</v>
      </c>
      <c r="B40" s="213" t="s">
        <v>374</v>
      </c>
      <c r="C40" s="64">
        <v>15405568</v>
      </c>
    </row>
    <row r="41" spans="1:3" ht="20.100000000000001" customHeight="1" x14ac:dyDescent="0.25">
      <c r="A41" s="215" t="s">
        <v>118</v>
      </c>
      <c r="B41" s="216" t="s">
        <v>375</v>
      </c>
      <c r="C41" s="195">
        <f>+C36+C37</f>
        <v>16308902</v>
      </c>
    </row>
    <row r="42" spans="1:3" ht="20.100000000000001" customHeight="1" x14ac:dyDescent="0.25">
      <c r="A42" s="190"/>
      <c r="B42" s="191"/>
      <c r="C42" s="42"/>
    </row>
    <row r="43" spans="1:3" ht="20.100000000000001" customHeight="1" x14ac:dyDescent="0.25">
      <c r="B43" s="165" t="s">
        <v>376</v>
      </c>
      <c r="C43" s="217"/>
    </row>
    <row r="44" spans="1:3" ht="20.100000000000001" customHeight="1" x14ac:dyDescent="0.25">
      <c r="A44" s="193"/>
      <c r="B44" s="194" t="s">
        <v>241</v>
      </c>
      <c r="C44" s="195"/>
    </row>
    <row r="45" spans="1:3" ht="20.100000000000001" customHeight="1" x14ac:dyDescent="0.25">
      <c r="A45" s="46" t="s">
        <v>6</v>
      </c>
      <c r="B45" s="19" t="s">
        <v>377</v>
      </c>
      <c r="C45" s="20">
        <f>SUM(C46:C50)</f>
        <v>16308902</v>
      </c>
    </row>
    <row r="46" spans="1:3" ht="20.100000000000001" customHeight="1" x14ac:dyDescent="0.25">
      <c r="A46" s="181" t="s">
        <v>8</v>
      </c>
      <c r="B46" s="73" t="s">
        <v>169</v>
      </c>
      <c r="C46" s="23">
        <v>9926757</v>
      </c>
    </row>
    <row r="47" spans="1:3" ht="20.100000000000001" customHeight="1" x14ac:dyDescent="0.25">
      <c r="A47" s="181" t="s">
        <v>10</v>
      </c>
      <c r="B47" s="55" t="s">
        <v>170</v>
      </c>
      <c r="C47" s="26">
        <v>1873680</v>
      </c>
    </row>
    <row r="48" spans="1:3" ht="20.100000000000001" customHeight="1" x14ac:dyDescent="0.25">
      <c r="A48" s="181" t="s">
        <v>12</v>
      </c>
      <c r="B48" s="55" t="s">
        <v>171</v>
      </c>
      <c r="C48" s="26">
        <v>4508465</v>
      </c>
    </row>
    <row r="49" spans="1:3" ht="20.100000000000001" customHeight="1" x14ac:dyDescent="0.25">
      <c r="A49" s="181" t="s">
        <v>14</v>
      </c>
      <c r="B49" s="55" t="s">
        <v>172</v>
      </c>
      <c r="C49" s="26"/>
    </row>
    <row r="50" spans="1:3" ht="20.100000000000001" customHeight="1" x14ac:dyDescent="0.25">
      <c r="A50" s="181" t="s">
        <v>16</v>
      </c>
      <c r="B50" s="55" t="s">
        <v>174</v>
      </c>
      <c r="C50" s="26"/>
    </row>
    <row r="51" spans="1:3" ht="20.100000000000001" customHeight="1" x14ac:dyDescent="0.25">
      <c r="A51" s="46" t="s">
        <v>20</v>
      </c>
      <c r="B51" s="19" t="s">
        <v>378</v>
      </c>
      <c r="C51" s="20">
        <f>SUM(C52:C54)</f>
        <v>0</v>
      </c>
    </row>
    <row r="52" spans="1:3" ht="20.100000000000001" customHeight="1" x14ac:dyDescent="0.25">
      <c r="A52" s="181" t="s">
        <v>22</v>
      </c>
      <c r="B52" s="73" t="s">
        <v>195</v>
      </c>
      <c r="C52" s="23"/>
    </row>
    <row r="53" spans="1:3" ht="20.100000000000001" customHeight="1" x14ac:dyDescent="0.25">
      <c r="A53" s="181" t="s">
        <v>24</v>
      </c>
      <c r="B53" s="55" t="s">
        <v>197</v>
      </c>
      <c r="C53" s="26"/>
    </row>
    <row r="54" spans="1:3" ht="20.100000000000001" customHeight="1" x14ac:dyDescent="0.25">
      <c r="A54" s="181" t="s">
        <v>26</v>
      </c>
      <c r="B54" s="55" t="s">
        <v>379</v>
      </c>
      <c r="C54" s="26"/>
    </row>
    <row r="55" spans="1:3" ht="20.100000000000001" customHeight="1" x14ac:dyDescent="0.25">
      <c r="A55" s="181" t="s">
        <v>28</v>
      </c>
      <c r="B55" s="55" t="s">
        <v>380</v>
      </c>
      <c r="C55" s="26"/>
    </row>
    <row r="56" spans="1:3" ht="20.100000000000001" customHeight="1" x14ac:dyDescent="0.25">
      <c r="A56" s="46" t="s">
        <v>34</v>
      </c>
      <c r="B56" s="218" t="s">
        <v>381</v>
      </c>
      <c r="C56" s="20">
        <f>+C45+C51</f>
        <v>16308902</v>
      </c>
    </row>
    <row r="57" spans="1:3" ht="20.100000000000001" customHeight="1" x14ac:dyDescent="0.25">
      <c r="A57" s="219"/>
      <c r="B57" s="220"/>
      <c r="C57" s="221"/>
    </row>
    <row r="58" spans="1:3" ht="20.100000000000001" customHeight="1" x14ac:dyDescent="0.25">
      <c r="A58" s="204" t="s">
        <v>354</v>
      </c>
      <c r="B58" s="205"/>
      <c r="C58" s="206">
        <v>4</v>
      </c>
    </row>
    <row r="59" spans="1:3" ht="20.100000000000001" customHeight="1" x14ac:dyDescent="0.25">
      <c r="A59" s="204" t="s">
        <v>355</v>
      </c>
      <c r="B59" s="205"/>
      <c r="C59" s="206">
        <v>0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/>
  </sheetViews>
  <sheetFormatPr defaultColWidth="8.7109375" defaultRowHeight="15" x14ac:dyDescent="0.25"/>
  <cols>
    <col min="1" max="1" width="25.7109375" customWidth="1"/>
    <col min="2" max="2" width="14" customWidth="1"/>
    <col min="3" max="3" width="10.42578125" customWidth="1"/>
    <col min="4" max="4" width="10.5703125" customWidth="1"/>
    <col min="5" max="5" width="11.5703125" customWidth="1"/>
    <col min="6" max="6" width="11.85546875" customWidth="1"/>
  </cols>
  <sheetData>
    <row r="1" spans="1:6" x14ac:dyDescent="0.25">
      <c r="A1" t="s">
        <v>404</v>
      </c>
    </row>
    <row r="2" spans="1:6" ht="15.75" customHeight="1" x14ac:dyDescent="0.25">
      <c r="A2" s="1" t="s">
        <v>382</v>
      </c>
      <c r="B2" s="1"/>
      <c r="C2" s="1"/>
      <c r="D2" s="1"/>
      <c r="E2" s="1"/>
      <c r="F2" s="1"/>
    </row>
    <row r="3" spans="1:6" x14ac:dyDescent="0.25">
      <c r="A3" s="222"/>
      <c r="B3" s="223"/>
      <c r="C3" s="223"/>
      <c r="D3" s="223"/>
      <c r="E3" s="223"/>
      <c r="F3" s="224" t="s">
        <v>239</v>
      </c>
    </row>
    <row r="4" spans="1:6" ht="48" x14ac:dyDescent="0.25">
      <c r="A4" s="225" t="s">
        <v>383</v>
      </c>
      <c r="B4" s="226" t="s">
        <v>384</v>
      </c>
      <c r="C4" s="226" t="s">
        <v>385</v>
      </c>
      <c r="D4" s="226" t="s">
        <v>386</v>
      </c>
      <c r="E4" s="226" t="s">
        <v>5</v>
      </c>
      <c r="F4" s="227" t="s">
        <v>387</v>
      </c>
    </row>
    <row r="5" spans="1:6" x14ac:dyDescent="0.25">
      <c r="A5" s="228">
        <v>1</v>
      </c>
      <c r="B5" s="229">
        <v>2</v>
      </c>
      <c r="C5" s="229">
        <v>3</v>
      </c>
      <c r="D5" s="229">
        <v>4</v>
      </c>
      <c r="E5" s="229">
        <v>5</v>
      </c>
      <c r="F5" s="230">
        <v>6</v>
      </c>
    </row>
    <row r="6" spans="1:6" ht="26.25" customHeight="1" x14ac:dyDescent="0.25">
      <c r="A6" s="231" t="s">
        <v>388</v>
      </c>
      <c r="B6" s="232">
        <v>86000</v>
      </c>
      <c r="C6" s="233" t="s">
        <v>389</v>
      </c>
      <c r="D6" s="232"/>
      <c r="E6" s="232">
        <v>86000</v>
      </c>
      <c r="F6" s="234">
        <f t="shared" ref="F6:F24" si="0">B6-D6-E6</f>
        <v>0</v>
      </c>
    </row>
    <row r="7" spans="1:6" ht="17.25" customHeight="1" x14ac:dyDescent="0.25">
      <c r="A7" s="231" t="s">
        <v>390</v>
      </c>
      <c r="B7" s="232">
        <v>100000</v>
      </c>
      <c r="C7" s="233" t="s">
        <v>389</v>
      </c>
      <c r="D7" s="232"/>
      <c r="E7" s="232">
        <v>100000</v>
      </c>
      <c r="F7" s="234">
        <f t="shared" si="0"/>
        <v>0</v>
      </c>
    </row>
    <row r="8" spans="1:6" ht="16.5" customHeight="1" x14ac:dyDescent="0.25">
      <c r="A8" s="231" t="s">
        <v>391</v>
      </c>
      <c r="B8" s="232">
        <v>149000</v>
      </c>
      <c r="C8" s="233" t="s">
        <v>389</v>
      </c>
      <c r="D8" s="232"/>
      <c r="E8" s="232">
        <v>149000</v>
      </c>
      <c r="F8" s="234">
        <f t="shared" si="0"/>
        <v>0</v>
      </c>
    </row>
    <row r="9" spans="1:6" x14ac:dyDescent="0.25">
      <c r="A9" s="231" t="s">
        <v>392</v>
      </c>
      <c r="B9" s="232">
        <v>360000</v>
      </c>
      <c r="C9" s="233" t="s">
        <v>389</v>
      </c>
      <c r="D9" s="232"/>
      <c r="E9" s="232">
        <v>360000</v>
      </c>
      <c r="F9" s="234">
        <f t="shared" si="0"/>
        <v>0</v>
      </c>
    </row>
    <row r="10" spans="1:6" x14ac:dyDescent="0.25">
      <c r="A10" s="231" t="s">
        <v>393</v>
      </c>
      <c r="B10" s="232">
        <v>19980</v>
      </c>
      <c r="C10" s="233" t="s">
        <v>389</v>
      </c>
      <c r="D10" s="232"/>
      <c r="E10" s="232">
        <v>19980</v>
      </c>
      <c r="F10" s="234">
        <f t="shared" si="0"/>
        <v>0</v>
      </c>
    </row>
    <row r="11" spans="1:6" ht="24" x14ac:dyDescent="0.25">
      <c r="A11" s="231" t="s">
        <v>394</v>
      </c>
      <c r="B11" s="232">
        <v>115700</v>
      </c>
      <c r="C11" s="233" t="s">
        <v>389</v>
      </c>
      <c r="D11" s="232"/>
      <c r="E11" s="232">
        <v>115700</v>
      </c>
      <c r="F11" s="234">
        <f t="shared" si="0"/>
        <v>0</v>
      </c>
    </row>
    <row r="12" spans="1:6" x14ac:dyDescent="0.25">
      <c r="A12" s="231" t="s">
        <v>395</v>
      </c>
      <c r="B12" s="232">
        <v>123400</v>
      </c>
      <c r="C12" s="233" t="s">
        <v>389</v>
      </c>
      <c r="D12" s="232"/>
      <c r="E12" s="232">
        <v>123400</v>
      </c>
      <c r="F12" s="234">
        <f t="shared" si="0"/>
        <v>0</v>
      </c>
    </row>
    <row r="13" spans="1:6" x14ac:dyDescent="0.25">
      <c r="A13" s="231"/>
      <c r="B13" s="232"/>
      <c r="C13" s="233"/>
      <c r="D13" s="232"/>
      <c r="E13" s="232"/>
      <c r="F13" s="234">
        <f t="shared" si="0"/>
        <v>0</v>
      </c>
    </row>
    <row r="14" spans="1:6" x14ac:dyDescent="0.25">
      <c r="A14" s="231"/>
      <c r="B14" s="232"/>
      <c r="C14" s="233"/>
      <c r="D14" s="232"/>
      <c r="E14" s="232"/>
      <c r="F14" s="234">
        <f t="shared" si="0"/>
        <v>0</v>
      </c>
    </row>
    <row r="15" spans="1:6" x14ac:dyDescent="0.25">
      <c r="A15" s="231"/>
      <c r="B15" s="232"/>
      <c r="C15" s="233"/>
      <c r="D15" s="232"/>
      <c r="E15" s="232"/>
      <c r="F15" s="234">
        <f t="shared" si="0"/>
        <v>0</v>
      </c>
    </row>
    <row r="16" spans="1:6" x14ac:dyDescent="0.25">
      <c r="A16" s="231"/>
      <c r="B16" s="232"/>
      <c r="C16" s="233"/>
      <c r="D16" s="232"/>
      <c r="E16" s="232"/>
      <c r="F16" s="234">
        <f t="shared" si="0"/>
        <v>0</v>
      </c>
    </row>
    <row r="17" spans="1:6" x14ac:dyDescent="0.25">
      <c r="A17" s="231"/>
      <c r="B17" s="232"/>
      <c r="C17" s="233"/>
      <c r="D17" s="232"/>
      <c r="E17" s="232"/>
      <c r="F17" s="234">
        <f t="shared" si="0"/>
        <v>0</v>
      </c>
    </row>
    <row r="18" spans="1:6" x14ac:dyDescent="0.25">
      <c r="A18" s="231"/>
      <c r="B18" s="232"/>
      <c r="C18" s="233"/>
      <c r="D18" s="232"/>
      <c r="E18" s="232"/>
      <c r="F18" s="234">
        <f t="shared" si="0"/>
        <v>0</v>
      </c>
    </row>
    <row r="19" spans="1:6" x14ac:dyDescent="0.25">
      <c r="A19" s="231"/>
      <c r="B19" s="232"/>
      <c r="C19" s="233"/>
      <c r="D19" s="232"/>
      <c r="E19" s="232"/>
      <c r="F19" s="234">
        <f t="shared" si="0"/>
        <v>0</v>
      </c>
    </row>
    <row r="20" spans="1:6" x14ac:dyDescent="0.25">
      <c r="A20" s="231"/>
      <c r="B20" s="232"/>
      <c r="C20" s="233"/>
      <c r="D20" s="232"/>
      <c r="E20" s="232"/>
      <c r="F20" s="234">
        <f t="shared" si="0"/>
        <v>0</v>
      </c>
    </row>
    <row r="21" spans="1:6" x14ac:dyDescent="0.25">
      <c r="A21" s="231"/>
      <c r="B21" s="232"/>
      <c r="C21" s="233"/>
      <c r="D21" s="232"/>
      <c r="E21" s="232"/>
      <c r="F21" s="234">
        <f t="shared" si="0"/>
        <v>0</v>
      </c>
    </row>
    <row r="22" spans="1:6" x14ac:dyDescent="0.25">
      <c r="A22" s="231"/>
      <c r="B22" s="232"/>
      <c r="C22" s="233"/>
      <c r="D22" s="232"/>
      <c r="E22" s="232"/>
      <c r="F22" s="234">
        <f t="shared" si="0"/>
        <v>0</v>
      </c>
    </row>
    <row r="23" spans="1:6" x14ac:dyDescent="0.25">
      <c r="A23" s="231"/>
      <c r="B23" s="232"/>
      <c r="C23" s="233"/>
      <c r="D23" s="232"/>
      <c r="E23" s="232"/>
      <c r="F23" s="234">
        <f t="shared" si="0"/>
        <v>0</v>
      </c>
    </row>
    <row r="24" spans="1:6" x14ac:dyDescent="0.25">
      <c r="A24" s="235"/>
      <c r="B24" s="236"/>
      <c r="C24" s="237"/>
      <c r="D24" s="236"/>
      <c r="E24" s="236"/>
      <c r="F24" s="238">
        <f t="shared" si="0"/>
        <v>0</v>
      </c>
    </row>
    <row r="25" spans="1:6" x14ac:dyDescent="0.25">
      <c r="A25" s="239" t="s">
        <v>396</v>
      </c>
      <c r="B25" s="240">
        <f>SUM(B6:B24)</f>
        <v>954080</v>
      </c>
      <c r="C25" s="241"/>
      <c r="D25" s="240">
        <f>SUM(D6:D24)</f>
        <v>0</v>
      </c>
      <c r="E25" s="240">
        <f>SUM(E6:E24)</f>
        <v>954080</v>
      </c>
      <c r="F25" s="242">
        <f>SUM(F6:F24)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2236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1.melléklet</vt:lpstr>
      <vt:lpstr>2.1 melléklet</vt:lpstr>
      <vt:lpstr>2.2.melléklet</vt:lpstr>
      <vt:lpstr>3.melléklet</vt:lpstr>
      <vt:lpstr>4.melléklet</vt:lpstr>
      <vt:lpstr>5.1 melléklet</vt:lpstr>
      <vt:lpstr>5.2 melléklet</vt:lpstr>
      <vt:lpstr>6.melléklet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revision>57</cp:revision>
  <cp:lastPrinted>2020-06-03T10:47:33Z</cp:lastPrinted>
  <dcterms:created xsi:type="dcterms:W3CDTF">2015-02-09T13:00:12Z</dcterms:created>
  <dcterms:modified xsi:type="dcterms:W3CDTF">2020-06-21T19:25:11Z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