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3" firstSheet="11" activeTab="1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1. sz.m. előir felh terv" sheetId="12" r:id="rId12"/>
    <sheet name="12.sz.m. . saját bevételek" sheetId="13" r:id="rId13"/>
    <sheet name="13.sz.m. állami támogatás " sheetId="14" r:id="rId14"/>
    <sheet name="14. sz.m. közvetett tám." sheetId="15" r:id="rId15"/>
    <sheet name="15.sz.m. tartozás" sheetId="16" r:id="rId16"/>
  </sheets>
  <definedNames>
    <definedName name="_xlnm.Print_Area" localSheetId="1">'1 .sz.m.önk.össz.kiad.'!$A$2:$AD$68</definedName>
    <definedName name="_xlnm.Print_Area" localSheetId="0">'1.sz.m-önk.össze.bev'!$A$1:$W$61</definedName>
    <definedName name="_xlnm.Print_Area" localSheetId="10">'10.sz.m.fejlesztés (2)'!$A$3:$N$29</definedName>
    <definedName name="_xlnm.Print_Area" localSheetId="11">'11. sz.m. előir felh terv'!$A$1:$O$22</definedName>
    <definedName name="_xlnm.Print_Area" localSheetId="2">'2.sz.m.összehasonlító'!$A$1:$N$34</definedName>
    <definedName name="_xlnm.Print_Area" localSheetId="3">'3.sz.m Önk  bev.'!$A$1:$W$61</definedName>
    <definedName name="_xlnm.Print_Area" localSheetId="4">'4.sz.m.ÖNK kiadás'!$A$1:$W$38</definedName>
    <definedName name="_xlnm.Print_Area" localSheetId="5">'5. sz. m óvoda'!$A$1:$R$47</definedName>
    <definedName name="_xlnm.Print_Area" localSheetId="6">'6 .sz.m. Létszám (2)'!$A$1:$K$22</definedName>
    <definedName name="_xlnm.Print_Area" localSheetId="7">'7.sz.m.Dologi kiadás (2)'!$A$1:$U$22</definedName>
    <definedName name="_xlnm.Print_Area" localSheetId="8">'8.sz.m.szociális kiadások'!$A$1:$Q$41</definedName>
    <definedName name="_xlnm.Print_Area" localSheetId="9">'9.sz.m.átadott pe (2)'!$A$1:$U$47</definedName>
  </definedNames>
  <calcPr fullCalcOnLoad="1"/>
</workbook>
</file>

<file path=xl/sharedStrings.xml><?xml version="1.0" encoding="utf-8"?>
<sst xmlns="http://schemas.openxmlformats.org/spreadsheetml/2006/main" count="1178" uniqueCount="556">
  <si>
    <t>1. számú melléklet</t>
  </si>
  <si>
    <t>e Ft-ban</t>
  </si>
  <si>
    <t>Sorszám</t>
  </si>
  <si>
    <t>Bevételi jogcím</t>
  </si>
  <si>
    <t>Rovat</t>
  </si>
  <si>
    <t>Előirányzat</t>
  </si>
  <si>
    <t>Kötelező feladat</t>
  </si>
  <si>
    <t>Önként vállalt feladat</t>
  </si>
  <si>
    <t>Államig. Feladat</t>
  </si>
  <si>
    <t>Eredeti</t>
  </si>
  <si>
    <t>mód. I.</t>
  </si>
  <si>
    <t>mód. II.</t>
  </si>
  <si>
    <t>mód. III.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</si>
  <si>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</si>
  <si>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</si>
  <si>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</si>
  <si>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</si>
  <si>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</si>
  <si>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</si>
  <si>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</si>
  <si>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</si>
  <si>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</si>
  <si>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</si>
  <si>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</si>
  <si>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</si>
  <si>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</si>
  <si>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</si>
  <si>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</si>
  <si>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</si>
  <si>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</si>
  <si>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</si>
  <si>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</si>
  <si>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</si>
  <si>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</si>
  <si>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</si>
  <si>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</si>
  <si>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</si>
  <si>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</si>
  <si>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</si>
  <si>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</si>
  <si>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</si>
  <si>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</si>
  <si>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</si>
  <si>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</si>
  <si>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</si>
  <si>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</si>
  <si>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</si>
  <si>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</si>
  <si>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</si>
  <si>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</si>
  <si>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</si>
  <si>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</si>
  <si>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</si>
  <si>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</si>
  <si>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</si>
  <si>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</si>
  <si>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</si>
  <si>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</si>
  <si>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</si>
  <si>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</si>
  <si>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</si>
  <si>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</si>
  <si>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</si>
  <si>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</si>
  <si>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</si>
  <si>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</si>
  <si>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</si>
  <si>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</si>
  <si>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</si>
  <si>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</si>
  <si>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</si>
  <si>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</si>
  <si>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</si>
  <si>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</si>
  <si>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</si>
  <si>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B410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</si>
  <si>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</si>
  <si>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</si>
  <si>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</si>
  <si>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</si>
  <si>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</si>
  <si>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</si>
  <si>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</si>
  <si>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</si>
  <si>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</si>
  <si>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</si>
  <si>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</si>
  <si>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</si>
  <si>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</si>
  <si>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</si>
  <si>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</si>
  <si>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</si>
  <si>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</si>
  <si>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</si>
  <si>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</si>
  <si>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</si>
  <si>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</si>
  <si>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</si>
  <si>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</si>
  <si>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</si>
  <si>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</si>
  <si>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</si>
  <si>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</si>
  <si>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</si>
  <si>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</si>
  <si>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</si>
  <si>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</si>
  <si>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</si>
  <si>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</si>
  <si>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</si>
  <si>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</si>
  <si>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</si>
  <si>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</si>
  <si>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</si>
  <si>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</si>
  <si>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</si>
  <si>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</si>
  <si>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</si>
  <si>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</si>
  <si>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</si>
  <si>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</si>
  <si>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</si>
  <si>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</si>
  <si>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</si>
  <si>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</si>
  <si>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</si>
  <si>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</si>
  <si>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</si>
  <si>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</si>
  <si>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</si>
  <si>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</si>
  <si>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</si>
  <si>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</si>
  <si>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Likviditási célú hitelek, kölcsönök felvétele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</si>
  <si>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</si>
  <si>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</si>
  <si>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</si>
  <si>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</si>
  <si>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</si>
  <si>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</si>
  <si>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</si>
  <si>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</si>
  <si>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</si>
  <si>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</si>
  <si>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</si>
  <si>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</si>
  <si>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</si>
  <si>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</si>
  <si>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</si>
  <si>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</si>
  <si>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</si>
  <si>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</si>
  <si>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</si>
  <si>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</si>
  <si>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</si>
  <si>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</si>
  <si>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</si>
  <si>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</si>
  <si>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</si>
  <si>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</si>
  <si>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</si>
  <si>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</si>
  <si>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</si>
  <si>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</si>
  <si>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</si>
  <si>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</si>
  <si>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</si>
  <si>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</si>
  <si>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</si>
  <si>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</si>
  <si>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</si>
  <si>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</si>
  <si>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</si>
  <si>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</si>
  <si>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</si>
  <si>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</si>
  <si>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</si>
  <si>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</si>
  <si>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</si>
  <si>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</si>
  <si>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</si>
  <si>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</si>
  <si>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</si>
  <si>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</si>
  <si>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</si>
  <si>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</si>
  <si>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</si>
  <si>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</si>
  <si>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</si>
  <si>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</si>
  <si>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</si>
  <si>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</si>
  <si>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7.1</t>
  </si>
  <si>
    <t>Hosszú lejáratú hitelek, kölcsönök törlesztése</t>
  </si>
  <si>
    <t>7.2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</si>
  <si>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</si>
  <si>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</si>
  <si>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</si>
  <si>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</si>
  <si>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</si>
  <si>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</si>
  <si>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</si>
  <si>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</si>
  <si>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</si>
  <si>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</si>
  <si>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Rábakecöl Önkormányzat bevételek és kiadások mérlege</t>
  </si>
  <si>
    <t>Működési célú bevételek és kiadások mérlege</t>
  </si>
  <si>
    <t>Eredeti ei.</t>
  </si>
  <si>
    <t>Mód. II-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</si>
  <si>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</si>
  <si>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</si>
  <si>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</si>
  <si>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</si>
  <si>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</si>
  <si>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</si>
  <si>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</si>
  <si>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</si>
  <si>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</si>
  <si>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</si>
  <si>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</si>
  <si>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</si>
  <si>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</si>
  <si>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Hiány belső finanszírozása (pénzmaravány)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</si>
  <si>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</si>
  <si>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</si>
  <si>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</si>
  <si>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</si>
  <si>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</si>
  <si>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</si>
  <si>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</si>
  <si>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</si>
  <si>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</si>
  <si>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</si>
  <si>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</si>
  <si>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</si>
  <si>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</si>
  <si>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</si>
  <si>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</si>
  <si>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</si>
  <si>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</si>
  <si>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</si>
  <si>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</si>
  <si>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</si>
  <si>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</si>
  <si>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</si>
  <si>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</si>
  <si>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</si>
  <si>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</si>
  <si>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Függő, átfutó, kiegyenlítő bevételek</t>
  </si>
  <si>
    <t>3. számú melléklet</t>
  </si>
  <si>
    <t>Közvetített szolgáltatások ellenértéke</t>
  </si>
  <si>
    <t>Működési támogatás államháztartáson kívülről</t>
  </si>
  <si>
    <t>Felhalmozási támogatás államháztartáson kívűlről</t>
  </si>
  <si>
    <t>4. számú melléklet</t>
  </si>
  <si>
    <t>Mód.III.</t>
  </si>
  <si>
    <t>K501-503</t>
  </si>
  <si>
    <t>K511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</si>
  <si>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</si>
  <si>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</si>
  <si>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</si>
  <si>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</si>
  <si>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</si>
  <si>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</si>
  <si>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5. számú melléklet</t>
  </si>
  <si>
    <t>Napköziotthonos Óvoda Rábakecöl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</si>
  <si>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</si>
  <si>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</si>
  <si>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</si>
  <si>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</si>
  <si>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</si>
  <si>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</si>
  <si>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</si>
  <si>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</si>
  <si>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</si>
  <si>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</si>
  <si>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</si>
  <si>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</si>
  <si>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</si>
  <si>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</si>
  <si>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</si>
  <si>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</si>
  <si>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</si>
  <si>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</si>
  <si>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</si>
  <si>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</si>
  <si>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</si>
  <si>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</si>
  <si>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</si>
  <si>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</si>
  <si>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</si>
  <si>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</si>
  <si>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</si>
  <si>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</si>
  <si>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</si>
  <si>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</si>
  <si>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</si>
  <si>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</si>
  <si>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</si>
  <si>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</si>
  <si>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</si>
  <si>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</si>
  <si>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</si>
  <si>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</si>
  <si>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</si>
  <si>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</si>
  <si>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</si>
  <si>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</si>
  <si>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</si>
  <si>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</si>
  <si>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</si>
  <si>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</si>
  <si>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</si>
  <si>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</si>
  <si>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</si>
  <si>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</si>
  <si>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</si>
  <si>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</si>
  <si>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</si>
  <si>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Napköziotthonos Óvoda</t>
  </si>
  <si>
    <t>Mindösszesen:</t>
  </si>
  <si>
    <t>* Rehabilitációs hozzájárulás terhére</t>
  </si>
  <si>
    <t>7. számú melléklet</t>
  </si>
  <si>
    <t>Rábakecöl Önkormányzat dologi kiadásai</t>
  </si>
  <si>
    <t>4. számú melléklet 1.3 sorának részletezése</t>
  </si>
  <si>
    <t xml:space="preserve">Kötelező </t>
  </si>
  <si>
    <t>Önként vállalt</t>
  </si>
  <si>
    <t>Mód. III., IV., V.</t>
  </si>
  <si>
    <t>Telj.%</t>
  </si>
  <si>
    <t>Mód. I., II.</t>
  </si>
  <si>
    <t>Köztemető fenntartása</t>
  </si>
  <si>
    <t>Tűz- és katasztrófavédelmi tevékenységek</t>
  </si>
  <si>
    <t>Területfejl. és területrendezési helyi feladatok</t>
  </si>
  <si>
    <t>Egyéb szárazföldi személyszállítás</t>
  </si>
  <si>
    <t>Közutak, hídak, alagutak  üzemeltetése, fenntartása</t>
  </si>
  <si>
    <t>Nem veszélyes hulladék kezelése, ártalmatlanítása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</si>
  <si>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</si>
  <si>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</si>
  <si>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</si>
  <si>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</si>
  <si>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</si>
  <si>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</si>
  <si>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</si>
  <si>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8. számú melléklet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</si>
  <si>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</si>
  <si>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</si>
  <si>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</si>
  <si>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</si>
  <si>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Saját erő</t>
  </si>
  <si>
    <t>Települési támogatás Szt. 45 §.(1)</t>
  </si>
  <si>
    <t>Ö</t>
  </si>
  <si>
    <t xml:space="preserve">Átmeneti segély Szt. 45. §                      </t>
  </si>
  <si>
    <t>Temetési segély 46. §</t>
  </si>
  <si>
    <t>Rendkivüli települési támogatás Szt. 45.§.(4)</t>
  </si>
  <si>
    <t>Köztemetés Szt. 48. §.</t>
  </si>
  <si>
    <t xml:space="preserve">Más pénzbeli támogatás Szt. 26.§ 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</si>
  <si>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</si>
  <si>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</si>
  <si>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</si>
  <si>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</si>
  <si>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</si>
  <si>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</si>
  <si>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</si>
  <si>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</si>
  <si>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</si>
  <si>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</si>
  <si>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</si>
  <si>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</si>
  <si>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9. számú melléklet</t>
  </si>
  <si>
    <t xml:space="preserve">Véglegesen Átadott pénzeszközök </t>
  </si>
  <si>
    <t>4. számú melléklet 1.5.2 és 2.3.1 sorainak részletezése</t>
  </si>
  <si>
    <t>Államháztartáson kívülre</t>
  </si>
  <si>
    <t>Működési célú</t>
  </si>
  <si>
    <t xml:space="preserve">Felhalmozási célú </t>
  </si>
  <si>
    <t>kötelező</t>
  </si>
  <si>
    <t>önként vállalt</t>
  </si>
  <si>
    <t>eredeti</t>
  </si>
  <si>
    <t>mód. II, III.</t>
  </si>
  <si>
    <t>mód. II, III., IV.</t>
  </si>
  <si>
    <t>mód.I V.</t>
  </si>
  <si>
    <t>Móvár Nagytérségi Hulladékgazd. Témamenedzselés</t>
  </si>
  <si>
    <t>Pannon-Víz</t>
  </si>
  <si>
    <t>Arany János Program</t>
  </si>
  <si>
    <t>Szociális ösztöndíj - BURSA</t>
  </si>
  <si>
    <t>Első lakáshoz jutók támogatása</t>
  </si>
  <si>
    <t>Civil szervezetek támogatása</t>
  </si>
  <si>
    <t>Rábaköz Vidékfejlesztési Egyesület tagdíj</t>
  </si>
  <si>
    <t>Sporttevékenység támogatása</t>
  </si>
  <si>
    <t>4. számú melléklet 1.5.3 és 2.3.2 sorainak részletezése</t>
  </si>
  <si>
    <t>Államháztartáson belülre</t>
  </si>
  <si>
    <t>mód. II:</t>
  </si>
  <si>
    <t>Dénesfa Község Önkormányzata</t>
  </si>
  <si>
    <t>Rábakecöl Község Önkormányzata</t>
  </si>
  <si>
    <t>Orvosi ügyelet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</si>
  <si>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</si>
  <si>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</si>
  <si>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</si>
  <si>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</si>
  <si>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</si>
  <si>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</si>
  <si>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</si>
  <si>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</si>
  <si>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</si>
  <si>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</si>
  <si>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 xml:space="preserve">Rábakecöl Önkormányzat beruházási és felújítási kiadásai  </t>
  </si>
  <si>
    <t>10. számu melléklet</t>
  </si>
  <si>
    <t>4. számú melléklet 2.1 sorának részletezése</t>
  </si>
  <si>
    <t xml:space="preserve"> I n t é z m é n y i  b e r u h á z á s o k</t>
  </si>
  <si>
    <t>K/Ö</t>
  </si>
  <si>
    <t>Támogatás</t>
  </si>
  <si>
    <t>Mód. I., II.,III, IV., V.</t>
  </si>
  <si>
    <t>61-67</t>
  </si>
  <si>
    <t>Közvilágítás bővítés</t>
  </si>
  <si>
    <t>4. számú melléklet 2.2 sorának részletezése</t>
  </si>
  <si>
    <t>F e l ú j í t á s o k</t>
  </si>
  <si>
    <t>71-74</t>
  </si>
  <si>
    <t>IKSZT energetikai felújítás</t>
  </si>
  <si>
    <t>11 számú melléklet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</si>
  <si>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</si>
  <si>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</si>
  <si>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</si>
  <si>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</si>
  <si>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</si>
  <si>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</si>
  <si>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</si>
  <si>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</si>
  <si>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</si>
  <si>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</si>
  <si>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</si>
  <si>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</si>
  <si>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</si>
  <si>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</si>
  <si>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 xml:space="preserve">Működési tám. ÁH belülről </t>
  </si>
  <si>
    <t>Felhalm. tám. ÁH.belülről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</si>
  <si>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</si>
  <si>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</si>
  <si>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</si>
  <si>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</si>
  <si>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</si>
  <si>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</si>
  <si>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Folyó működési kiadások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</si>
  <si>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</si>
  <si>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</si>
  <si>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</si>
  <si>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</si>
  <si>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</si>
  <si>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</si>
  <si>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</si>
  <si>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</si>
  <si>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</si>
  <si>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</si>
  <si>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</si>
  <si>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</si>
  <si>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2015. évi előirányzat</t>
  </si>
  <si>
    <t>2013. évi I. mód.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</si>
  <si>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</si>
  <si>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</si>
  <si>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</si>
  <si>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</si>
  <si>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</si>
  <si>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</si>
  <si>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</si>
  <si>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</si>
  <si>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</si>
  <si>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</si>
  <si>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adatok forintban</t>
  </si>
  <si>
    <t>Jogcím</t>
  </si>
  <si>
    <t xml:space="preserve"> támogatási  összeg</t>
  </si>
  <si>
    <t>mód. II., III., IV.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</si>
  <si>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</si>
  <si>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</si>
  <si>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</si>
  <si>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</si>
  <si>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</si>
  <si>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</si>
  <si>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</si>
  <si>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</si>
  <si>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</si>
  <si>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</si>
  <si>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</si>
  <si>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</si>
  <si>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</si>
  <si>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</si>
  <si>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</si>
  <si>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</si>
  <si>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</si>
  <si>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</si>
  <si>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</si>
  <si>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</si>
  <si>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</si>
  <si>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</si>
  <si>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</si>
  <si>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</si>
  <si>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Könyvtári érdekeltségnövelő támogatá</t>
  </si>
  <si>
    <t>Nyári gyermekétkeztetés</t>
  </si>
  <si>
    <t>Szerkezetátalakítási tartalékból foly.támogatás d)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</si>
  <si>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</si>
  <si>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</si>
  <si>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</si>
  <si>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</si>
  <si>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</si>
  <si>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</si>
  <si>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</si>
  <si>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</si>
  <si>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</si>
  <si>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</si>
  <si>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</si>
  <si>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</si>
  <si>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</si>
  <si>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</si>
  <si>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</si>
  <si>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</si>
  <si>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</si>
  <si>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</si>
  <si>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</si>
  <si>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</si>
  <si>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</si>
  <si>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</si>
  <si>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</si>
  <si>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</si>
  <si>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</si>
  <si>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</si>
  <si>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</si>
  <si>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</si>
  <si>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</si>
  <si>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</si>
  <si>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</si>
  <si>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</si>
  <si>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</si>
  <si>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Rábakecöl Önkormányzat 2016. évi bevételi előirányzatai</t>
  </si>
  <si>
    <t>Ft-ban</t>
  </si>
  <si>
    <t>Rábakecöl  Önkormányzat 2016. évi kiadási előirányzatai</t>
  </si>
  <si>
    <t>Állami megelőlegzés</t>
  </si>
  <si>
    <t>2016. ÉV</t>
  </si>
  <si>
    <t xml:space="preserve"> Ft-ban</t>
  </si>
  <si>
    <t>Rábakecöl Önkormányzat 2016. évi kiadási előirányzatai</t>
  </si>
  <si>
    <t>K914</t>
  </si>
  <si>
    <t>2016. év</t>
  </si>
  <si>
    <t xml:space="preserve"> forintban </t>
  </si>
  <si>
    <t>Rábakecöl Önkormányzat költségvetési szerveinek 2016. évi létszámkerete</t>
  </si>
  <si>
    <t>2016. január 1.</t>
  </si>
  <si>
    <t>Önkorm. és önkorm. hiv. jogalkotó és élt. ig. tev.</t>
  </si>
  <si>
    <t>Rendőrség</t>
  </si>
  <si>
    <t>1 db fűnyíró</t>
  </si>
  <si>
    <t>infrastruktúra fejlesztés - könyvtár</t>
  </si>
  <si>
    <t>1 db forgószék, hirdetőtábla - orvos</t>
  </si>
  <si>
    <t xml:space="preserve">forintban </t>
  </si>
  <si>
    <t>Egyéb pénzbeli támogatás  /bursa/</t>
  </si>
  <si>
    <t>A 2016 évi általános működés és ágazati feladatok támogatásának alakulása jogcímenként</t>
  </si>
  <si>
    <t>I.6.   2015. évről áthúzódó bérkompenzáció</t>
  </si>
  <si>
    <t>III.  Rászoruló gyermekek szünidei étkeztetése</t>
  </si>
  <si>
    <t>......................, 2016. .......................... hó ..... nap</t>
  </si>
  <si>
    <t>Előirányzat-felhasználási terv
2016. évre</t>
  </si>
  <si>
    <t xml:space="preserve"> forintban</t>
  </si>
  <si>
    <t>Intézményi működési bev.</t>
  </si>
  <si>
    <t xml:space="preserve">Közfoglalkoztatottak </t>
  </si>
  <si>
    <t>Mindösszesen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</si>
</sst>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</numFmts>
  <fonts count="9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i/>
      <sz val="11"/>
      <name val="MS Sans Serif"/>
      <family val="2"/>
    </font>
    <font>
      <b/>
      <sz val="13"/>
      <name val="comic"/>
      <family val="5"/>
    </font>
    <font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10"/>
      <name val="MS Sans Serif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name val="comic"/>
      <family val="5"/>
    </font>
    <font>
      <b/>
      <sz val="1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Alignment="0" applyProtection="0"/>
    <xf numFmtId="0" fontId="17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9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3" fontId="27" fillId="16" borderId="13" xfId="0" applyNumberFormat="1" applyFont="1" applyFill="1" applyBorder="1" applyAlignment="1">
      <alignment horizontal="right" vertical="center" wrapText="1"/>
    </xf>
    <xf numFmtId="3" fontId="27" fillId="16" borderId="14" xfId="0" applyNumberFormat="1" applyFont="1" applyFill="1" applyBorder="1" applyAlignment="1">
      <alignment horizontal="right" vertical="center" wrapText="1"/>
    </xf>
    <xf numFmtId="3" fontId="27" fillId="16" borderId="16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/>
    </xf>
    <xf numFmtId="49" fontId="26" fillId="0" borderId="18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3" fontId="26" fillId="16" borderId="20" xfId="0" applyNumberFormat="1" applyFont="1" applyFill="1" applyBorder="1" applyAlignment="1">
      <alignment horizontal="right" vertical="center" wrapText="1"/>
    </xf>
    <xf numFmtId="3" fontId="26" fillId="16" borderId="21" xfId="0" applyNumberFormat="1" applyFont="1" applyFill="1" applyBorder="1" applyAlignment="1">
      <alignment horizontal="right" vertical="center" wrapText="1"/>
    </xf>
    <xf numFmtId="3" fontId="26" fillId="16" borderId="22" xfId="0" applyNumberFormat="1" applyFont="1" applyFill="1" applyBorder="1" applyAlignment="1">
      <alignment horizontal="right" vertical="center" wrapText="1"/>
    </xf>
    <xf numFmtId="3" fontId="26" fillId="16" borderId="23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26" fillId="0" borderId="25" xfId="0" applyNumberFormat="1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3" fontId="26" fillId="16" borderId="27" xfId="0" applyNumberFormat="1" applyFont="1" applyFill="1" applyBorder="1" applyAlignment="1">
      <alignment horizontal="right" vertical="center" wrapText="1"/>
    </xf>
    <xf numFmtId="3" fontId="26" fillId="16" borderId="28" xfId="0" applyNumberFormat="1" applyFont="1" applyFill="1" applyBorder="1" applyAlignment="1">
      <alignment horizontal="right" vertical="center" wrapText="1"/>
    </xf>
    <xf numFmtId="3" fontId="26" fillId="16" borderId="29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0" fontId="26" fillId="0" borderId="25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3" fontId="26" fillId="16" borderId="30" xfId="0" applyNumberFormat="1" applyFont="1" applyFill="1" applyBorder="1" applyAlignment="1">
      <alignment horizontal="right" vertical="center" wrapText="1"/>
    </xf>
    <xf numFmtId="3" fontId="26" fillId="16" borderId="31" xfId="0" applyNumberFormat="1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26" fillId="0" borderId="31" xfId="0" applyNumberFormat="1" applyFont="1" applyFill="1" applyBorder="1" applyAlignment="1">
      <alignment horizontal="right" vertical="center" wrapText="1"/>
    </xf>
    <xf numFmtId="0" fontId="26" fillId="0" borderId="26" xfId="0" applyFont="1" applyBorder="1" applyAlignment="1">
      <alignment wrapText="1"/>
    </xf>
    <xf numFmtId="3" fontId="26" fillId="16" borderId="32" xfId="0" applyNumberFormat="1" applyFont="1" applyFill="1" applyBorder="1" applyAlignment="1">
      <alignment horizontal="right" vertical="center" wrapText="1"/>
    </xf>
    <xf numFmtId="3" fontId="26" fillId="0" borderId="32" xfId="0" applyNumberFormat="1" applyFont="1" applyFill="1" applyBorder="1" applyAlignment="1">
      <alignment horizontal="right" vertical="center" wrapText="1"/>
    </xf>
    <xf numFmtId="3" fontId="26" fillId="0" borderId="33" xfId="0" applyNumberFormat="1" applyFont="1" applyFill="1" applyBorder="1" applyAlignment="1">
      <alignment horizontal="right" vertical="center" wrapText="1"/>
    </xf>
    <xf numFmtId="0" fontId="0" fillId="0" borderId="34" xfId="0" applyFont="1" applyBorder="1" applyAlignment="1">
      <alignment/>
    </xf>
    <xf numFmtId="49" fontId="0" fillId="0" borderId="35" xfId="0" applyNumberFormat="1" applyFont="1" applyBorder="1" applyAlignment="1">
      <alignment horizontal="left"/>
    </xf>
    <xf numFmtId="49" fontId="26" fillId="0" borderId="36" xfId="0" applyNumberFormat="1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left" wrapText="1"/>
    </xf>
    <xf numFmtId="3" fontId="26" fillId="16" borderId="37" xfId="0" applyNumberFormat="1" applyFont="1" applyFill="1" applyBorder="1" applyAlignment="1">
      <alignment horizontal="right"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3" fontId="26" fillId="16" borderId="38" xfId="0" applyNumberFormat="1" applyFont="1" applyFill="1" applyBorder="1" applyAlignment="1">
      <alignment horizontal="right" vertical="center" wrapText="1"/>
    </xf>
    <xf numFmtId="0" fontId="0" fillId="0" borderId="39" xfId="0" applyFont="1" applyBorder="1" applyAlignment="1">
      <alignment/>
    </xf>
    <xf numFmtId="49" fontId="0" fillId="0" borderId="40" xfId="0" applyNumberFormat="1" applyFont="1" applyBorder="1" applyAlignment="1">
      <alignment horizontal="left"/>
    </xf>
    <xf numFmtId="49" fontId="26" fillId="0" borderId="41" xfId="0" applyNumberFormat="1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3" fontId="26" fillId="16" borderId="43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right" vertical="center"/>
    </xf>
    <xf numFmtId="3" fontId="26" fillId="0" borderId="28" xfId="0" applyNumberFormat="1" applyFont="1" applyFill="1" applyBorder="1" applyAlignment="1">
      <alignment horizontal="right" vertical="center"/>
    </xf>
    <xf numFmtId="3" fontId="26" fillId="0" borderId="29" xfId="0" applyNumberFormat="1" applyFont="1" applyFill="1" applyBorder="1" applyAlignment="1">
      <alignment horizontal="right" vertical="center"/>
    </xf>
    <xf numFmtId="49" fontId="0" fillId="0" borderId="44" xfId="0" applyNumberFormat="1" applyFont="1" applyBorder="1" applyAlignment="1">
      <alignment horizontal="left"/>
    </xf>
    <xf numFmtId="49" fontId="26" fillId="0" borderId="45" xfId="0" applyNumberFormat="1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/>
    </xf>
    <xf numFmtId="3" fontId="27" fillId="0" borderId="13" xfId="0" applyNumberFormat="1" applyFont="1" applyFill="1" applyBorder="1" applyAlignment="1">
      <alignment horizontal="right" vertical="center"/>
    </xf>
    <xf numFmtId="0" fontId="26" fillId="0" borderId="42" xfId="0" applyFont="1" applyBorder="1" applyAlignment="1">
      <alignment horizontal="left" wrapText="1"/>
    </xf>
    <xf numFmtId="3" fontId="27" fillId="0" borderId="21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28" xfId="0" applyNumberFormat="1" applyFont="1" applyFill="1" applyBorder="1" applyAlignment="1">
      <alignment horizontal="right" vertical="center"/>
    </xf>
    <xf numFmtId="3" fontId="27" fillId="0" borderId="27" xfId="0" applyNumberFormat="1" applyFont="1" applyFill="1" applyBorder="1" applyAlignment="1">
      <alignment horizontal="right" vertical="center"/>
    </xf>
    <xf numFmtId="3" fontId="27" fillId="0" borderId="37" xfId="0" applyNumberFormat="1" applyFont="1" applyFill="1" applyBorder="1" applyAlignment="1">
      <alignment horizontal="right" vertical="center"/>
    </xf>
    <xf numFmtId="3" fontId="27" fillId="0" borderId="38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49" fontId="26" fillId="0" borderId="41" xfId="0" applyNumberFormat="1" applyFont="1" applyBorder="1" applyAlignment="1">
      <alignment horizontal="left" vertical="center"/>
    </xf>
    <xf numFmtId="3" fontId="26" fillId="0" borderId="22" xfId="0" applyNumberFormat="1" applyFont="1" applyFill="1" applyBorder="1" applyAlignment="1">
      <alignment horizontal="right" vertical="center"/>
    </xf>
    <xf numFmtId="3" fontId="26" fillId="0" borderId="43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49" fontId="26" fillId="0" borderId="25" xfId="0" applyNumberFormat="1" applyFont="1" applyBorder="1" applyAlignment="1">
      <alignment horizontal="left" vertical="center"/>
    </xf>
    <xf numFmtId="3" fontId="26" fillId="0" borderId="46" xfId="0" applyNumberFormat="1" applyFont="1" applyFill="1" applyBorder="1" applyAlignment="1">
      <alignment horizontal="right" vertical="center"/>
    </xf>
    <xf numFmtId="3" fontId="26" fillId="0" borderId="47" xfId="0" applyNumberFormat="1" applyFont="1" applyFill="1" applyBorder="1" applyAlignment="1">
      <alignment horizontal="right" vertical="center"/>
    </xf>
    <xf numFmtId="3" fontId="26" fillId="0" borderId="30" xfId="0" applyNumberFormat="1" applyFont="1" applyFill="1" applyBorder="1" applyAlignment="1">
      <alignment horizontal="right" vertical="center"/>
    </xf>
    <xf numFmtId="3" fontId="26" fillId="0" borderId="31" xfId="0" applyNumberFormat="1" applyFont="1" applyFill="1" applyBorder="1" applyAlignment="1">
      <alignment horizontal="right" vertical="center"/>
    </xf>
    <xf numFmtId="49" fontId="0" fillId="0" borderId="48" xfId="0" applyNumberFormat="1" applyFont="1" applyBorder="1" applyAlignment="1">
      <alignment horizontal="left"/>
    </xf>
    <xf numFmtId="3" fontId="26" fillId="0" borderId="49" xfId="0" applyNumberFormat="1" applyFont="1" applyFill="1" applyBorder="1" applyAlignment="1">
      <alignment horizontal="right" vertical="center"/>
    </xf>
    <xf numFmtId="3" fontId="26" fillId="0" borderId="32" xfId="0" applyNumberFormat="1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left" vertical="center" wrapText="1"/>
    </xf>
    <xf numFmtId="3" fontId="26" fillId="0" borderId="38" xfId="0" applyNumberFormat="1" applyFont="1" applyFill="1" applyBorder="1" applyAlignment="1">
      <alignment horizontal="right" vertical="center"/>
    </xf>
    <xf numFmtId="3" fontId="26" fillId="0" borderId="37" xfId="0" applyNumberFormat="1" applyFont="1" applyFill="1" applyBorder="1" applyAlignment="1">
      <alignment horizontal="right" vertical="center"/>
    </xf>
    <xf numFmtId="3" fontId="26" fillId="0" borderId="50" xfId="0" applyNumberFormat="1" applyFont="1" applyFill="1" applyBorder="1" applyAlignment="1">
      <alignment horizontal="right" vertical="center"/>
    </xf>
    <xf numFmtId="0" fontId="28" fillId="0" borderId="40" xfId="0" applyFont="1" applyBorder="1" applyAlignment="1">
      <alignment/>
    </xf>
    <xf numFmtId="3" fontId="27" fillId="0" borderId="22" xfId="0" applyNumberFormat="1" applyFont="1" applyFill="1" applyBorder="1" applyAlignment="1">
      <alignment horizontal="right" vertical="center"/>
    </xf>
    <xf numFmtId="3" fontId="27" fillId="0" borderId="43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 vertical="center"/>
    </xf>
    <xf numFmtId="0" fontId="28" fillId="0" borderId="19" xfId="0" applyFont="1" applyBorder="1" applyAlignment="1">
      <alignment/>
    </xf>
    <xf numFmtId="3" fontId="27" fillId="0" borderId="28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27" fillId="0" borderId="29" xfId="0" applyNumberFormat="1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3" fontId="26" fillId="0" borderId="47" xfId="0" applyNumberFormat="1" applyFont="1" applyFill="1" applyBorder="1" applyAlignment="1">
      <alignment vertical="center"/>
    </xf>
    <xf numFmtId="3" fontId="26" fillId="0" borderId="30" xfId="0" applyNumberFormat="1" applyFont="1" applyFill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vertical="center"/>
    </xf>
    <xf numFmtId="49" fontId="28" fillId="0" borderId="10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10" fontId="21" fillId="0" borderId="14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10" fontId="25" fillId="0" borderId="14" xfId="0" applyNumberFormat="1" applyFont="1" applyBorder="1" applyAlignment="1">
      <alignment vertical="center"/>
    </xf>
    <xf numFmtId="10" fontId="25" fillId="0" borderId="15" xfId="0" applyNumberFormat="1" applyFont="1" applyBorder="1" applyAlignment="1">
      <alignment vertical="center"/>
    </xf>
    <xf numFmtId="49" fontId="27" fillId="0" borderId="51" xfId="0" applyNumberFormat="1" applyFont="1" applyBorder="1" applyAlignment="1">
      <alignment horizontal="left" vertical="center"/>
    </xf>
    <xf numFmtId="0" fontId="27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/>
    </xf>
    <xf numFmtId="164" fontId="29" fillId="0" borderId="0" xfId="59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40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3" fontId="26" fillId="0" borderId="43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6" fillId="0" borderId="24" xfId="0" applyNumberFormat="1" applyFont="1" applyBorder="1" applyAlignment="1">
      <alignment horizontal="left" vertical="center"/>
    </xf>
    <xf numFmtId="49" fontId="26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6" fillId="0" borderId="25" xfId="50" applyNumberFormat="1" applyFont="1" applyFill="1" applyBorder="1" applyAlignment="1" applyProtection="1">
      <alignment vertical="center" wrapText="1"/>
      <protection/>
    </xf>
    <xf numFmtId="0" fontId="26" fillId="0" borderId="42" xfId="50" applyNumberFormat="1" applyFont="1" applyFill="1" applyBorder="1" applyAlignment="1" applyProtection="1">
      <alignment vertical="center" wrapText="1"/>
      <protection/>
    </xf>
    <xf numFmtId="0" fontId="26" fillId="0" borderId="25" xfId="0" applyFont="1" applyBorder="1" applyAlignment="1">
      <alignment vertical="center"/>
    </xf>
    <xf numFmtId="0" fontId="26" fillId="0" borderId="25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49" fontId="26" fillId="0" borderId="44" xfId="0" applyNumberFormat="1" applyFont="1" applyBorder="1" applyAlignment="1">
      <alignment horizontal="left" vertical="center"/>
    </xf>
    <xf numFmtId="49" fontId="26" fillId="0" borderId="45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49" fontId="26" fillId="0" borderId="42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3" fontId="34" fillId="0" borderId="13" xfId="0" applyNumberFormat="1" applyFont="1" applyFill="1" applyBorder="1" applyAlignment="1">
      <alignment vertical="center"/>
    </xf>
    <xf numFmtId="3" fontId="34" fillId="0" borderId="14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6" fillId="0" borderId="40" xfId="0" applyFont="1" applyBorder="1" applyAlignment="1">
      <alignment vertical="center"/>
    </xf>
    <xf numFmtId="49" fontId="26" fillId="0" borderId="34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49" fontId="27" fillId="0" borderId="53" xfId="0" applyNumberFormat="1" applyFont="1" applyBorder="1" applyAlignment="1">
      <alignment horizontal="left" vertical="center"/>
    </xf>
    <xf numFmtId="49" fontId="27" fillId="0" borderId="51" xfId="0" applyNumberFormat="1" applyFont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vertical="center"/>
    </xf>
    <xf numFmtId="3" fontId="27" fillId="0" borderId="56" xfId="0" applyNumberFormat="1" applyFont="1" applyBorder="1" applyAlignment="1">
      <alignment vertical="center"/>
    </xf>
    <xf numFmtId="49" fontId="26" fillId="0" borderId="34" xfId="0" applyNumberFormat="1" applyFont="1" applyBorder="1" applyAlignment="1">
      <alignment horizontal="left" vertical="center"/>
    </xf>
    <xf numFmtId="3" fontId="27" fillId="0" borderId="47" xfId="0" applyNumberFormat="1" applyFont="1" applyBorder="1" applyAlignment="1">
      <alignment vertical="center"/>
    </xf>
    <xf numFmtId="3" fontId="27" fillId="0" borderId="3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31" fillId="0" borderId="0" xfId="59" applyFont="1" applyFill="1" applyAlignment="1">
      <alignment horizontal="center"/>
      <protection/>
    </xf>
    <xf numFmtId="3" fontId="27" fillId="0" borderId="0" xfId="0" applyNumberFormat="1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164" fontId="29" fillId="0" borderId="57" xfId="59" applyNumberFormat="1" applyFont="1" applyFill="1" applyBorder="1" applyAlignment="1" applyProtection="1">
      <alignment horizontal="left" vertical="center"/>
      <protection/>
    </xf>
    <xf numFmtId="0" fontId="16" fillId="0" borderId="0" xfId="59" applyFill="1">
      <alignment/>
      <protection/>
    </xf>
    <xf numFmtId="3" fontId="35" fillId="0" borderId="0" xfId="59" applyNumberFormat="1" applyFont="1" applyFill="1" applyBorder="1">
      <alignment/>
      <protection/>
    </xf>
    <xf numFmtId="164" fontId="35" fillId="0" borderId="0" xfId="59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36" fillId="0" borderId="13" xfId="59" applyFont="1" applyFill="1" applyBorder="1" applyAlignment="1" applyProtection="1">
      <alignment horizontal="left" vertical="center" wrapText="1" indent="1"/>
      <protection/>
    </xf>
    <xf numFmtId="0" fontId="37" fillId="0" borderId="58" xfId="59" applyFont="1" applyFill="1" applyBorder="1" applyAlignment="1" applyProtection="1">
      <alignment horizontal="left" vertical="center" wrapText="1"/>
      <protection/>
    </xf>
    <xf numFmtId="164" fontId="37" fillId="0" borderId="14" xfId="59" applyNumberFormat="1" applyFont="1" applyFill="1" applyBorder="1" applyAlignment="1" applyProtection="1">
      <alignment horizontal="right" vertical="center" wrapText="1"/>
      <protection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38" fillId="0" borderId="0" xfId="59" applyFont="1" applyFill="1">
      <alignment/>
      <protection/>
    </xf>
    <xf numFmtId="0" fontId="31" fillId="0" borderId="0" xfId="59" applyFont="1" applyFill="1" applyBorder="1" applyAlignment="1">
      <alignment horizontal="center" wrapText="1"/>
      <protection/>
    </xf>
    <xf numFmtId="164" fontId="39" fillId="0" borderId="0" xfId="59" applyNumberFormat="1" applyFont="1" applyFill="1" applyBorder="1" applyAlignment="1" applyProtection="1">
      <alignment horizontal="left" vertical="center"/>
      <protection/>
    </xf>
    <xf numFmtId="0" fontId="36" fillId="0" borderId="20" xfId="59" applyFont="1" applyFill="1" applyBorder="1" applyAlignment="1" applyProtection="1">
      <alignment horizontal="left" vertical="center" wrapText="1" indent="1"/>
      <protection/>
    </xf>
    <xf numFmtId="0" fontId="40" fillId="0" borderId="59" xfId="59" applyFont="1" applyFill="1" applyBorder="1" applyAlignment="1" applyProtection="1">
      <alignment horizontal="left" vertical="center" wrapText="1"/>
      <protection/>
    </xf>
    <xf numFmtId="164" fontId="37" fillId="0" borderId="21" xfId="59" applyNumberFormat="1" applyFont="1" applyFill="1" applyBorder="1" applyAlignment="1" applyProtection="1">
      <alignment horizontal="right" vertical="center" wrapText="1"/>
      <protection/>
    </xf>
    <xf numFmtId="49" fontId="36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40" fillId="0" borderId="60" xfId="59" applyFont="1" applyFill="1" applyBorder="1" applyAlignment="1" applyProtection="1">
      <alignment horizontal="left" vertical="center" wrapText="1"/>
      <protection/>
    </xf>
    <xf numFmtId="164" fontId="37" fillId="0" borderId="28" xfId="59" applyNumberFormat="1" applyFont="1" applyFill="1" applyBorder="1" applyAlignment="1" applyProtection="1">
      <alignment horizontal="right" vertical="center" wrapText="1"/>
      <protection/>
    </xf>
    <xf numFmtId="49" fontId="36" fillId="0" borderId="38" xfId="59" applyNumberFormat="1" applyFont="1" applyFill="1" applyBorder="1" applyAlignment="1" applyProtection="1">
      <alignment horizontal="left" vertical="center" wrapText="1" indent="1"/>
      <protection/>
    </xf>
    <xf numFmtId="0" fontId="40" fillId="0" borderId="61" xfId="59" applyFont="1" applyFill="1" applyBorder="1" applyAlignment="1" applyProtection="1">
      <alignment horizontal="left" vertical="center" wrapText="1"/>
      <protection/>
    </xf>
    <xf numFmtId="164" fontId="37" fillId="0" borderId="62" xfId="59" applyNumberFormat="1" applyFont="1" applyFill="1" applyBorder="1" applyAlignment="1" applyProtection="1">
      <alignment horizontal="right" vertical="center" wrapText="1"/>
      <protection/>
    </xf>
    <xf numFmtId="49" fontId="35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35" fillId="0" borderId="0" xfId="59" applyFont="1" applyFill="1" applyBorder="1" applyAlignment="1" applyProtection="1">
      <alignment horizontal="left" indent="5"/>
      <protection/>
    </xf>
    <xf numFmtId="3" fontId="35" fillId="0" borderId="0" xfId="59" applyNumberFormat="1" applyFont="1" applyFill="1" applyBorder="1" applyAlignment="1" applyProtection="1">
      <alignment horizontal="right" vertical="center" wrapText="1"/>
      <protection/>
    </xf>
    <xf numFmtId="3" fontId="37" fillId="0" borderId="21" xfId="59" applyNumberFormat="1" applyFont="1" applyFill="1" applyBorder="1" applyAlignment="1" applyProtection="1">
      <alignment horizontal="right" vertical="center" wrapText="1"/>
      <protection/>
    </xf>
    <xf numFmtId="3" fontId="37" fillId="0" borderId="28" xfId="59" applyNumberFormat="1" applyFont="1" applyFill="1" applyBorder="1" applyAlignment="1" applyProtection="1">
      <alignment horizontal="right" vertical="center" wrapText="1"/>
      <protection/>
    </xf>
    <xf numFmtId="0" fontId="40" fillId="0" borderId="63" xfId="59" applyFont="1" applyFill="1" applyBorder="1" applyAlignment="1" applyProtection="1">
      <alignment horizontal="left" vertical="center" wrapText="1"/>
      <protection/>
    </xf>
    <xf numFmtId="3" fontId="37" fillId="0" borderId="37" xfId="59" applyNumberFormat="1" applyFont="1" applyFill="1" applyBorder="1" applyAlignment="1" applyProtection="1">
      <alignment horizontal="right" vertical="center" wrapText="1"/>
      <protection/>
    </xf>
    <xf numFmtId="3" fontId="26" fillId="0" borderId="0" xfId="0" applyNumberFormat="1" applyFont="1" applyBorder="1" applyAlignment="1">
      <alignment/>
    </xf>
    <xf numFmtId="0" fontId="31" fillId="0" borderId="0" xfId="59" applyFont="1" applyFill="1" applyAlignment="1">
      <alignment horizontal="center" wrapText="1"/>
      <protection/>
    </xf>
    <xf numFmtId="3" fontId="35" fillId="0" borderId="0" xfId="59" applyNumberFormat="1" applyFont="1" applyFill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Fill="1" applyBorder="1" applyAlignment="1">
      <alignment horizontal="left"/>
      <protection/>
    </xf>
    <xf numFmtId="0" fontId="37" fillId="0" borderId="20" xfId="59" applyFont="1" applyFill="1" applyBorder="1" applyAlignment="1">
      <alignment horizontal="center"/>
      <protection/>
    </xf>
    <xf numFmtId="0" fontId="37" fillId="0" borderId="21" xfId="59" applyFont="1" applyFill="1" applyBorder="1" applyAlignment="1">
      <alignment horizontal="left"/>
      <protection/>
    </xf>
    <xf numFmtId="3" fontId="37" fillId="0" borderId="21" xfId="59" applyNumberFormat="1" applyFont="1" applyFill="1" applyBorder="1">
      <alignment/>
      <protection/>
    </xf>
    <xf numFmtId="49" fontId="41" fillId="0" borderId="44" xfId="59" applyNumberFormat="1" applyFont="1" applyFill="1" applyBorder="1" applyAlignment="1" applyProtection="1">
      <alignment horizontal="left" vertical="center" wrapText="1"/>
      <protection/>
    </xf>
    <xf numFmtId="0" fontId="40" fillId="0" borderId="45" xfId="59" applyFont="1" applyFill="1" applyBorder="1" applyAlignment="1">
      <alignment horizontal="left"/>
      <protection/>
    </xf>
    <xf numFmtId="3" fontId="40" fillId="0" borderId="45" xfId="59" applyNumberFormat="1" applyFont="1" applyFill="1" applyBorder="1">
      <alignment/>
      <protection/>
    </xf>
    <xf numFmtId="3" fontId="40" fillId="0" borderId="60" xfId="59" applyNumberFormat="1" applyFont="1" applyFill="1" applyBorder="1">
      <alignment/>
      <protection/>
    </xf>
    <xf numFmtId="3" fontId="40" fillId="0" borderId="28" xfId="59" applyNumberFormat="1" applyFont="1" applyFill="1" applyBorder="1">
      <alignment/>
      <protection/>
    </xf>
    <xf numFmtId="49" fontId="41" fillId="0" borderId="0" xfId="59" applyNumberFormat="1" applyFont="1" applyFill="1" applyBorder="1" applyAlignment="1" applyProtection="1">
      <alignment horizontal="left" vertical="center" wrapText="1"/>
      <protection/>
    </xf>
    <xf numFmtId="0" fontId="41" fillId="0" borderId="0" xfId="59" applyFont="1" applyFill="1" applyBorder="1" applyAlignment="1">
      <alignment horizontal="left"/>
      <protection/>
    </xf>
    <xf numFmtId="3" fontId="40" fillId="0" borderId="0" xfId="59" applyNumberFormat="1" applyFont="1" applyFill="1" applyBorder="1">
      <alignment/>
      <protection/>
    </xf>
    <xf numFmtId="49" fontId="40" fillId="0" borderId="0" xfId="59" applyNumberFormat="1" applyFont="1" applyFill="1" applyBorder="1" applyAlignment="1">
      <alignment horizontal="left"/>
      <protection/>
    </xf>
    <xf numFmtId="49" fontId="40" fillId="0" borderId="0" xfId="59" applyNumberFormat="1" applyFont="1" applyFill="1" applyBorder="1" applyAlignment="1" applyProtection="1">
      <alignment horizontal="left" vertical="center" wrapText="1"/>
      <protection/>
    </xf>
    <xf numFmtId="0" fontId="40" fillId="0" borderId="0" xfId="59" applyFont="1" applyFill="1" applyBorder="1" applyAlignment="1">
      <alignment horizontal="left"/>
      <protection/>
    </xf>
    <xf numFmtId="164" fontId="40" fillId="0" borderId="0" xfId="59" applyNumberFormat="1" applyFont="1" applyFill="1" applyBorder="1">
      <alignment/>
      <protection/>
    </xf>
    <xf numFmtId="164" fontId="40" fillId="0" borderId="60" xfId="59" applyNumberFormat="1" applyFont="1" applyFill="1" applyBorder="1">
      <alignment/>
      <protection/>
    </xf>
    <xf numFmtId="164" fontId="40" fillId="0" borderId="28" xfId="59" applyNumberFormat="1" applyFont="1" applyFill="1" applyBorder="1">
      <alignment/>
      <protection/>
    </xf>
    <xf numFmtId="49" fontId="41" fillId="0" borderId="0" xfId="59" applyNumberFormat="1" applyFont="1" applyFill="1" applyBorder="1" applyAlignment="1">
      <alignment horizontal="left"/>
      <protection/>
    </xf>
    <xf numFmtId="3" fontId="40" fillId="0" borderId="63" xfId="59" applyNumberFormat="1" applyFont="1" applyFill="1" applyBorder="1">
      <alignment/>
      <protection/>
    </xf>
    <xf numFmtId="3" fontId="40" fillId="0" borderId="37" xfId="59" applyNumberFormat="1" applyFont="1" applyFill="1" applyBorder="1">
      <alignment/>
      <protection/>
    </xf>
    <xf numFmtId="0" fontId="14" fillId="0" borderId="0" xfId="56" applyAlignment="1">
      <alignment vertical="center"/>
      <protection/>
    </xf>
    <xf numFmtId="0" fontId="44" fillId="0" borderId="0" xfId="56" applyFont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3" xfId="56" applyFont="1" applyBorder="1" applyAlignment="1">
      <alignment horizontal="center" vertical="center"/>
      <protection/>
    </xf>
    <xf numFmtId="0" fontId="45" fillId="0" borderId="14" xfId="56" applyFont="1" applyBorder="1" applyAlignment="1">
      <alignment horizontal="center" vertical="center"/>
      <protection/>
    </xf>
    <xf numFmtId="0" fontId="45" fillId="0" borderId="15" xfId="56" applyFont="1" applyBorder="1" applyAlignment="1">
      <alignment horizontal="center" vertical="center"/>
      <protection/>
    </xf>
    <xf numFmtId="0" fontId="45" fillId="0" borderId="11" xfId="56" applyFont="1" applyBorder="1" applyAlignment="1">
      <alignment horizontal="center" vertical="center"/>
      <protection/>
    </xf>
    <xf numFmtId="0" fontId="14" fillId="0" borderId="40" xfId="56" applyFont="1" applyBorder="1" applyAlignment="1">
      <alignment vertical="center" wrapText="1"/>
      <protection/>
    </xf>
    <xf numFmtId="3" fontId="14" fillId="0" borderId="43" xfId="56" applyNumberFormat="1" applyBorder="1" applyAlignment="1">
      <alignment vertical="center"/>
      <protection/>
    </xf>
    <xf numFmtId="3" fontId="14" fillId="0" borderId="22" xfId="56" applyNumberFormat="1" applyBorder="1" applyAlignment="1">
      <alignment vertical="center"/>
      <protection/>
    </xf>
    <xf numFmtId="0" fontId="14" fillId="0" borderId="41" xfId="56" applyFont="1" applyBorder="1" applyAlignment="1">
      <alignment vertical="center" wrapText="1"/>
      <protection/>
    </xf>
    <xf numFmtId="3" fontId="14" fillId="0" borderId="20" xfId="56" applyNumberFormat="1" applyBorder="1" applyAlignment="1">
      <alignment vertical="center"/>
      <protection/>
    </xf>
    <xf numFmtId="3" fontId="14" fillId="0" borderId="21" xfId="56" applyNumberFormat="1" applyBorder="1" applyAlignment="1">
      <alignment vertical="center"/>
      <protection/>
    </xf>
    <xf numFmtId="0" fontId="14" fillId="0" borderId="24" xfId="56" applyFont="1" applyBorder="1" applyAlignment="1">
      <alignment vertical="center" wrapText="1"/>
      <protection/>
    </xf>
    <xf numFmtId="3" fontId="14" fillId="0" borderId="27" xfId="56" applyNumberFormat="1" applyBorder="1" applyAlignment="1">
      <alignment vertical="center"/>
      <protection/>
    </xf>
    <xf numFmtId="3" fontId="14" fillId="0" borderId="28" xfId="56" applyNumberFormat="1" applyBorder="1" applyAlignment="1">
      <alignment vertical="center"/>
      <protection/>
    </xf>
    <xf numFmtId="0" fontId="14" fillId="0" borderId="25" xfId="56" applyFont="1" applyBorder="1" applyAlignment="1">
      <alignment vertical="center" wrapText="1"/>
      <protection/>
    </xf>
    <xf numFmtId="3" fontId="14" fillId="0" borderId="27" xfId="56" applyNumberFormat="1" applyFill="1" applyBorder="1" applyAlignment="1">
      <alignment vertical="center"/>
      <protection/>
    </xf>
    <xf numFmtId="3" fontId="14" fillId="0" borderId="28" xfId="56" applyNumberFormat="1" applyFill="1" applyBorder="1" applyAlignment="1">
      <alignment vertical="center"/>
      <protection/>
    </xf>
    <xf numFmtId="0" fontId="14" fillId="0" borderId="25" xfId="56" applyFont="1" applyFill="1" applyBorder="1" applyAlignment="1">
      <alignment vertical="center" wrapText="1"/>
      <protection/>
    </xf>
    <xf numFmtId="0" fontId="14" fillId="0" borderId="44" xfId="56" applyFont="1" applyBorder="1" applyAlignment="1">
      <alignment vertical="center" wrapText="1"/>
      <protection/>
    </xf>
    <xf numFmtId="3" fontId="14" fillId="0" borderId="47" xfId="56" applyNumberFormat="1" applyBorder="1" applyAlignment="1">
      <alignment vertical="center"/>
      <protection/>
    </xf>
    <xf numFmtId="3" fontId="14" fillId="0" borderId="30" xfId="56" applyNumberFormat="1" applyBorder="1" applyAlignment="1">
      <alignment vertical="center"/>
      <protection/>
    </xf>
    <xf numFmtId="0" fontId="14" fillId="0" borderId="45" xfId="56" applyFont="1" applyBorder="1" applyAlignment="1">
      <alignment vertical="center" wrapText="1"/>
      <protection/>
    </xf>
    <xf numFmtId="0" fontId="14" fillId="0" borderId="35" xfId="56" applyFont="1" applyBorder="1" applyAlignment="1">
      <alignment vertical="center" wrapText="1"/>
      <protection/>
    </xf>
    <xf numFmtId="3" fontId="14" fillId="0" borderId="38" xfId="56" applyNumberFormat="1" applyBorder="1" applyAlignment="1">
      <alignment vertical="center"/>
      <protection/>
    </xf>
    <xf numFmtId="3" fontId="14" fillId="0" borderId="37" xfId="56" applyNumberFormat="1" applyBorder="1" applyAlignment="1">
      <alignment vertical="center"/>
      <protection/>
    </xf>
    <xf numFmtId="0" fontId="14" fillId="0" borderId="36" xfId="56" applyFont="1" applyBorder="1" applyAlignment="1">
      <alignment vertical="center" wrapText="1"/>
      <protection/>
    </xf>
    <xf numFmtId="0" fontId="45" fillId="0" borderId="64" xfId="56" applyFont="1" applyBorder="1" applyAlignment="1">
      <alignment vertical="center" wrapText="1"/>
      <protection/>
    </xf>
    <xf numFmtId="3" fontId="14" fillId="0" borderId="65" xfId="56" applyNumberFormat="1" applyBorder="1" applyAlignment="1">
      <alignment vertical="center"/>
      <protection/>
    </xf>
    <xf numFmtId="3" fontId="14" fillId="0" borderId="62" xfId="56" applyNumberFormat="1" applyBorder="1" applyAlignment="1">
      <alignment vertical="center"/>
      <protection/>
    </xf>
    <xf numFmtId="0" fontId="45" fillId="0" borderId="57" xfId="56" applyFont="1" applyBorder="1" applyAlignment="1">
      <alignment vertical="center" wrapText="1"/>
      <protection/>
    </xf>
    <xf numFmtId="0" fontId="14" fillId="0" borderId="40" xfId="56" applyFont="1" applyBorder="1" applyAlignment="1">
      <alignment vertical="center"/>
      <protection/>
    </xf>
    <xf numFmtId="3" fontId="45" fillId="0" borderId="22" xfId="56" applyNumberFormat="1" applyFont="1" applyFill="1" applyBorder="1" applyAlignment="1">
      <alignment vertical="center"/>
      <protection/>
    </xf>
    <xf numFmtId="0" fontId="14" fillId="0" borderId="44" xfId="56" applyFont="1" applyBorder="1" applyAlignment="1">
      <alignment vertical="center"/>
      <protection/>
    </xf>
    <xf numFmtId="3" fontId="45" fillId="0" borderId="47" xfId="56" applyNumberFormat="1" applyFont="1" applyBorder="1" applyAlignment="1">
      <alignment vertical="center"/>
      <protection/>
    </xf>
    <xf numFmtId="3" fontId="45" fillId="0" borderId="30" xfId="56" applyNumberFormat="1" applyFont="1" applyBorder="1" applyAlignment="1">
      <alignment vertical="center"/>
      <protection/>
    </xf>
    <xf numFmtId="0" fontId="45" fillId="0" borderId="10" xfId="56" applyFont="1" applyBorder="1" applyAlignment="1">
      <alignment vertical="center"/>
      <protection/>
    </xf>
    <xf numFmtId="3" fontId="45" fillId="0" borderId="13" xfId="56" applyNumberFormat="1" applyFont="1" applyBorder="1" applyAlignment="1">
      <alignment vertical="center"/>
      <protection/>
    </xf>
    <xf numFmtId="3" fontId="45" fillId="0" borderId="14" xfId="56" applyNumberFormat="1" applyFont="1" applyBorder="1" applyAlignment="1">
      <alignment vertical="center"/>
      <protection/>
    </xf>
    <xf numFmtId="0" fontId="45" fillId="0" borderId="11" xfId="56" applyFont="1" applyBorder="1" applyAlignment="1">
      <alignment vertical="center" wrapText="1"/>
      <protection/>
    </xf>
    <xf numFmtId="0" fontId="46" fillId="0" borderId="10" xfId="56" applyFont="1" applyBorder="1" applyAlignment="1">
      <alignment horizontal="center" vertical="center"/>
      <protection/>
    </xf>
    <xf numFmtId="3" fontId="46" fillId="0" borderId="13" xfId="56" applyNumberFormat="1" applyFont="1" applyBorder="1" applyAlignment="1">
      <alignment vertical="center"/>
      <protection/>
    </xf>
    <xf numFmtId="3" fontId="46" fillId="0" borderId="14" xfId="56" applyNumberFormat="1" applyFont="1" applyBorder="1" applyAlignment="1">
      <alignment vertical="center"/>
      <protection/>
    </xf>
    <xf numFmtId="0" fontId="46" fillId="0" borderId="11" xfId="56" applyFont="1" applyBorder="1" applyAlignment="1">
      <alignment horizontal="center" vertical="center" wrapText="1"/>
      <protection/>
    </xf>
    <xf numFmtId="0" fontId="46" fillId="0" borderId="57" xfId="56" applyFont="1" applyBorder="1" applyAlignment="1">
      <alignment horizontal="center" vertical="center"/>
      <protection/>
    </xf>
    <xf numFmtId="3" fontId="46" fillId="0" borderId="12" xfId="56" applyNumberFormat="1" applyFont="1" applyBorder="1" applyAlignment="1">
      <alignment vertical="center"/>
      <protection/>
    </xf>
    <xf numFmtId="3" fontId="46" fillId="0" borderId="0" xfId="56" applyNumberFormat="1" applyFont="1" applyBorder="1" applyAlignment="1">
      <alignment vertical="center"/>
      <protection/>
    </xf>
    <xf numFmtId="0" fontId="46" fillId="0" borderId="57" xfId="56" applyFont="1" applyBorder="1" applyAlignment="1">
      <alignment horizontal="center" vertical="center" wrapText="1"/>
      <protection/>
    </xf>
    <xf numFmtId="3" fontId="14" fillId="0" borderId="0" xfId="56" applyNumberFormat="1" applyAlignment="1">
      <alignment vertical="center"/>
      <protection/>
    </xf>
    <xf numFmtId="3" fontId="14" fillId="0" borderId="20" xfId="56" applyNumberFormat="1" applyFill="1" applyBorder="1" applyAlignment="1">
      <alignment vertical="center"/>
      <protection/>
    </xf>
    <xf numFmtId="3" fontId="14" fillId="0" borderId="21" xfId="56" applyNumberFormat="1" applyFill="1" applyBorder="1" applyAlignment="1">
      <alignment vertical="center"/>
      <protection/>
    </xf>
    <xf numFmtId="0" fontId="14" fillId="0" borderId="18" xfId="56" applyFont="1" applyBorder="1" applyAlignment="1">
      <alignment vertical="center" wrapText="1"/>
      <protection/>
    </xf>
    <xf numFmtId="0" fontId="15" fillId="0" borderId="44" xfId="56" applyFont="1" applyFill="1" applyBorder="1" applyAlignment="1">
      <alignment vertical="center" wrapText="1"/>
      <protection/>
    </xf>
    <xf numFmtId="0" fontId="45" fillId="0" borderId="10" xfId="56" applyFont="1" applyBorder="1" applyAlignment="1">
      <alignment vertical="center" wrapText="1"/>
      <protection/>
    </xf>
    <xf numFmtId="0" fontId="45" fillId="0" borderId="11" xfId="56" applyFont="1" applyBorder="1" applyAlignment="1">
      <alignment vertical="center"/>
      <protection/>
    </xf>
    <xf numFmtId="3" fontId="14" fillId="0" borderId="14" xfId="56" applyNumberFormat="1" applyBorder="1" applyAlignment="1">
      <alignment vertical="center"/>
      <protection/>
    </xf>
    <xf numFmtId="3" fontId="14" fillId="0" borderId="43" xfId="56" applyNumberFormat="1" applyFont="1" applyBorder="1" applyAlignment="1">
      <alignment vertical="center"/>
      <protection/>
    </xf>
    <xf numFmtId="3" fontId="14" fillId="0" borderId="22" xfId="56" applyNumberFormat="1" applyFont="1" applyBorder="1" applyAlignment="1">
      <alignment vertical="center"/>
      <protection/>
    </xf>
    <xf numFmtId="0" fontId="14" fillId="0" borderId="41" xfId="56" applyFont="1" applyFill="1" applyBorder="1" applyAlignment="1">
      <alignment vertical="center" wrapText="1"/>
      <protection/>
    </xf>
    <xf numFmtId="3" fontId="46" fillId="0" borderId="47" xfId="56" applyNumberFormat="1" applyFont="1" applyBorder="1" applyAlignment="1">
      <alignment vertical="center"/>
      <protection/>
    </xf>
    <xf numFmtId="3" fontId="46" fillId="0" borderId="30" xfId="56" applyNumberFormat="1" applyFont="1" applyBorder="1" applyAlignment="1">
      <alignment vertical="center"/>
      <protection/>
    </xf>
    <xf numFmtId="0" fontId="14" fillId="0" borderId="45" xfId="56" applyFont="1" applyBorder="1" applyAlignment="1">
      <alignment vertical="center"/>
      <protection/>
    </xf>
    <xf numFmtId="0" fontId="45" fillId="0" borderId="10" xfId="56" applyFont="1" applyFill="1" applyBorder="1" applyAlignment="1">
      <alignment vertical="center"/>
      <protection/>
    </xf>
    <xf numFmtId="0" fontId="42" fillId="0" borderId="64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3" fontId="46" fillId="0" borderId="65" xfId="56" applyNumberFormat="1" applyFont="1" applyBorder="1" applyAlignment="1">
      <alignment vertical="center"/>
      <protection/>
    </xf>
    <xf numFmtId="3" fontId="46" fillId="0" borderId="62" xfId="56" applyNumberFormat="1" applyFont="1" applyBorder="1" applyAlignment="1">
      <alignment vertical="center"/>
      <protection/>
    </xf>
    <xf numFmtId="0" fontId="47" fillId="0" borderId="64" xfId="56" applyFont="1" applyBorder="1" applyAlignment="1">
      <alignment horizontal="left" vertical="center"/>
      <protection/>
    </xf>
    <xf numFmtId="3" fontId="47" fillId="0" borderId="65" xfId="56" applyNumberFormat="1" applyFont="1" applyBorder="1" applyAlignment="1">
      <alignment vertical="center"/>
      <protection/>
    </xf>
    <xf numFmtId="3" fontId="48" fillId="0" borderId="62" xfId="56" applyNumberFormat="1" applyFont="1" applyBorder="1" applyAlignment="1">
      <alignment vertical="center"/>
      <protection/>
    </xf>
    <xf numFmtId="3" fontId="48" fillId="0" borderId="13" xfId="56" applyNumberFormat="1" applyFont="1" applyBorder="1" applyAlignment="1">
      <alignment vertical="center"/>
      <protection/>
    </xf>
    <xf numFmtId="3" fontId="48" fillId="0" borderId="14" xfId="56" applyNumberFormat="1" applyFont="1" applyBorder="1" applyAlignment="1">
      <alignment vertical="center"/>
      <protection/>
    </xf>
    <xf numFmtId="3" fontId="27" fillId="0" borderId="14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0" fontId="27" fillId="0" borderId="14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3" fontId="26" fillId="0" borderId="49" xfId="0" applyNumberFormat="1" applyFont="1" applyBorder="1" applyAlignment="1">
      <alignment vertical="center"/>
    </xf>
    <xf numFmtId="0" fontId="26" fillId="0" borderId="52" xfId="0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48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3" fontId="26" fillId="0" borderId="65" xfId="0" applyNumberFormat="1" applyFont="1" applyFill="1" applyBorder="1" applyAlignment="1">
      <alignment vertical="center"/>
    </xf>
    <xf numFmtId="3" fontId="27" fillId="0" borderId="62" xfId="0" applyNumberFormat="1" applyFont="1" applyFill="1" applyBorder="1" applyAlignment="1">
      <alignment vertical="center"/>
    </xf>
    <xf numFmtId="3" fontId="27" fillId="0" borderId="65" xfId="0" applyNumberFormat="1" applyFont="1" applyFill="1" applyBorder="1" applyAlignment="1">
      <alignment vertical="center"/>
    </xf>
    <xf numFmtId="10" fontId="21" fillId="0" borderId="15" xfId="0" applyNumberFormat="1" applyFont="1" applyBorder="1" applyAlignment="1">
      <alignment vertical="center"/>
    </xf>
    <xf numFmtId="49" fontId="26" fillId="0" borderId="51" xfId="0" applyNumberFormat="1" applyFont="1" applyBorder="1" applyAlignment="1">
      <alignment horizontal="left" vertical="center"/>
    </xf>
    <xf numFmtId="3" fontId="21" fillId="0" borderId="51" xfId="0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right" vertical="top"/>
      <protection locked="0"/>
    </xf>
    <xf numFmtId="0" fontId="31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 applyProtection="1">
      <alignment horizontal="right"/>
      <protection/>
    </xf>
    <xf numFmtId="0" fontId="50" fillId="0" borderId="66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Fill="1" applyBorder="1" applyAlignment="1" applyProtection="1">
      <alignment horizontal="center" vertical="center" wrapText="1"/>
      <protection/>
    </xf>
    <xf numFmtId="0" fontId="50" fillId="0" borderId="67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 applyProtection="1">
      <alignment horizontal="center" vertical="center" wrapText="1"/>
      <protection/>
    </xf>
    <xf numFmtId="0" fontId="36" fillId="0" borderId="6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164" fontId="50" fillId="0" borderId="47" xfId="0" applyNumberFormat="1" applyFont="1" applyFill="1" applyBorder="1" applyAlignment="1" applyProtection="1">
      <alignment horizontal="center" vertical="center" wrapText="1"/>
      <protection/>
    </xf>
    <xf numFmtId="164" fontId="50" fillId="0" borderId="32" xfId="0" applyNumberFormat="1" applyFont="1" applyFill="1" applyBorder="1" applyAlignment="1" applyProtection="1">
      <alignment horizontal="center" vertical="center" wrapText="1"/>
      <protection/>
    </xf>
    <xf numFmtId="164" fontId="50" fillId="0" borderId="55" xfId="0" applyNumberFormat="1" applyFont="1" applyFill="1" applyBorder="1" applyAlignment="1" applyProtection="1">
      <alignment horizontal="center" vertical="center" wrapText="1"/>
      <protection/>
    </xf>
    <xf numFmtId="164" fontId="50" fillId="0" borderId="56" xfId="0" applyNumberFormat="1" applyFont="1" applyFill="1" applyBorder="1" applyAlignment="1" applyProtection="1">
      <alignment horizontal="center" vertical="center" wrapText="1"/>
      <protection/>
    </xf>
    <xf numFmtId="164" fontId="50" fillId="0" borderId="69" xfId="0" applyNumberFormat="1" applyFont="1" applyFill="1" applyBorder="1" applyAlignment="1" applyProtection="1">
      <alignment horizontal="center" vertical="center" wrapText="1"/>
      <protection/>
    </xf>
    <xf numFmtId="164" fontId="50" fillId="0" borderId="70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left" vertical="center" wrapText="1" indent="1"/>
      <protection/>
    </xf>
    <xf numFmtId="164" fontId="3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0" xfId="0" applyFont="1" applyFill="1" applyAlignment="1">
      <alignment vertical="center" wrapText="1"/>
    </xf>
    <xf numFmtId="0" fontId="36" fillId="0" borderId="27" xfId="0" applyFont="1" applyFill="1" applyBorder="1" applyAlignment="1" applyProtection="1">
      <alignment horizontal="center" vertical="center" wrapText="1"/>
      <protection/>
    </xf>
    <xf numFmtId="49" fontId="35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23" xfId="59" applyFont="1" applyFill="1" applyBorder="1" applyAlignment="1" applyProtection="1">
      <alignment horizontal="left" vertical="center" wrapText="1" indent="1"/>
      <protection/>
    </xf>
    <xf numFmtId="164" fontId="3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0" fontId="35" fillId="0" borderId="29" xfId="59" applyFont="1" applyFill="1" applyBorder="1" applyAlignment="1" applyProtection="1">
      <alignment horizontal="left" vertical="center" wrapText="1" indent="1"/>
      <protection/>
    </xf>
    <xf numFmtId="0" fontId="36" fillId="0" borderId="14" xfId="59" applyFont="1" applyFill="1" applyBorder="1" applyAlignment="1" applyProtection="1">
      <alignment horizontal="left" vertical="center" wrapText="1" indent="1"/>
      <protection/>
    </xf>
    <xf numFmtId="0" fontId="36" fillId="0" borderId="16" xfId="59" applyFont="1" applyFill="1" applyBorder="1" applyAlignment="1" applyProtection="1">
      <alignment horizontal="left" vertical="center" wrapText="1" inden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49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72" xfId="59" applyFont="1" applyFill="1" applyBorder="1" applyAlignment="1" applyProtection="1">
      <alignment horizontal="left" vertical="center" wrapText="1" indent="1"/>
      <protection/>
    </xf>
    <xf numFmtId="164" fontId="3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65" xfId="0" applyFont="1" applyFill="1" applyBorder="1" applyAlignment="1" applyProtection="1">
      <alignment horizontal="center" vertical="center" wrapText="1"/>
      <protection/>
    </xf>
    <xf numFmtId="49" fontId="35" fillId="0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75" xfId="59" applyFont="1" applyFill="1" applyBorder="1" applyAlignment="1" applyProtection="1">
      <alignment horizontal="left" vertical="center" wrapText="1" indent="1"/>
      <protection/>
    </xf>
    <xf numFmtId="164" fontId="3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14" xfId="59" applyNumberFormat="1" applyFont="1" applyFill="1" applyBorder="1" applyAlignment="1" applyProtection="1">
      <alignment horizontal="left" vertical="center" wrapText="1" indent="1"/>
      <protection/>
    </xf>
    <xf numFmtId="0" fontId="58" fillId="0" borderId="55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0" fontId="36" fillId="0" borderId="66" xfId="59" applyFont="1" applyFill="1" applyBorder="1" applyAlignment="1" applyProtection="1">
      <alignment horizontal="left" vertical="center" wrapText="1" indent="1"/>
      <protection/>
    </xf>
    <xf numFmtId="164" fontId="36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5" fillId="0" borderId="21" xfId="59" applyNumberFormat="1" applyFont="1" applyFill="1" applyBorder="1" applyAlignment="1" applyProtection="1">
      <alignment horizontal="left" vertical="center" wrapText="1" indent="1"/>
      <protection/>
    </xf>
    <xf numFmtId="164" fontId="3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49" xfId="0" applyFont="1" applyFill="1" applyBorder="1" applyAlignment="1" applyProtection="1">
      <alignment horizontal="center" vertical="center" wrapText="1"/>
      <protection/>
    </xf>
    <xf numFmtId="49" fontId="35" fillId="0" borderId="32" xfId="59" applyNumberFormat="1" applyFont="1" applyFill="1" applyBorder="1" applyAlignment="1" applyProtection="1">
      <alignment horizontal="left" vertical="center" wrapText="1" indent="1"/>
      <protection/>
    </xf>
    <xf numFmtId="164" fontId="3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38" xfId="0" applyFont="1" applyFill="1" applyBorder="1" applyAlignment="1" applyProtection="1">
      <alignment vertical="center" wrapText="1"/>
      <protection/>
    </xf>
    <xf numFmtId="49" fontId="35" fillId="0" borderId="37" xfId="59" applyNumberFormat="1" applyFont="1" applyFill="1" applyBorder="1" applyAlignment="1" applyProtection="1">
      <alignment horizontal="left" vertical="center" wrapText="1" indent="1"/>
      <protection/>
    </xf>
    <xf numFmtId="0" fontId="35" fillId="0" borderId="82" xfId="59" applyFont="1" applyFill="1" applyBorder="1" applyAlignment="1" applyProtection="1">
      <alignment horizontal="left" vertical="center" wrapText="1" indent="1"/>
      <protection/>
    </xf>
    <xf numFmtId="164" fontId="3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9" fillId="0" borderId="58" xfId="0" applyFont="1" applyBorder="1" applyAlignment="1" applyProtection="1">
      <alignment horizontal="center" wrapText="1"/>
      <protection/>
    </xf>
    <xf numFmtId="0" fontId="36" fillId="0" borderId="11" xfId="59" applyFont="1" applyFill="1" applyBorder="1" applyAlignment="1" applyProtection="1">
      <alignment horizontal="left" vertical="center" wrapText="1" indent="1"/>
      <protection/>
    </xf>
    <xf numFmtId="0" fontId="53" fillId="0" borderId="58" xfId="0" applyFont="1" applyBorder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horizontal="left" wrapText="1" inden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4" fontId="3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35" fillId="0" borderId="0" xfId="0" applyFont="1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49" fontId="35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35" fillId="0" borderId="28" xfId="59" applyNumberFormat="1" applyFont="1" applyFill="1" applyBorder="1" applyAlignment="1" applyProtection="1">
      <alignment horizontal="left" vertical="center" wrapText="1" indent="1"/>
      <protection/>
    </xf>
    <xf numFmtId="0" fontId="35" fillId="0" borderId="14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49" xfId="0" applyFont="1" applyFill="1" applyBorder="1" applyAlignment="1" applyProtection="1">
      <alignment horizontal="right" vertical="center" wrapText="1" indent="1"/>
      <protection/>
    </xf>
    <xf numFmtId="0" fontId="0" fillId="0" borderId="32" xfId="0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55" fillId="0" borderId="13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vertical="center" wrapText="1"/>
      <protection/>
    </xf>
    <xf numFmtId="3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15" fillId="0" borderId="0" xfId="57" applyFont="1" applyAlignment="1">
      <alignment horizontal="left"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right" vertical="center"/>
      <protection/>
    </xf>
    <xf numFmtId="0" fontId="65" fillId="0" borderId="0" xfId="57" applyFont="1" applyAlignment="1">
      <alignment horizontal="center" vertical="center"/>
      <protection/>
    </xf>
    <xf numFmtId="0" fontId="66" fillId="0" borderId="37" xfId="57" applyFont="1" applyBorder="1" applyAlignment="1">
      <alignment horizontal="center" vertical="center" wrapText="1"/>
      <protection/>
    </xf>
    <xf numFmtId="0" fontId="66" fillId="0" borderId="50" xfId="57" applyFont="1" applyBorder="1" applyAlignment="1">
      <alignment horizontal="center" vertical="center" wrapText="1"/>
      <protection/>
    </xf>
    <xf numFmtId="0" fontId="66" fillId="0" borderId="38" xfId="57" applyFont="1" applyBorder="1" applyAlignment="1">
      <alignment horizontal="center" vertical="center" wrapText="1"/>
      <protection/>
    </xf>
    <xf numFmtId="0" fontId="63" fillId="0" borderId="38" xfId="57" applyFont="1" applyBorder="1" applyAlignment="1">
      <alignment horizontal="center" vertical="center"/>
      <protection/>
    </xf>
    <xf numFmtId="0" fontId="63" fillId="0" borderId="50" xfId="57" applyFont="1" applyBorder="1" applyAlignment="1">
      <alignment horizontal="center" vertical="center"/>
      <protection/>
    </xf>
    <xf numFmtId="0" fontId="68" fillId="0" borderId="27" xfId="57" applyFont="1" applyBorder="1" applyAlignment="1">
      <alignment horizontal="left" vertical="center" wrapText="1"/>
      <protection/>
    </xf>
    <xf numFmtId="2" fontId="69" fillId="0" borderId="28" xfId="57" applyNumberFormat="1" applyFont="1" applyFill="1" applyBorder="1" applyAlignment="1">
      <alignment horizontal="center" vertical="center" wrapText="1"/>
      <protection/>
    </xf>
    <xf numFmtId="2" fontId="69" fillId="0" borderId="22" xfId="57" applyNumberFormat="1" applyFont="1" applyFill="1" applyBorder="1" applyAlignment="1">
      <alignment horizontal="center" vertical="center" wrapText="1"/>
      <protection/>
    </xf>
    <xf numFmtId="1" fontId="69" fillId="0" borderId="46" xfId="57" applyNumberFormat="1" applyFont="1" applyFill="1" applyBorder="1" applyAlignment="1">
      <alignment horizontal="center" vertical="center" wrapText="1"/>
      <protection/>
    </xf>
    <xf numFmtId="2" fontId="69" fillId="0" borderId="27" xfId="57" applyNumberFormat="1" applyFont="1" applyFill="1" applyBorder="1" applyAlignment="1">
      <alignment horizontal="center" vertical="center" wrapText="1"/>
      <protection/>
    </xf>
    <xf numFmtId="1" fontId="69" fillId="0" borderId="73" xfId="57" applyNumberFormat="1" applyFont="1" applyFill="1" applyBorder="1" applyAlignment="1">
      <alignment horizontal="center" vertical="center" wrapText="1"/>
      <protection/>
    </xf>
    <xf numFmtId="0" fontId="63" fillId="0" borderId="43" xfId="57" applyFont="1" applyBorder="1" applyAlignment="1">
      <alignment horizontal="center" vertical="center"/>
      <protection/>
    </xf>
    <xf numFmtId="10" fontId="63" fillId="0" borderId="78" xfId="57" applyNumberFormat="1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10" fontId="63" fillId="0" borderId="46" xfId="57" applyNumberFormat="1" applyFont="1" applyBorder="1" applyAlignment="1">
      <alignment horizontal="center" vertical="center"/>
      <protection/>
    </xf>
    <xf numFmtId="0" fontId="68" fillId="0" borderId="35" xfId="0" applyFont="1" applyBorder="1" applyAlignment="1">
      <alignment vertical="center" wrapText="1"/>
    </xf>
    <xf numFmtId="2" fontId="69" fillId="0" borderId="37" xfId="57" applyNumberFormat="1" applyFont="1" applyFill="1" applyBorder="1" applyAlignment="1">
      <alignment horizontal="center" vertical="center" wrapText="1"/>
      <protection/>
    </xf>
    <xf numFmtId="2" fontId="69" fillId="0" borderId="38" xfId="57" applyNumberFormat="1" applyFont="1" applyFill="1" applyBorder="1" applyAlignment="1">
      <alignment horizontal="center" vertical="center" wrapText="1"/>
      <protection/>
    </xf>
    <xf numFmtId="1" fontId="69" fillId="0" borderId="50" xfId="57" applyNumberFormat="1" applyFont="1" applyFill="1" applyBorder="1" applyAlignment="1">
      <alignment horizontal="center" vertical="center" wrapText="1"/>
      <protection/>
    </xf>
    <xf numFmtId="0" fontId="63" fillId="0" borderId="47" xfId="57" applyFont="1" applyBorder="1" applyAlignment="1">
      <alignment horizontal="center" vertical="center"/>
      <protection/>
    </xf>
    <xf numFmtId="10" fontId="63" fillId="0" borderId="84" xfId="57" applyNumberFormat="1" applyFont="1" applyBorder="1" applyAlignment="1">
      <alignment horizontal="center" vertical="center"/>
      <protection/>
    </xf>
    <xf numFmtId="0" fontId="48" fillId="0" borderId="65" xfId="57" applyFont="1" applyBorder="1" applyAlignment="1">
      <alignment horizontal="left" vertical="center" wrapText="1"/>
      <protection/>
    </xf>
    <xf numFmtId="2" fontId="70" fillId="0" borderId="62" xfId="57" applyNumberFormat="1" applyFont="1" applyBorder="1" applyAlignment="1">
      <alignment horizontal="center" vertical="center"/>
      <protection/>
    </xf>
    <xf numFmtId="1" fontId="70" fillId="0" borderId="76" xfId="57" applyNumberFormat="1" applyFont="1" applyBorder="1" applyAlignment="1">
      <alignment horizontal="center" vertical="center"/>
      <protection/>
    </xf>
    <xf numFmtId="2" fontId="70" fillId="0" borderId="65" xfId="57" applyNumberFormat="1" applyFont="1" applyBorder="1" applyAlignment="1">
      <alignment horizontal="center" vertical="center"/>
      <protection/>
    </xf>
    <xf numFmtId="1" fontId="70" fillId="0" borderId="13" xfId="57" applyNumberFormat="1" applyFont="1" applyBorder="1" applyAlignment="1">
      <alignment horizontal="center" vertical="center"/>
      <protection/>
    </xf>
    <xf numFmtId="10" fontId="63" fillId="0" borderId="15" xfId="57" applyNumberFormat="1" applyFont="1" applyBorder="1" applyAlignment="1">
      <alignment horizontal="center" vertical="center"/>
      <protection/>
    </xf>
    <xf numFmtId="10" fontId="63" fillId="0" borderId="0" xfId="57" applyNumberFormat="1" applyFont="1" applyAlignment="1">
      <alignment horizontal="center" vertical="center"/>
      <protection/>
    </xf>
    <xf numFmtId="1" fontId="70" fillId="0" borderId="10" xfId="57" applyNumberFormat="1" applyFont="1" applyBorder="1" applyAlignment="1">
      <alignment horizontal="center" vertical="center" wrapText="1"/>
      <protection/>
    </xf>
    <xf numFmtId="1" fontId="70" fillId="0" borderId="11" xfId="57" applyNumberFormat="1" applyFont="1" applyBorder="1" applyAlignment="1">
      <alignment horizontal="center" vertical="center" wrapText="1"/>
      <protection/>
    </xf>
    <xf numFmtId="1" fontId="70" fillId="0" borderId="68" xfId="57" applyNumberFormat="1" applyFont="1" applyBorder="1" applyAlignment="1">
      <alignment horizontal="center" vertical="center" wrapText="1"/>
      <protection/>
    </xf>
    <xf numFmtId="0" fontId="63" fillId="0" borderId="10" xfId="57" applyFont="1" applyBorder="1" applyAlignment="1">
      <alignment horizontal="center" vertical="center"/>
      <protection/>
    </xf>
    <xf numFmtId="10" fontId="63" fillId="0" borderId="68" xfId="57" applyNumberFormat="1" applyFont="1" applyBorder="1" applyAlignment="1">
      <alignment horizontal="center" vertical="center"/>
      <protection/>
    </xf>
    <xf numFmtId="0" fontId="14" fillId="0" borderId="0" xfId="56">
      <alignment/>
      <protection/>
    </xf>
    <xf numFmtId="0" fontId="71" fillId="0" borderId="0" xfId="56" applyFont="1">
      <alignment/>
      <protection/>
    </xf>
    <xf numFmtId="3" fontId="14" fillId="0" borderId="0" xfId="56" applyNumberFormat="1">
      <alignment/>
      <protection/>
    </xf>
    <xf numFmtId="0" fontId="71" fillId="0" borderId="0" xfId="56" applyFont="1" applyAlignment="1">
      <alignment horizontal="right"/>
      <protection/>
    </xf>
    <xf numFmtId="3" fontId="46" fillId="0" borderId="0" xfId="56" applyNumberFormat="1" applyFont="1" applyAlignment="1">
      <alignment horizontal="right"/>
      <protection/>
    </xf>
    <xf numFmtId="0" fontId="72" fillId="0" borderId="0" xfId="56" applyFont="1" applyAlignment="1">
      <alignment horizontal="center"/>
      <protection/>
    </xf>
    <xf numFmtId="0" fontId="73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5" fillId="0" borderId="0" xfId="58">
      <alignment/>
      <protection/>
    </xf>
    <xf numFmtId="0" fontId="45" fillId="0" borderId="13" xfId="56" applyFont="1" applyBorder="1" applyAlignment="1">
      <alignment horizontal="center" vertical="center" wrapText="1"/>
      <protection/>
    </xf>
    <xf numFmtId="0" fontId="14" fillId="0" borderId="48" xfId="56" applyBorder="1" applyAlignment="1">
      <alignment vertical="center" wrapText="1"/>
      <protection/>
    </xf>
    <xf numFmtId="0" fontId="14" fillId="0" borderId="0" xfId="56" applyAlignment="1">
      <alignment vertical="center" wrapText="1"/>
      <protection/>
    </xf>
    <xf numFmtId="0" fontId="45" fillId="0" borderId="55" xfId="56" applyFont="1" applyBorder="1" applyAlignment="1">
      <alignment horizontal="center" vertical="center" wrapText="1"/>
      <protection/>
    </xf>
    <xf numFmtId="166" fontId="74" fillId="0" borderId="51" xfId="58" applyNumberFormat="1" applyFont="1" applyBorder="1" applyAlignment="1">
      <alignment horizontal="center" vertical="center" wrapText="1"/>
      <protection/>
    </xf>
    <xf numFmtId="3" fontId="74" fillId="0" borderId="55" xfId="58" applyNumberFormat="1" applyFont="1" applyBorder="1" applyAlignment="1">
      <alignment horizontal="center" vertical="center" wrapText="1"/>
      <protection/>
    </xf>
    <xf numFmtId="3" fontId="74" fillId="0" borderId="56" xfId="58" applyNumberFormat="1" applyFont="1" applyBorder="1" applyAlignment="1">
      <alignment horizontal="center" vertical="center" wrapText="1"/>
      <protection/>
    </xf>
    <xf numFmtId="3" fontId="74" fillId="0" borderId="69" xfId="58" applyNumberFormat="1" applyFont="1" applyBorder="1" applyAlignment="1">
      <alignment horizontal="center" vertical="center" wrapText="1"/>
      <protection/>
    </xf>
    <xf numFmtId="3" fontId="74" fillId="0" borderId="54" xfId="58" applyNumberFormat="1" applyFont="1" applyBorder="1" applyAlignment="1">
      <alignment horizontal="center" vertical="center" wrapText="1"/>
      <protection/>
    </xf>
    <xf numFmtId="3" fontId="74" fillId="0" borderId="67" xfId="58" applyNumberFormat="1" applyFont="1" applyBorder="1" applyAlignment="1">
      <alignment horizontal="center" vertical="center" wrapText="1"/>
      <protection/>
    </xf>
    <xf numFmtId="0" fontId="45" fillId="0" borderId="12" xfId="56" applyFont="1" applyBorder="1" applyAlignment="1">
      <alignment horizontal="center" vertical="center" wrapText="1"/>
      <protection/>
    </xf>
    <xf numFmtId="3" fontId="75" fillId="0" borderId="12" xfId="58" applyNumberFormat="1" applyFont="1" applyBorder="1" applyAlignment="1">
      <alignment horizontal="right" vertical="center" wrapText="1"/>
      <protection/>
    </xf>
    <xf numFmtId="3" fontId="75" fillId="0" borderId="12" xfId="58" applyNumberFormat="1" applyFont="1" applyBorder="1" applyAlignment="1">
      <alignment horizontal="center" vertical="center" wrapText="1"/>
      <protection/>
    </xf>
    <xf numFmtId="3" fontId="75" fillId="0" borderId="67" xfId="58" applyNumberFormat="1" applyFont="1" applyBorder="1" applyAlignment="1">
      <alignment horizontal="center" vertical="center" wrapText="1"/>
      <protection/>
    </xf>
    <xf numFmtId="3" fontId="75" fillId="0" borderId="56" xfId="58" applyNumberFormat="1" applyFont="1" applyBorder="1" applyAlignment="1">
      <alignment horizontal="center" vertical="center" wrapText="1"/>
      <protection/>
    </xf>
    <xf numFmtId="3" fontId="75" fillId="0" borderId="69" xfId="58" applyNumberFormat="1" applyFont="1" applyBorder="1" applyAlignment="1">
      <alignment horizontal="center" vertical="center" wrapText="1"/>
      <protection/>
    </xf>
    <xf numFmtId="3" fontId="75" fillId="0" borderId="54" xfId="58" applyNumberFormat="1" applyFont="1" applyBorder="1" applyAlignment="1">
      <alignment horizontal="center" vertical="center" wrapText="1"/>
      <protection/>
    </xf>
    <xf numFmtId="0" fontId="75" fillId="0" borderId="12" xfId="58" applyFont="1" applyFill="1" applyBorder="1" applyAlignment="1">
      <alignment horizontal="left"/>
      <protection/>
    </xf>
    <xf numFmtId="3" fontId="76" fillId="0" borderId="12" xfId="58" applyNumberFormat="1" applyFont="1" applyFill="1" applyBorder="1" applyAlignment="1">
      <alignment horizontal="right" vertical="top"/>
      <protection/>
    </xf>
    <xf numFmtId="3" fontId="76" fillId="0" borderId="12" xfId="58" applyNumberFormat="1" applyFont="1" applyFill="1" applyBorder="1" applyAlignment="1">
      <alignment vertical="top"/>
      <protection/>
    </xf>
    <xf numFmtId="10" fontId="76" fillId="0" borderId="12" xfId="58" applyNumberFormat="1" applyFont="1" applyFill="1" applyBorder="1" applyAlignment="1">
      <alignment vertical="top"/>
      <protection/>
    </xf>
    <xf numFmtId="3" fontId="76" fillId="0" borderId="60" xfId="58" applyNumberFormat="1" applyFont="1" applyFill="1" applyBorder="1" applyAlignment="1">
      <alignment vertical="top"/>
      <protection/>
    </xf>
    <xf numFmtId="3" fontId="76" fillId="0" borderId="28" xfId="58" applyNumberFormat="1" applyFont="1" applyFill="1" applyBorder="1" applyAlignment="1">
      <alignment vertical="top"/>
      <protection/>
    </xf>
    <xf numFmtId="10" fontId="76" fillId="0" borderId="46" xfId="58" applyNumberFormat="1" applyFont="1" applyFill="1" applyBorder="1" applyAlignment="1">
      <alignment vertical="top"/>
      <protection/>
    </xf>
    <xf numFmtId="3" fontId="75" fillId="0" borderId="60" xfId="58" applyNumberFormat="1" applyFont="1" applyBorder="1" applyAlignment="1">
      <alignment horizontal="center" vertical="center" wrapText="1"/>
      <protection/>
    </xf>
    <xf numFmtId="3" fontId="75" fillId="0" borderId="28" xfId="58" applyNumberFormat="1" applyFont="1" applyBorder="1" applyAlignment="1">
      <alignment horizontal="center" vertical="center" wrapText="1"/>
      <protection/>
    </xf>
    <xf numFmtId="3" fontId="75" fillId="0" borderId="46" xfId="58" applyNumberFormat="1" applyFont="1" applyBorder="1" applyAlignment="1">
      <alignment horizontal="center" vertical="center" wrapText="1"/>
      <protection/>
    </xf>
    <xf numFmtId="0" fontId="14" fillId="0" borderId="12" xfId="56" applyFont="1" applyBorder="1" applyAlignment="1">
      <alignment horizontal="center" vertical="center"/>
      <protection/>
    </xf>
    <xf numFmtId="0" fontId="14" fillId="0" borderId="12" xfId="56" applyFont="1" applyBorder="1">
      <alignment/>
      <protection/>
    </xf>
    <xf numFmtId="0" fontId="14" fillId="0" borderId="12" xfId="56" applyBorder="1">
      <alignment/>
      <protection/>
    </xf>
    <xf numFmtId="3" fontId="76" fillId="0" borderId="85" xfId="58" applyNumberFormat="1" applyFont="1" applyFill="1" applyBorder="1" applyAlignment="1">
      <alignment vertical="top"/>
      <protection/>
    </xf>
    <xf numFmtId="3" fontId="76" fillId="0" borderId="22" xfId="58" applyNumberFormat="1" applyFont="1" applyFill="1" applyBorder="1" applyAlignment="1">
      <alignment vertical="top"/>
      <protection/>
    </xf>
    <xf numFmtId="10" fontId="76" fillId="0" borderId="78" xfId="58" applyNumberFormat="1" applyFont="1" applyFill="1" applyBorder="1" applyAlignment="1">
      <alignment vertical="top"/>
      <protection/>
    </xf>
    <xf numFmtId="3" fontId="76" fillId="0" borderId="59" xfId="58" applyNumberFormat="1" applyFont="1" applyFill="1" applyBorder="1" applyAlignment="1">
      <alignment vertical="top"/>
      <protection/>
    </xf>
    <xf numFmtId="3" fontId="76" fillId="0" borderId="21" xfId="58" applyNumberFormat="1" applyFont="1" applyFill="1" applyBorder="1" applyAlignment="1">
      <alignment vertical="top"/>
      <protection/>
    </xf>
    <xf numFmtId="3" fontId="76" fillId="0" borderId="73" xfId="58" applyNumberFormat="1" applyFont="1" applyFill="1" applyBorder="1" applyAlignment="1">
      <alignment vertical="top"/>
      <protection/>
    </xf>
    <xf numFmtId="3" fontId="76" fillId="0" borderId="46" xfId="58" applyNumberFormat="1" applyFont="1" applyFill="1" applyBorder="1" applyAlignment="1">
      <alignment vertical="top"/>
      <protection/>
    </xf>
    <xf numFmtId="0" fontId="14" fillId="0" borderId="13" xfId="56" applyFont="1" applyBorder="1" applyAlignment="1">
      <alignment horizontal="center" vertical="center"/>
      <protection/>
    </xf>
    <xf numFmtId="3" fontId="77" fillId="0" borderId="13" xfId="58" applyNumberFormat="1" applyFont="1" applyBorder="1" applyAlignment="1">
      <alignment vertical="center"/>
      <protection/>
    </xf>
    <xf numFmtId="3" fontId="77" fillId="0" borderId="14" xfId="58" applyNumberFormat="1" applyFont="1" applyBorder="1" applyAlignment="1">
      <alignment vertical="center"/>
      <protection/>
    </xf>
    <xf numFmtId="10" fontId="77" fillId="0" borderId="15" xfId="58" applyNumberFormat="1" applyFont="1" applyBorder="1" applyAlignment="1">
      <alignment vertical="center"/>
      <protection/>
    </xf>
    <xf numFmtId="3" fontId="77" fillId="0" borderId="15" xfId="58" applyNumberFormat="1" applyFont="1" applyBorder="1" applyAlignment="1">
      <alignment vertical="center"/>
      <protection/>
    </xf>
    <xf numFmtId="3" fontId="77" fillId="0" borderId="58" xfId="58" applyNumberFormat="1" applyFont="1" applyBorder="1" applyAlignment="1">
      <alignment vertical="center"/>
      <protection/>
    </xf>
    <xf numFmtId="0" fontId="80" fillId="0" borderId="0" xfId="56" applyFont="1" applyAlignment="1">
      <alignment vertical="center"/>
      <protection/>
    </xf>
    <xf numFmtId="3" fontId="46" fillId="0" borderId="0" xfId="56" applyNumberFormat="1" applyFont="1" applyAlignment="1">
      <alignment horizontal="right" vertical="center"/>
      <protection/>
    </xf>
    <xf numFmtId="0" fontId="82" fillId="0" borderId="48" xfId="56" applyFont="1" applyBorder="1" applyAlignment="1">
      <alignment vertical="center"/>
      <protection/>
    </xf>
    <xf numFmtId="0" fontId="14" fillId="0" borderId="48" xfId="56" applyBorder="1" applyAlignment="1">
      <alignment vertical="center"/>
      <protection/>
    </xf>
    <xf numFmtId="0" fontId="81" fillId="5" borderId="44" xfId="56" applyFont="1" applyFill="1" applyBorder="1" applyAlignment="1">
      <alignment horizontal="center" vertical="center" wrapText="1"/>
      <protection/>
    </xf>
    <xf numFmtId="0" fontId="81" fillId="5" borderId="32" xfId="56" applyFont="1" applyFill="1" applyBorder="1" applyAlignment="1">
      <alignment horizontal="center" vertical="center" wrapText="1"/>
      <protection/>
    </xf>
    <xf numFmtId="3" fontId="81" fillId="5" borderId="86" xfId="56" applyNumberFormat="1" applyFont="1" applyFill="1" applyBorder="1" applyAlignment="1">
      <alignment horizontal="center" vertical="center" wrapText="1"/>
      <protection/>
    </xf>
    <xf numFmtId="3" fontId="81" fillId="5" borderId="87" xfId="56" applyNumberFormat="1" applyFont="1" applyFill="1" applyBorder="1" applyAlignment="1">
      <alignment horizontal="center" vertical="center" wrapText="1"/>
      <protection/>
    </xf>
    <xf numFmtId="3" fontId="81" fillId="5" borderId="88" xfId="56" applyNumberFormat="1" applyFont="1" applyFill="1" applyBorder="1" applyAlignment="1">
      <alignment horizontal="center" vertical="center" wrapText="1"/>
      <protection/>
    </xf>
    <xf numFmtId="0" fontId="75" fillId="0" borderId="24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83" fillId="0" borderId="28" xfId="56" applyNumberFormat="1" applyFont="1" applyBorder="1" applyAlignment="1">
      <alignment horizontal="right" vertical="center" wrapText="1"/>
      <protection/>
    </xf>
    <xf numFmtId="3" fontId="83" fillId="0" borderId="22" xfId="56" applyNumberFormat="1" applyFont="1" applyBorder="1" applyAlignment="1">
      <alignment horizontal="right" vertical="center" wrapText="1"/>
      <protection/>
    </xf>
    <xf numFmtId="10" fontId="83" fillId="0" borderId="22" xfId="56" applyNumberFormat="1" applyFont="1" applyBorder="1" applyAlignment="1">
      <alignment horizontal="right" vertical="center" wrapText="1"/>
      <protection/>
    </xf>
    <xf numFmtId="10" fontId="83" fillId="0" borderId="78" xfId="56" applyNumberFormat="1" applyFont="1" applyBorder="1" applyAlignment="1">
      <alignment horizontal="right" vertical="center" wrapText="1"/>
      <protection/>
    </xf>
    <xf numFmtId="10" fontId="83" fillId="0" borderId="28" xfId="56" applyNumberFormat="1" applyFont="1" applyBorder="1" applyAlignment="1">
      <alignment horizontal="right" vertical="center" wrapText="1"/>
      <protection/>
    </xf>
    <xf numFmtId="10" fontId="83" fillId="0" borderId="46" xfId="56" applyNumberFormat="1" applyFont="1" applyBorder="1" applyAlignment="1">
      <alignment horizontal="right" vertical="center" wrapText="1"/>
      <protection/>
    </xf>
    <xf numFmtId="3" fontId="83" fillId="0" borderId="28" xfId="56" applyNumberFormat="1" applyFont="1" applyFill="1" applyBorder="1" applyAlignment="1">
      <alignment vertical="center"/>
      <protection/>
    </xf>
    <xf numFmtId="3" fontId="81" fillId="5" borderId="89" xfId="56" applyNumberFormat="1" applyFont="1" applyFill="1" applyBorder="1" applyAlignment="1">
      <alignment horizontal="center" vertical="center" wrapText="1"/>
      <protection/>
    </xf>
    <xf numFmtId="3" fontId="81" fillId="5" borderId="90" xfId="56" applyNumberFormat="1" applyFont="1" applyFill="1" applyBorder="1" applyAlignment="1">
      <alignment horizontal="center" vertical="center" wrapText="1"/>
      <protection/>
    </xf>
    <xf numFmtId="3" fontId="48" fillId="5" borderId="90" xfId="56" applyNumberFormat="1" applyFont="1" applyFill="1" applyBorder="1" applyAlignment="1">
      <alignment horizontal="right" vertical="center" wrapText="1"/>
      <protection/>
    </xf>
    <xf numFmtId="10" fontId="48" fillId="5" borderId="90" xfId="56" applyNumberFormat="1" applyFont="1" applyFill="1" applyBorder="1" applyAlignment="1">
      <alignment horizontal="right" vertical="center" wrapText="1"/>
      <protection/>
    </xf>
    <xf numFmtId="10" fontId="48" fillId="5" borderId="91" xfId="56" applyNumberFormat="1" applyFont="1" applyFill="1" applyBorder="1" applyAlignment="1">
      <alignment horizontal="right" vertical="center" wrapText="1"/>
      <protection/>
    </xf>
    <xf numFmtId="3" fontId="81" fillId="0" borderId="0" xfId="56" applyNumberFormat="1" applyFont="1" applyFill="1" applyBorder="1" applyAlignment="1">
      <alignment horizontal="center" vertical="center" wrapText="1"/>
      <protection/>
    </xf>
    <xf numFmtId="3" fontId="48" fillId="0" borderId="0" xfId="56" applyNumberFormat="1" applyFont="1" applyFill="1" applyBorder="1" applyAlignment="1">
      <alignment horizontal="right" vertical="center" wrapText="1"/>
      <protection/>
    </xf>
    <xf numFmtId="0" fontId="82" fillId="0" borderId="0" xfId="56" applyFont="1" applyAlignment="1">
      <alignment vertical="center"/>
      <protection/>
    </xf>
    <xf numFmtId="0" fontId="14" fillId="0" borderId="48" xfId="56" applyFill="1" applyBorder="1" applyAlignment="1">
      <alignment vertical="center"/>
      <protection/>
    </xf>
    <xf numFmtId="0" fontId="14" fillId="0" borderId="0" xfId="56" applyFill="1" applyAlignment="1">
      <alignment vertical="center"/>
      <protection/>
    </xf>
    <xf numFmtId="0" fontId="81" fillId="5" borderId="92" xfId="56" applyFont="1" applyFill="1" applyBorder="1" applyAlignment="1">
      <alignment horizontal="center" vertical="center" wrapText="1"/>
      <protection/>
    </xf>
    <xf numFmtId="0" fontId="81" fillId="5" borderId="87" xfId="56" applyFont="1" applyFill="1" applyBorder="1" applyAlignment="1">
      <alignment horizontal="center" vertical="center" wrapText="1"/>
      <protection/>
    </xf>
    <xf numFmtId="3" fontId="81" fillId="5" borderId="93" xfId="56" applyNumberFormat="1" applyFont="1" applyFill="1" applyBorder="1" applyAlignment="1">
      <alignment horizontal="center" vertical="center" wrapText="1"/>
      <protection/>
    </xf>
    <xf numFmtId="0" fontId="75" fillId="0" borderId="40" xfId="0" applyFont="1" applyFill="1" applyBorder="1" applyAlignment="1">
      <alignment vertical="center" wrapText="1"/>
    </xf>
    <xf numFmtId="0" fontId="75" fillId="0" borderId="22" xfId="0" applyFont="1" applyFill="1" applyBorder="1" applyAlignment="1">
      <alignment horizontal="center" vertical="center" wrapText="1"/>
    </xf>
    <xf numFmtId="3" fontId="83" fillId="0" borderId="22" xfId="56" applyNumberFormat="1" applyFont="1" applyFill="1" applyBorder="1" applyAlignment="1">
      <alignment horizontal="right" vertical="center" wrapText="1"/>
      <protection/>
    </xf>
    <xf numFmtId="3" fontId="83" fillId="0" borderId="28" xfId="56" applyNumberFormat="1" applyFont="1" applyFill="1" applyBorder="1" applyAlignment="1">
      <alignment horizontal="right" vertical="center" wrapText="1"/>
      <protection/>
    </xf>
    <xf numFmtId="0" fontId="75" fillId="0" borderId="24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94" xfId="0" applyFont="1" applyFill="1" applyBorder="1" applyAlignment="1">
      <alignment vertical="center" wrapText="1"/>
    </xf>
    <xf numFmtId="0" fontId="75" fillId="0" borderId="30" xfId="0" applyFont="1" applyFill="1" applyBorder="1" applyAlignment="1">
      <alignment horizontal="center" vertical="center" wrapText="1"/>
    </xf>
    <xf numFmtId="3" fontId="83" fillId="0" borderId="30" xfId="56" applyNumberFormat="1" applyFont="1" applyFill="1" applyBorder="1" applyAlignment="1">
      <alignment horizontal="right" vertical="center" wrapText="1"/>
      <protection/>
    </xf>
    <xf numFmtId="0" fontId="75" fillId="0" borderId="48" xfId="0" applyFont="1" applyFill="1" applyBorder="1" applyAlignment="1">
      <alignment vertical="center" wrapText="1"/>
    </xf>
    <xf numFmtId="0" fontId="75" fillId="0" borderId="32" xfId="0" applyFont="1" applyFill="1" applyBorder="1" applyAlignment="1">
      <alignment horizontal="center" vertical="center" wrapText="1"/>
    </xf>
    <xf numFmtId="3" fontId="83" fillId="0" borderId="32" xfId="56" applyNumberFormat="1" applyFont="1" applyFill="1" applyBorder="1" applyAlignment="1">
      <alignment horizontal="right" vertical="center" wrapText="1"/>
      <protection/>
    </xf>
    <xf numFmtId="0" fontId="79" fillId="0" borderId="0" xfId="56" applyFont="1" applyAlignment="1">
      <alignment vertical="center"/>
      <protection/>
    </xf>
    <xf numFmtId="0" fontId="14" fillId="0" borderId="0" xfId="56" applyFont="1" applyAlignment="1">
      <alignment wrapText="1"/>
      <protection/>
    </xf>
    <xf numFmtId="0" fontId="14" fillId="0" borderId="0" xfId="56" applyFont="1">
      <alignment/>
      <protection/>
    </xf>
    <xf numFmtId="0" fontId="46" fillId="0" borderId="0" xfId="56" applyFont="1" applyAlignment="1">
      <alignment horizontal="center"/>
      <protection/>
    </xf>
    <xf numFmtId="0" fontId="14" fillId="0" borderId="48" xfId="56" applyFont="1" applyBorder="1">
      <alignment/>
      <protection/>
    </xf>
    <xf numFmtId="0" fontId="79" fillId="18" borderId="28" xfId="56" applyFont="1" applyFill="1" applyBorder="1" applyAlignment="1">
      <alignment horizontal="center" vertical="center"/>
      <protection/>
    </xf>
    <xf numFmtId="0" fontId="79" fillId="18" borderId="27" xfId="56" applyFont="1" applyFill="1" applyBorder="1" applyAlignment="1">
      <alignment horizontal="center" vertical="center"/>
      <protection/>
    </xf>
    <xf numFmtId="0" fontId="79" fillId="18" borderId="43" xfId="56" applyFont="1" applyFill="1" applyBorder="1" applyAlignment="1">
      <alignment horizontal="center" vertical="center" wrapText="1"/>
      <protection/>
    </xf>
    <xf numFmtId="0" fontId="79" fillId="18" borderId="22" xfId="56" applyFont="1" applyFill="1" applyBorder="1" applyAlignment="1">
      <alignment horizontal="center" vertical="center"/>
      <protection/>
    </xf>
    <xf numFmtId="0" fontId="79" fillId="18" borderId="22" xfId="56" applyFont="1" applyFill="1" applyBorder="1" applyAlignment="1">
      <alignment horizontal="center" vertical="center" wrapText="1"/>
      <protection/>
    </xf>
    <xf numFmtId="0" fontId="87" fillId="0" borderId="27" xfId="56" applyFont="1" applyBorder="1" applyAlignment="1">
      <alignment wrapText="1"/>
      <protection/>
    </xf>
    <xf numFmtId="3" fontId="88" fillId="0" borderId="28" xfId="56" applyNumberFormat="1" applyFont="1" applyFill="1" applyBorder="1" applyAlignment="1">
      <alignment horizontal="right"/>
      <protection/>
    </xf>
    <xf numFmtId="3" fontId="88" fillId="0" borderId="29" xfId="56" applyNumberFormat="1" applyFont="1" applyFill="1" applyBorder="1" applyAlignment="1">
      <alignment horizontal="right"/>
      <protection/>
    </xf>
    <xf numFmtId="0" fontId="88" fillId="0" borderId="27" xfId="56" applyFont="1" applyBorder="1" applyAlignment="1">
      <alignment horizontal="right"/>
      <protection/>
    </xf>
    <xf numFmtId="0" fontId="88" fillId="0" borderId="28" xfId="56" applyFont="1" applyBorder="1" applyAlignment="1">
      <alignment horizontal="right"/>
      <protection/>
    </xf>
    <xf numFmtId="3" fontId="88" fillId="0" borderId="28" xfId="56" applyNumberFormat="1" applyFont="1" applyBorder="1" applyAlignment="1">
      <alignment horizontal="right"/>
      <protection/>
    </xf>
    <xf numFmtId="3" fontId="88" fillId="0" borderId="46" xfId="56" applyNumberFormat="1" applyFont="1" applyFill="1" applyBorder="1" applyAlignment="1">
      <alignment horizontal="right"/>
      <protection/>
    </xf>
    <xf numFmtId="0" fontId="87" fillId="0" borderId="27" xfId="56" applyFont="1" applyFill="1" applyBorder="1" applyAlignment="1">
      <alignment wrapText="1"/>
      <protection/>
    </xf>
    <xf numFmtId="3" fontId="88" fillId="0" borderId="27" xfId="56" applyNumberFormat="1" applyFont="1" applyBorder="1" applyAlignment="1">
      <alignment horizontal="right"/>
      <protection/>
    </xf>
    <xf numFmtId="0" fontId="87" fillId="0" borderId="47" xfId="56" applyFont="1" applyBorder="1" applyAlignment="1">
      <alignment wrapText="1"/>
      <protection/>
    </xf>
    <xf numFmtId="3" fontId="88" fillId="0" borderId="27" xfId="56" applyNumberFormat="1" applyFont="1" applyFill="1" applyBorder="1" applyAlignment="1">
      <alignment horizontal="right"/>
      <protection/>
    </xf>
    <xf numFmtId="0" fontId="14" fillId="0" borderId="48" xfId="56" applyFont="1" applyFill="1" applyBorder="1">
      <alignment/>
      <protection/>
    </xf>
    <xf numFmtId="0" fontId="14" fillId="0" borderId="0" xfId="56" applyFont="1" applyFill="1">
      <alignment/>
      <protection/>
    </xf>
    <xf numFmtId="3" fontId="88" fillId="0" borderId="29" xfId="56" applyNumberFormat="1" applyFont="1" applyBorder="1" applyAlignment="1">
      <alignment horizontal="right"/>
      <protection/>
    </xf>
    <xf numFmtId="3" fontId="88" fillId="0" borderId="46" xfId="56" applyNumberFormat="1" applyFont="1" applyBorder="1" applyAlignment="1">
      <alignment horizontal="right"/>
      <protection/>
    </xf>
    <xf numFmtId="0" fontId="79" fillId="0" borderId="38" xfId="56" applyFont="1" applyBorder="1" applyAlignment="1">
      <alignment vertical="center" wrapText="1"/>
      <protection/>
    </xf>
    <xf numFmtId="3" fontId="89" fillId="0" borderId="37" xfId="43" applyNumberFormat="1" applyFont="1" applyFill="1" applyBorder="1" applyAlignment="1" applyProtection="1">
      <alignment horizontal="right" vertical="center"/>
      <protection/>
    </xf>
    <xf numFmtId="3" fontId="89" fillId="0" borderId="38" xfId="43" applyNumberFormat="1" applyFont="1" applyFill="1" applyBorder="1" applyAlignment="1" applyProtection="1">
      <alignment horizontal="right" vertical="center"/>
      <protection/>
    </xf>
    <xf numFmtId="0" fontId="87" fillId="0" borderId="0" xfId="56" applyFont="1" applyAlignment="1">
      <alignment wrapText="1"/>
      <protection/>
    </xf>
    <xf numFmtId="0" fontId="87" fillId="0" borderId="0" xfId="56" applyFont="1">
      <alignment/>
      <protection/>
    </xf>
    <xf numFmtId="3" fontId="87" fillId="0" borderId="0" xfId="56" applyNumberFormat="1" applyFont="1">
      <alignment/>
      <protection/>
    </xf>
    <xf numFmtId="3" fontId="14" fillId="0" borderId="0" xfId="56" applyNumberFormat="1" applyFont="1">
      <alignment/>
      <protection/>
    </xf>
    <xf numFmtId="3" fontId="88" fillId="0" borderId="30" xfId="56" applyNumberFormat="1" applyFont="1" applyBorder="1" applyAlignment="1">
      <alignment horizontal="right"/>
      <protection/>
    </xf>
    <xf numFmtId="3" fontId="88" fillId="0" borderId="31" xfId="56" applyNumberFormat="1" applyFont="1" applyBorder="1" applyAlignment="1">
      <alignment horizontal="right"/>
      <protection/>
    </xf>
    <xf numFmtId="0" fontId="87" fillId="0" borderId="47" xfId="56" applyFont="1" applyFill="1" applyBorder="1" applyAlignment="1">
      <alignment wrapText="1"/>
      <protection/>
    </xf>
    <xf numFmtId="0" fontId="79" fillId="0" borderId="38" xfId="56" applyFont="1" applyBorder="1" applyAlignment="1">
      <alignment wrapText="1"/>
      <protection/>
    </xf>
    <xf numFmtId="3" fontId="89" fillId="0" borderId="37" xfId="56" applyNumberFormat="1" applyFont="1" applyBorder="1" applyAlignment="1">
      <alignment horizontal="right"/>
      <protection/>
    </xf>
    <xf numFmtId="3" fontId="89" fillId="0" borderId="50" xfId="56" applyNumberFormat="1" applyFont="1" applyBorder="1" applyAlignment="1">
      <alignment horizontal="right"/>
      <protection/>
    </xf>
    <xf numFmtId="3" fontId="89" fillId="0" borderId="39" xfId="56" applyNumberFormat="1" applyFont="1" applyBorder="1" applyAlignment="1">
      <alignment horizontal="right"/>
      <protection/>
    </xf>
    <xf numFmtId="3" fontId="89" fillId="0" borderId="38" xfId="56" applyNumberFormat="1" applyFont="1" applyBorder="1" applyAlignment="1">
      <alignment horizontal="right"/>
      <protection/>
    </xf>
    <xf numFmtId="0" fontId="45" fillId="0" borderId="0" xfId="56" applyFont="1">
      <alignment/>
      <protection/>
    </xf>
    <xf numFmtId="0" fontId="14" fillId="0" borderId="0" xfId="56" applyFont="1" applyAlignment="1">
      <alignment vertical="center"/>
      <protection/>
    </xf>
    <xf numFmtId="0" fontId="14" fillId="0" borderId="0" xfId="56" applyFont="1" applyAlignment="1">
      <alignment horizontal="center" vertical="center"/>
      <protection/>
    </xf>
    <xf numFmtId="3" fontId="14" fillId="0" borderId="0" xfId="56" applyNumberFormat="1" applyFont="1" applyAlignment="1">
      <alignment vertical="center"/>
      <protection/>
    </xf>
    <xf numFmtId="0" fontId="79" fillId="0" borderId="0" xfId="56" applyFont="1" applyBorder="1" applyAlignment="1">
      <alignment horizontal="center" vertical="center"/>
      <protection/>
    </xf>
    <xf numFmtId="0" fontId="14" fillId="0" borderId="57" xfId="56" applyFont="1" applyBorder="1" applyAlignment="1">
      <alignment vertical="center"/>
      <protection/>
    </xf>
    <xf numFmtId="0" fontId="14" fillId="0" borderId="0" xfId="56" applyFont="1" applyBorder="1" applyAlignment="1">
      <alignment vertical="center"/>
      <protection/>
    </xf>
    <xf numFmtId="3" fontId="79" fillId="0" borderId="0" xfId="56" applyNumberFormat="1" applyFont="1" applyBorder="1" applyAlignment="1">
      <alignment horizontal="center" vertical="center"/>
      <protection/>
    </xf>
    <xf numFmtId="0" fontId="90" fillId="16" borderId="13" xfId="56" applyFont="1" applyFill="1" applyBorder="1" applyAlignment="1">
      <alignment horizontal="center" vertical="center"/>
      <protection/>
    </xf>
    <xf numFmtId="0" fontId="90" fillId="16" borderId="58" xfId="56" applyFont="1" applyFill="1" applyBorder="1" applyAlignment="1">
      <alignment horizontal="center" vertical="center"/>
      <protection/>
    </xf>
    <xf numFmtId="0" fontId="90" fillId="16" borderId="14" xfId="56" applyFont="1" applyFill="1" applyBorder="1" applyAlignment="1">
      <alignment horizontal="center" vertical="center"/>
      <protection/>
    </xf>
    <xf numFmtId="0" fontId="90" fillId="16" borderId="16" xfId="56" applyFont="1" applyFill="1" applyBorder="1" applyAlignment="1">
      <alignment horizontal="center" vertical="center"/>
      <protection/>
    </xf>
    <xf numFmtId="3" fontId="90" fillId="16" borderId="12" xfId="56" applyNumberFormat="1" applyFont="1" applyFill="1" applyBorder="1" applyAlignment="1">
      <alignment horizontal="center" vertical="center"/>
      <protection/>
    </xf>
    <xf numFmtId="0" fontId="45" fillId="0" borderId="48" xfId="56" applyFont="1" applyBorder="1" applyAlignment="1">
      <alignment vertical="center"/>
      <protection/>
    </xf>
    <xf numFmtId="0" fontId="45" fillId="0" borderId="0" xfId="56" applyFont="1" applyAlignment="1">
      <alignment vertical="center"/>
      <protection/>
    </xf>
    <xf numFmtId="0" fontId="90" fillId="16" borderId="49" xfId="56" applyFont="1" applyFill="1" applyBorder="1" applyAlignment="1">
      <alignment horizontal="center" vertical="center"/>
      <protection/>
    </xf>
    <xf numFmtId="0" fontId="90" fillId="16" borderId="95" xfId="56" applyFont="1" applyFill="1" applyBorder="1" applyAlignment="1">
      <alignment horizontal="center" vertical="center"/>
      <protection/>
    </xf>
    <xf numFmtId="0" fontId="90" fillId="16" borderId="32" xfId="56" applyFont="1" applyFill="1" applyBorder="1" applyAlignment="1">
      <alignment horizontal="center" vertical="center"/>
      <protection/>
    </xf>
    <xf numFmtId="0" fontId="90" fillId="16" borderId="33" xfId="56" applyFont="1" applyFill="1" applyBorder="1" applyAlignment="1">
      <alignment horizontal="center" vertical="center"/>
      <protection/>
    </xf>
    <xf numFmtId="3" fontId="90" fillId="16" borderId="49" xfId="56" applyNumberFormat="1" applyFont="1" applyFill="1" applyBorder="1" applyAlignment="1">
      <alignment horizontal="center" vertical="center"/>
      <protection/>
    </xf>
    <xf numFmtId="3" fontId="90" fillId="16" borderId="80" xfId="56" applyNumberFormat="1" applyFont="1" applyFill="1" applyBorder="1" applyAlignment="1">
      <alignment horizontal="center" vertical="center" wrapText="1"/>
      <protection/>
    </xf>
    <xf numFmtId="3" fontId="90" fillId="16" borderId="95" xfId="56" applyNumberFormat="1" applyFont="1" applyFill="1" applyBorder="1" applyAlignment="1">
      <alignment horizontal="center" vertical="center"/>
      <protection/>
    </xf>
    <xf numFmtId="3" fontId="90" fillId="16" borderId="33" xfId="56" applyNumberFormat="1" applyFont="1" applyFill="1" applyBorder="1" applyAlignment="1">
      <alignment horizontal="center" vertical="center"/>
      <protection/>
    </xf>
    <xf numFmtId="3" fontId="90" fillId="16" borderId="32" xfId="56" applyNumberFormat="1" applyFont="1" applyFill="1" applyBorder="1" applyAlignment="1">
      <alignment horizontal="center" vertical="center"/>
      <protection/>
    </xf>
    <xf numFmtId="3" fontId="90" fillId="16" borderId="80" xfId="56" applyNumberFormat="1" applyFont="1" applyFill="1" applyBorder="1" applyAlignment="1">
      <alignment horizontal="center" vertical="center"/>
      <protection/>
    </xf>
    <xf numFmtId="3" fontId="90" fillId="16" borderId="19" xfId="56" applyNumberFormat="1" applyFont="1" applyFill="1" applyBorder="1" applyAlignment="1">
      <alignment horizontal="center" vertical="center"/>
      <protection/>
    </xf>
    <xf numFmtId="3" fontId="90" fillId="16" borderId="52" xfId="56" applyNumberFormat="1" applyFont="1" applyFill="1" applyBorder="1" applyAlignment="1">
      <alignment horizontal="center" vertical="center" wrapText="1"/>
      <protection/>
    </xf>
    <xf numFmtId="0" fontId="14" fillId="0" borderId="27" xfId="56" applyFont="1" applyBorder="1" applyAlignment="1">
      <alignment horizontal="center" vertical="center"/>
      <protection/>
    </xf>
    <xf numFmtId="0" fontId="14" fillId="0" borderId="60" xfId="56" applyFont="1" applyBorder="1" applyAlignment="1">
      <alignment horizontal="center" vertical="center"/>
      <protection/>
    </xf>
    <xf numFmtId="0" fontId="86" fillId="0" borderId="28" xfId="0" applyFont="1" applyFill="1" applyBorder="1" applyAlignment="1">
      <alignment vertical="center" wrapText="1"/>
    </xf>
    <xf numFmtId="0" fontId="86" fillId="0" borderId="29" xfId="0" applyFont="1" applyFill="1" applyBorder="1" applyAlignment="1">
      <alignment horizontal="center" vertical="center"/>
    </xf>
    <xf numFmtId="3" fontId="87" fillId="0" borderId="27" xfId="56" applyNumberFormat="1" applyFont="1" applyFill="1" applyBorder="1" applyAlignment="1">
      <alignment vertical="center"/>
      <protection/>
    </xf>
    <xf numFmtId="3" fontId="87" fillId="0" borderId="46" xfId="56" applyNumberFormat="1" applyFont="1" applyFill="1" applyBorder="1" applyAlignment="1">
      <alignment vertical="center"/>
      <protection/>
    </xf>
    <xf numFmtId="3" fontId="87" fillId="0" borderId="60" xfId="56" applyNumberFormat="1" applyFont="1" applyFill="1" applyBorder="1" applyAlignment="1">
      <alignment vertical="center"/>
      <protection/>
    </xf>
    <xf numFmtId="10" fontId="87" fillId="0" borderId="29" xfId="56" applyNumberFormat="1" applyFont="1" applyFill="1" applyBorder="1" applyAlignment="1">
      <alignment vertical="center"/>
      <protection/>
    </xf>
    <xf numFmtId="3" fontId="87" fillId="0" borderId="28" xfId="56" applyNumberFormat="1" applyFont="1" applyFill="1" applyBorder="1" applyAlignment="1">
      <alignment vertical="center"/>
      <protection/>
    </xf>
    <xf numFmtId="10" fontId="87" fillId="0" borderId="46" xfId="56" applyNumberFormat="1" applyFont="1" applyFill="1" applyBorder="1" applyAlignment="1">
      <alignment vertical="center"/>
      <protection/>
    </xf>
    <xf numFmtId="3" fontId="87" fillId="0" borderId="26" xfId="0" applyNumberFormat="1" applyFont="1" applyFill="1" applyBorder="1" applyAlignment="1">
      <alignment horizontal="right" vertical="center"/>
    </xf>
    <xf numFmtId="0" fontId="14" fillId="0" borderId="48" xfId="56" applyFont="1" applyFill="1" applyBorder="1" applyAlignment="1">
      <alignment vertical="center"/>
      <protection/>
    </xf>
    <xf numFmtId="3" fontId="87" fillId="0" borderId="27" xfId="0" applyNumberFormat="1" applyFont="1" applyFill="1" applyBorder="1" applyAlignment="1">
      <alignment horizontal="right" vertical="center"/>
    </xf>
    <xf numFmtId="3" fontId="87" fillId="0" borderId="46" xfId="0" applyNumberFormat="1" applyFont="1" applyFill="1" applyBorder="1" applyAlignment="1">
      <alignment horizontal="right" vertical="center"/>
    </xf>
    <xf numFmtId="3" fontId="87" fillId="0" borderId="60" xfId="0" applyNumberFormat="1" applyFont="1" applyFill="1" applyBorder="1" applyAlignment="1">
      <alignment horizontal="right" vertical="center"/>
    </xf>
    <xf numFmtId="3" fontId="87" fillId="0" borderId="27" xfId="0" applyNumberFormat="1" applyFont="1" applyFill="1" applyBorder="1" applyAlignment="1">
      <alignment vertical="center"/>
    </xf>
    <xf numFmtId="3" fontId="87" fillId="0" borderId="28" xfId="0" applyNumberFormat="1" applyFont="1" applyFill="1" applyBorder="1" applyAlignment="1">
      <alignment horizontal="right" vertical="center"/>
    </xf>
    <xf numFmtId="0" fontId="86" fillId="0" borderId="29" xfId="56" applyFont="1" applyBorder="1" applyAlignment="1">
      <alignment horizontal="center" vertical="center"/>
      <protection/>
    </xf>
    <xf numFmtId="3" fontId="87" fillId="0" borderId="27" xfId="56" applyNumberFormat="1" applyFont="1" applyFill="1" applyBorder="1" applyAlignment="1">
      <alignment horizontal="right" vertical="center"/>
      <protection/>
    </xf>
    <xf numFmtId="3" fontId="87" fillId="0" borderId="46" xfId="56" applyNumberFormat="1" applyFont="1" applyFill="1" applyBorder="1" applyAlignment="1">
      <alignment horizontal="right" vertical="center"/>
      <protection/>
    </xf>
    <xf numFmtId="3" fontId="87" fillId="0" borderId="60" xfId="56" applyNumberFormat="1" applyFont="1" applyFill="1" applyBorder="1" applyAlignment="1">
      <alignment horizontal="right" vertical="center"/>
      <protection/>
    </xf>
    <xf numFmtId="3" fontId="87" fillId="0" borderId="28" xfId="56" applyNumberFormat="1" applyFont="1" applyFill="1" applyBorder="1" applyAlignment="1">
      <alignment horizontal="right" vertical="center"/>
      <protection/>
    </xf>
    <xf numFmtId="3" fontId="87" fillId="0" borderId="26" xfId="56" applyNumberFormat="1" applyFont="1" applyFill="1" applyBorder="1" applyAlignment="1">
      <alignment horizontal="right" vertical="center"/>
      <protection/>
    </xf>
    <xf numFmtId="0" fontId="83" fillId="0" borderId="28" xfId="56" applyFont="1" applyFill="1" applyBorder="1" applyAlignment="1">
      <alignment vertical="center"/>
      <protection/>
    </xf>
    <xf numFmtId="0" fontId="14" fillId="0" borderId="95" xfId="56" applyFont="1" applyBorder="1" applyAlignment="1">
      <alignment horizontal="center" vertical="center"/>
      <protection/>
    </xf>
    <xf numFmtId="0" fontId="83" fillId="0" borderId="32" xfId="56" applyFont="1" applyFill="1" applyBorder="1" applyAlignment="1">
      <alignment vertical="center"/>
      <protection/>
    </xf>
    <xf numFmtId="0" fontId="82" fillId="0" borderId="48" xfId="56" applyFont="1" applyFill="1" applyBorder="1" applyAlignment="1">
      <alignment vertical="center"/>
      <protection/>
    </xf>
    <xf numFmtId="3" fontId="87" fillId="0" borderId="34" xfId="56" applyNumberFormat="1" applyFont="1" applyFill="1" applyBorder="1" applyAlignment="1">
      <alignment horizontal="right" vertical="center"/>
      <protection/>
    </xf>
    <xf numFmtId="0" fontId="90" fillId="0" borderId="16" xfId="56" applyFont="1" applyBorder="1" applyAlignment="1">
      <alignment horizontal="center" vertical="center"/>
      <protection/>
    </xf>
    <xf numFmtId="3" fontId="79" fillId="0" borderId="13" xfId="56" applyNumberFormat="1" applyFont="1" applyFill="1" applyBorder="1" applyAlignment="1">
      <alignment horizontal="right" vertical="center"/>
      <protection/>
    </xf>
    <xf numFmtId="3" fontId="79" fillId="0" borderId="15" xfId="56" applyNumberFormat="1" applyFont="1" applyFill="1" applyBorder="1" applyAlignment="1">
      <alignment horizontal="right" vertical="center"/>
      <protection/>
    </xf>
    <xf numFmtId="3" fontId="79" fillId="0" borderId="58" xfId="56" applyNumberFormat="1" applyFont="1" applyFill="1" applyBorder="1" applyAlignment="1">
      <alignment horizontal="right" vertical="center"/>
      <protection/>
    </xf>
    <xf numFmtId="10" fontId="79" fillId="0" borderId="16" xfId="56" applyNumberFormat="1" applyFont="1" applyFill="1" applyBorder="1" applyAlignment="1">
      <alignment horizontal="right" vertical="center"/>
      <protection/>
    </xf>
    <xf numFmtId="3" fontId="79" fillId="0" borderId="12" xfId="56" applyNumberFormat="1" applyFont="1" applyFill="1" applyBorder="1" applyAlignment="1">
      <alignment horizontal="right" vertical="center"/>
      <protection/>
    </xf>
    <xf numFmtId="0" fontId="90" fillId="0" borderId="0" xfId="56" applyFont="1" applyBorder="1" applyAlignment="1">
      <alignment horizontal="center" vertical="center"/>
      <protection/>
    </xf>
    <xf numFmtId="3" fontId="79" fillId="0" borderId="0" xfId="56" applyNumberFormat="1" applyFont="1" applyFill="1" applyBorder="1" applyAlignment="1">
      <alignment horizontal="right" vertical="center"/>
      <protection/>
    </xf>
    <xf numFmtId="10" fontId="79" fillId="0" borderId="0" xfId="56" applyNumberFormat="1" applyFont="1" applyFill="1" applyBorder="1" applyAlignment="1">
      <alignment horizontal="right" vertical="center"/>
      <protection/>
    </xf>
    <xf numFmtId="0" fontId="14" fillId="0" borderId="0" xfId="56" applyFont="1" applyFill="1" applyBorder="1" applyAlignment="1">
      <alignment vertical="center"/>
      <protection/>
    </xf>
    <xf numFmtId="3" fontId="14" fillId="0" borderId="0" xfId="56" applyNumberFormat="1" applyFont="1" applyFill="1" applyBorder="1" applyAlignment="1">
      <alignment horizontal="right" vertical="center"/>
      <protection/>
    </xf>
    <xf numFmtId="0" fontId="14" fillId="0" borderId="48" xfId="56" applyFont="1" applyBorder="1" applyAlignment="1">
      <alignment vertical="center"/>
      <protection/>
    </xf>
    <xf numFmtId="0" fontId="90" fillId="16" borderId="55" xfId="56" applyFont="1" applyFill="1" applyBorder="1" applyAlignment="1">
      <alignment horizontal="center" vertical="center"/>
      <protection/>
    </xf>
    <xf numFmtId="0" fontId="90" fillId="16" borderId="67" xfId="56" applyFont="1" applyFill="1" applyBorder="1" applyAlignment="1">
      <alignment horizontal="center" vertical="center"/>
      <protection/>
    </xf>
    <xf numFmtId="0" fontId="90" fillId="16" borderId="56" xfId="56" applyFont="1" applyFill="1" applyBorder="1" applyAlignment="1">
      <alignment horizontal="center" vertical="center"/>
      <protection/>
    </xf>
    <xf numFmtId="0" fontId="90" fillId="16" borderId="51" xfId="56" applyFont="1" applyFill="1" applyBorder="1" applyAlignment="1">
      <alignment horizontal="center" vertical="center"/>
      <protection/>
    </xf>
    <xf numFmtId="3" fontId="90" fillId="16" borderId="12" xfId="56" applyNumberFormat="1" applyFont="1" applyFill="1" applyBorder="1" applyAlignment="1">
      <alignment horizontal="center" vertical="center" wrapText="1"/>
      <protection/>
    </xf>
    <xf numFmtId="0" fontId="14" fillId="0" borderId="20" xfId="56" applyFont="1" applyBorder="1" applyAlignment="1">
      <alignment horizontal="center" vertical="center"/>
      <protection/>
    </xf>
    <xf numFmtId="0" fontId="14" fillId="0" borderId="59" xfId="56" applyFont="1" applyBorder="1" applyAlignment="1">
      <alignment horizontal="center" vertical="center"/>
      <protection/>
    </xf>
    <xf numFmtId="0" fontId="86" fillId="0" borderId="21" xfId="0" applyFont="1" applyFill="1" applyBorder="1" applyAlignment="1">
      <alignment vertical="center"/>
    </xf>
    <xf numFmtId="0" fontId="86" fillId="0" borderId="18" xfId="0" applyFont="1" applyFill="1" applyBorder="1" applyAlignment="1">
      <alignment horizontal="center" vertical="center"/>
    </xf>
    <xf numFmtId="3" fontId="87" fillId="0" borderId="20" xfId="0" applyNumberFormat="1" applyFont="1" applyFill="1" applyBorder="1" applyAlignment="1">
      <alignment horizontal="right" vertical="center"/>
    </xf>
    <xf numFmtId="3" fontId="87" fillId="0" borderId="73" xfId="0" applyNumberFormat="1" applyFont="1" applyFill="1" applyBorder="1" applyAlignment="1">
      <alignment horizontal="right" vertical="center"/>
    </xf>
    <xf numFmtId="3" fontId="87" fillId="0" borderId="59" xfId="0" applyNumberFormat="1" applyFont="1" applyFill="1" applyBorder="1" applyAlignment="1">
      <alignment horizontal="right" vertical="center"/>
    </xf>
    <xf numFmtId="3" fontId="87" fillId="0" borderId="20" xfId="56" applyNumberFormat="1" applyFont="1" applyBorder="1" applyAlignment="1">
      <alignment vertical="center"/>
      <protection/>
    </xf>
    <xf numFmtId="3" fontId="87" fillId="0" borderId="21" xfId="0" applyNumberFormat="1" applyFont="1" applyFill="1" applyBorder="1" applyAlignment="1">
      <alignment horizontal="right" vertical="center"/>
    </xf>
    <xf numFmtId="3" fontId="87" fillId="0" borderId="22" xfId="0" applyNumberFormat="1" applyFont="1" applyFill="1" applyBorder="1" applyAlignment="1">
      <alignment horizontal="right" vertical="center"/>
    </xf>
    <xf numFmtId="3" fontId="87" fillId="0" borderId="42" xfId="56" applyNumberFormat="1" applyFont="1" applyFill="1" applyBorder="1" applyAlignment="1">
      <alignment horizontal="right" vertical="center"/>
      <protection/>
    </xf>
    <xf numFmtId="0" fontId="14" fillId="0" borderId="43" xfId="56" applyFont="1" applyBorder="1" applyAlignment="1">
      <alignment horizontal="center" vertical="center"/>
      <protection/>
    </xf>
    <xf numFmtId="0" fontId="14" fillId="0" borderId="85" xfId="56" applyFont="1" applyBorder="1" applyAlignment="1">
      <alignment horizontal="center" vertical="center"/>
      <protection/>
    </xf>
    <xf numFmtId="0" fontId="86" fillId="0" borderId="85" xfId="0" applyFont="1" applyFill="1" applyBorder="1" applyAlignment="1">
      <alignment vertical="center"/>
    </xf>
    <xf numFmtId="0" fontId="86" fillId="0" borderId="41" xfId="0" applyFont="1" applyFill="1" applyBorder="1" applyAlignment="1">
      <alignment horizontal="center" vertical="center"/>
    </xf>
    <xf numFmtId="3" fontId="87" fillId="0" borderId="43" xfId="0" applyNumberFormat="1" applyFont="1" applyFill="1" applyBorder="1" applyAlignment="1">
      <alignment horizontal="right" vertical="center"/>
    </xf>
    <xf numFmtId="3" fontId="87" fillId="0" borderId="78" xfId="0" applyNumberFormat="1" applyFont="1" applyFill="1" applyBorder="1" applyAlignment="1">
      <alignment horizontal="right" vertical="center"/>
    </xf>
    <xf numFmtId="3" fontId="87" fillId="0" borderId="85" xfId="0" applyNumberFormat="1" applyFont="1" applyFill="1" applyBorder="1" applyAlignment="1">
      <alignment horizontal="right" vertical="center"/>
    </xf>
    <xf numFmtId="3" fontId="87" fillId="0" borderId="27" xfId="56" applyNumberFormat="1" applyFont="1" applyBorder="1" applyAlignment="1">
      <alignment vertical="center"/>
      <protection/>
    </xf>
    <xf numFmtId="0" fontId="86" fillId="0" borderId="31" xfId="0" applyFont="1" applyFill="1" applyBorder="1" applyAlignment="1">
      <alignment horizontal="center" vertical="center"/>
    </xf>
    <xf numFmtId="3" fontId="87" fillId="0" borderId="26" xfId="56" applyNumberFormat="1" applyFont="1" applyBorder="1" applyAlignment="1">
      <alignment horizontal="right" vertical="center"/>
      <protection/>
    </xf>
    <xf numFmtId="0" fontId="86" fillId="0" borderId="96" xfId="0" applyFont="1" applyFill="1" applyBorder="1" applyAlignment="1">
      <alignment vertical="center"/>
    </xf>
    <xf numFmtId="3" fontId="79" fillId="0" borderId="13" xfId="56" applyNumberFormat="1" applyFont="1" applyBorder="1" applyAlignment="1">
      <alignment horizontal="right" vertical="center"/>
      <protection/>
    </xf>
    <xf numFmtId="3" fontId="79" fillId="0" borderId="12" xfId="56" applyNumberFormat="1" applyFont="1" applyBorder="1" applyAlignment="1">
      <alignment horizontal="right" vertical="center"/>
      <protection/>
    </xf>
    <xf numFmtId="3" fontId="16" fillId="0" borderId="0" xfId="60" applyNumberFormat="1" applyFill="1" applyProtection="1">
      <alignment/>
      <protection/>
    </xf>
    <xf numFmtId="3" fontId="16" fillId="0" borderId="0" xfId="60" applyNumberFormat="1" applyFill="1" applyAlignment="1" applyProtection="1">
      <alignment wrapText="1"/>
      <protection locked="0"/>
    </xf>
    <xf numFmtId="3" fontId="16" fillId="0" borderId="0" xfId="60" applyNumberFormat="1" applyFill="1" applyProtection="1">
      <alignment/>
      <protection locked="0"/>
    </xf>
    <xf numFmtId="3" fontId="56" fillId="0" borderId="0" xfId="55" applyNumberFormat="1" applyFont="1" applyFill="1" applyAlignment="1">
      <alignment horizontal="right"/>
      <protection/>
    </xf>
    <xf numFmtId="3" fontId="50" fillId="0" borderId="55" xfId="60" applyNumberFormat="1" applyFont="1" applyFill="1" applyBorder="1" applyAlignment="1" applyProtection="1">
      <alignment horizontal="center" vertical="center" wrapText="1"/>
      <protection/>
    </xf>
    <xf numFmtId="3" fontId="50" fillId="0" borderId="56" xfId="60" applyNumberFormat="1" applyFont="1" applyFill="1" applyBorder="1" applyAlignment="1" applyProtection="1">
      <alignment horizontal="center" vertical="center" wrapText="1"/>
      <protection/>
    </xf>
    <xf numFmtId="3" fontId="50" fillId="0" borderId="56" xfId="60" applyNumberFormat="1" applyFont="1" applyFill="1" applyBorder="1" applyAlignment="1" applyProtection="1">
      <alignment horizontal="center" vertical="center"/>
      <protection/>
    </xf>
    <xf numFmtId="3" fontId="50" fillId="0" borderId="69" xfId="60" applyNumberFormat="1" applyFont="1" applyFill="1" applyBorder="1" applyAlignment="1" applyProtection="1">
      <alignment horizontal="center" vertical="center"/>
      <protection/>
    </xf>
    <xf numFmtId="3" fontId="35" fillId="0" borderId="13" xfId="60" applyNumberFormat="1" applyFont="1" applyFill="1" applyBorder="1" applyAlignment="1" applyProtection="1">
      <alignment horizontal="left" vertical="center" indent="1"/>
      <protection/>
    </xf>
    <xf numFmtId="3" fontId="16" fillId="0" borderId="0" xfId="60" applyNumberFormat="1" applyFill="1" applyAlignment="1" applyProtection="1">
      <alignment vertical="center"/>
      <protection/>
    </xf>
    <xf numFmtId="3" fontId="35" fillId="0" borderId="49" xfId="60" applyNumberFormat="1" applyFont="1" applyFill="1" applyBorder="1" applyAlignment="1" applyProtection="1">
      <alignment horizontal="left" vertical="center" indent="1"/>
      <protection/>
    </xf>
    <xf numFmtId="3" fontId="35" fillId="0" borderId="32" xfId="60" applyNumberFormat="1" applyFont="1" applyFill="1" applyBorder="1" applyAlignment="1" applyProtection="1">
      <alignment horizontal="left" vertical="center" wrapText="1"/>
      <protection/>
    </xf>
    <xf numFmtId="3" fontId="35" fillId="0" borderId="32" xfId="60" applyNumberFormat="1" applyFont="1" applyFill="1" applyBorder="1" applyAlignment="1" applyProtection="1">
      <alignment vertical="center"/>
      <protection locked="0"/>
    </xf>
    <xf numFmtId="3" fontId="35" fillId="0" borderId="78" xfId="60" applyNumberFormat="1" applyFont="1" applyFill="1" applyBorder="1" applyAlignment="1" applyProtection="1">
      <alignment vertical="center"/>
      <protection/>
    </xf>
    <xf numFmtId="3" fontId="35" fillId="0" borderId="27" xfId="60" applyNumberFormat="1" applyFont="1" applyFill="1" applyBorder="1" applyAlignment="1" applyProtection="1">
      <alignment horizontal="left" vertical="center" indent="1"/>
      <protection/>
    </xf>
    <xf numFmtId="3" fontId="35" fillId="0" borderId="28" xfId="60" applyNumberFormat="1" applyFont="1" applyFill="1" applyBorder="1" applyAlignment="1" applyProtection="1">
      <alignment horizontal="left" vertical="center" wrapText="1"/>
      <protection/>
    </xf>
    <xf numFmtId="3" fontId="35" fillId="0" borderId="28" xfId="60" applyNumberFormat="1" applyFont="1" applyFill="1" applyBorder="1" applyAlignment="1" applyProtection="1">
      <alignment vertical="center"/>
      <protection locked="0"/>
    </xf>
    <xf numFmtId="3" fontId="16" fillId="0" borderId="0" xfId="60" applyNumberFormat="1" applyFill="1" applyAlignment="1" applyProtection="1">
      <alignment vertical="center"/>
      <protection locked="0"/>
    </xf>
    <xf numFmtId="3" fontId="35" fillId="0" borderId="22" xfId="60" applyNumberFormat="1" applyFont="1" applyFill="1" applyBorder="1" applyAlignment="1" applyProtection="1">
      <alignment horizontal="left" vertical="center" wrapText="1"/>
      <protection/>
    </xf>
    <xf numFmtId="3" fontId="35" fillId="0" borderId="22" xfId="60" applyNumberFormat="1" applyFont="1" applyFill="1" applyBorder="1" applyAlignment="1" applyProtection="1">
      <alignment vertical="center"/>
      <protection locked="0"/>
    </xf>
    <xf numFmtId="3" fontId="36" fillId="0" borderId="14" xfId="60" applyNumberFormat="1" applyFont="1" applyFill="1" applyBorder="1" applyAlignment="1" applyProtection="1">
      <alignment vertical="center"/>
      <protection/>
    </xf>
    <xf numFmtId="3" fontId="35" fillId="0" borderId="46" xfId="60" applyNumberFormat="1" applyFont="1" applyFill="1" applyBorder="1" applyAlignment="1" applyProtection="1">
      <alignment vertical="center"/>
      <protection/>
    </xf>
    <xf numFmtId="3" fontId="50" fillId="0" borderId="14" xfId="60" applyNumberFormat="1" applyFont="1" applyFill="1" applyBorder="1" applyAlignment="1" applyProtection="1">
      <alignment horizontal="left" vertical="center" wrapText="1"/>
      <protection/>
    </xf>
    <xf numFmtId="3" fontId="50" fillId="0" borderId="14" xfId="60" applyNumberFormat="1" applyFont="1" applyFill="1" applyBorder="1" applyAlignment="1" applyProtection="1">
      <alignment horizontal="left" wrapText="1"/>
      <protection/>
    </xf>
    <xf numFmtId="3" fontId="36" fillId="0" borderId="14" xfId="60" applyNumberFormat="1" applyFont="1" applyFill="1" applyBorder="1" applyProtection="1">
      <alignment/>
      <protection/>
    </xf>
    <xf numFmtId="3" fontId="36" fillId="0" borderId="15" xfId="60" applyNumberFormat="1" applyFont="1" applyFill="1" applyBorder="1" applyProtection="1">
      <alignment/>
      <protection/>
    </xf>
    <xf numFmtId="0" fontId="40" fillId="0" borderId="0" xfId="59" applyFont="1" applyFill="1" applyAlignment="1">
      <alignment vertical="center"/>
      <protection/>
    </xf>
    <xf numFmtId="0" fontId="29" fillId="0" borderId="0" xfId="59" applyFont="1" applyFill="1" applyAlignment="1">
      <alignment vertical="center"/>
      <protection/>
    </xf>
    <xf numFmtId="164" fontId="37" fillId="0" borderId="0" xfId="59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1" fillId="0" borderId="20" xfId="59" applyFont="1" applyFill="1" applyBorder="1" applyAlignment="1" applyProtection="1">
      <alignment horizontal="center" vertical="center" wrapText="1"/>
      <protection/>
    </xf>
    <xf numFmtId="0" fontId="31" fillId="0" borderId="21" xfId="59" applyFont="1" applyFill="1" applyBorder="1" applyAlignment="1" applyProtection="1">
      <alignment horizontal="center" vertical="center" wrapText="1"/>
      <protection/>
    </xf>
    <xf numFmtId="0" fontId="31" fillId="0" borderId="73" xfId="59" applyFont="1" applyFill="1" applyBorder="1" applyAlignment="1" applyProtection="1">
      <alignment horizontal="center" vertical="center" wrapText="1"/>
      <protection/>
    </xf>
    <xf numFmtId="0" fontId="16" fillId="0" borderId="13" xfId="59" applyFont="1" applyFill="1" applyBorder="1" applyAlignment="1" applyProtection="1">
      <alignment horizontal="center" vertical="center"/>
      <protection/>
    </xf>
    <xf numFmtId="0" fontId="16" fillId="0" borderId="14" xfId="59" applyFont="1" applyFill="1" applyBorder="1" applyAlignment="1" applyProtection="1">
      <alignment horizontal="center" vertical="center"/>
      <protection/>
    </xf>
    <xf numFmtId="0" fontId="16" fillId="0" borderId="15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2" xfId="59" applyFont="1" applyFill="1" applyBorder="1" applyAlignment="1" applyProtection="1">
      <alignment vertical="center"/>
      <protection/>
    </xf>
    <xf numFmtId="168" fontId="16" fillId="0" borderId="73" xfId="43" applyNumberFormat="1" applyFont="1" applyFill="1" applyBorder="1" applyAlignment="1" applyProtection="1">
      <alignment vertical="center"/>
      <protection locked="0"/>
    </xf>
    <xf numFmtId="0" fontId="16" fillId="0" borderId="43" xfId="59" applyFont="1" applyFill="1" applyBorder="1" applyAlignment="1" applyProtection="1">
      <alignment horizontal="center" vertical="center"/>
      <protection/>
    </xf>
    <xf numFmtId="168" fontId="16" fillId="0" borderId="78" xfId="43" applyNumberFormat="1" applyFont="1" applyFill="1" applyBorder="1" applyAlignment="1" applyProtection="1">
      <alignment vertical="center"/>
      <protection locked="0"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76" fillId="0" borderId="28" xfId="0" applyFont="1" applyFill="1" applyBorder="1" applyAlignment="1">
      <alignment horizontal="justify" vertical="center" wrapText="1"/>
    </xf>
    <xf numFmtId="168" fontId="16" fillId="0" borderId="46" xfId="43" applyNumberFormat="1" applyFont="1" applyFill="1" applyBorder="1" applyAlignment="1" applyProtection="1">
      <alignment vertical="center"/>
      <protection locked="0"/>
    </xf>
    <xf numFmtId="0" fontId="76" fillId="0" borderId="28" xfId="0" applyFont="1" applyFill="1" applyBorder="1" applyAlignment="1">
      <alignment vertical="center" wrapText="1"/>
    </xf>
    <xf numFmtId="168" fontId="16" fillId="0" borderId="84" xfId="43" applyNumberFormat="1" applyFont="1" applyFill="1" applyBorder="1" applyAlignment="1" applyProtection="1">
      <alignment vertical="center"/>
      <protection locked="0"/>
    </xf>
    <xf numFmtId="0" fontId="76" fillId="0" borderId="37" xfId="0" applyFont="1" applyFill="1" applyBorder="1" applyAlignment="1">
      <alignment vertical="center" wrapText="1"/>
    </xf>
    <xf numFmtId="168" fontId="31" fillId="0" borderId="15" xfId="43" applyNumberFormat="1" applyFont="1" applyFill="1" applyBorder="1" applyAlignment="1" applyProtection="1">
      <alignment vertical="center"/>
      <protection/>
    </xf>
    <xf numFmtId="3" fontId="92" fillId="0" borderId="97" xfId="59" applyNumberFormat="1" applyFont="1" applyFill="1" applyBorder="1" applyAlignment="1">
      <alignment horizontal="right" vertical="center" wrapText="1"/>
      <protection/>
    </xf>
    <xf numFmtId="0" fontId="40" fillId="0" borderId="0" xfId="59" applyFont="1" applyFill="1" applyAlignment="1">
      <alignment horizontal="right" vertical="center"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wrapText="1"/>
      <protection/>
    </xf>
    <xf numFmtId="0" fontId="1" fillId="0" borderId="0" xfId="55" applyFont="1" applyFill="1">
      <alignment/>
      <protection/>
    </xf>
    <xf numFmtId="0" fontId="94" fillId="0" borderId="0" xfId="55" applyFont="1" applyFill="1" applyBorder="1" applyAlignment="1" applyProtection="1">
      <alignment horizontal="right"/>
      <protection/>
    </xf>
    <xf numFmtId="0" fontId="51" fillId="0" borderId="10" xfId="55" applyFont="1" applyFill="1" applyBorder="1" applyAlignment="1" applyProtection="1">
      <alignment horizontal="center" vertical="center" wrapText="1"/>
      <protection/>
    </xf>
    <xf numFmtId="0" fontId="51" fillId="0" borderId="14" xfId="55" applyFont="1" applyFill="1" applyBorder="1" applyAlignment="1" applyProtection="1">
      <alignment horizontal="center" vertical="center" wrapText="1"/>
      <protection/>
    </xf>
    <xf numFmtId="0" fontId="51" fillId="0" borderId="15" xfId="55" applyFont="1" applyFill="1" applyBorder="1" applyAlignment="1" applyProtection="1">
      <alignment horizontal="center" vertical="center" wrapText="1"/>
      <protection/>
    </xf>
    <xf numFmtId="0" fontId="1" fillId="0" borderId="0" xfId="55" applyFill="1" applyAlignment="1">
      <alignment/>
      <protection/>
    </xf>
    <xf numFmtId="0" fontId="19" fillId="0" borderId="27" xfId="55" applyFont="1" applyBorder="1">
      <alignment/>
      <protection/>
    </xf>
    <xf numFmtId="3" fontId="19" fillId="0" borderId="22" xfId="55" applyNumberFormat="1" applyFont="1" applyBorder="1" applyAlignment="1">
      <alignment horizontal="right"/>
      <protection/>
    </xf>
    <xf numFmtId="3" fontId="19" fillId="0" borderId="78" xfId="55" applyNumberFormat="1" applyFont="1" applyBorder="1" applyAlignment="1">
      <alignment horizontal="right"/>
      <protection/>
    </xf>
    <xf numFmtId="0" fontId="60" fillId="0" borderId="0" xfId="55" applyFont="1" applyFill="1" applyAlignment="1">
      <alignment vertical="center"/>
      <protection/>
    </xf>
    <xf numFmtId="3" fontId="60" fillId="0" borderId="0" xfId="55" applyNumberFormat="1" applyFont="1" applyFill="1" applyAlignment="1">
      <alignment vertical="center"/>
      <protection/>
    </xf>
    <xf numFmtId="0" fontId="1" fillId="0" borderId="27" xfId="55" applyFont="1" applyBorder="1">
      <alignment/>
      <protection/>
    </xf>
    <xf numFmtId="3" fontId="1" fillId="0" borderId="28" xfId="55" applyNumberFormat="1" applyFont="1" applyBorder="1" applyAlignment="1">
      <alignment horizontal="right"/>
      <protection/>
    </xf>
    <xf numFmtId="3" fontId="1" fillId="0" borderId="46" xfId="55" applyNumberFormat="1" applyFont="1" applyBorder="1" applyAlignment="1">
      <alignment horizontal="right"/>
      <protection/>
    </xf>
    <xf numFmtId="3" fontId="19" fillId="0" borderId="28" xfId="55" applyNumberFormat="1" applyFont="1" applyBorder="1" applyAlignment="1">
      <alignment horizontal="right"/>
      <protection/>
    </xf>
    <xf numFmtId="3" fontId="19" fillId="0" borderId="46" xfId="55" applyNumberFormat="1" applyFont="1" applyBorder="1" applyAlignment="1">
      <alignment horizontal="right"/>
      <protection/>
    </xf>
    <xf numFmtId="0" fontId="19" fillId="0" borderId="24" xfId="55" applyFont="1" applyBorder="1">
      <alignment/>
      <protection/>
    </xf>
    <xf numFmtId="0" fontId="19" fillId="0" borderId="44" xfId="55" applyFont="1" applyBorder="1">
      <alignment/>
      <protection/>
    </xf>
    <xf numFmtId="3" fontId="19" fillId="0" borderId="30" xfId="55" applyNumberFormat="1" applyFont="1" applyBorder="1" applyAlignment="1">
      <alignment horizontal="right"/>
      <protection/>
    </xf>
    <xf numFmtId="3" fontId="19" fillId="0" borderId="84" xfId="55" applyNumberFormat="1" applyFont="1" applyBorder="1" applyAlignment="1">
      <alignment horizontal="right"/>
      <protection/>
    </xf>
    <xf numFmtId="3" fontId="19" fillId="0" borderId="32" xfId="55" applyNumberFormat="1" applyFont="1" applyBorder="1" applyAlignment="1">
      <alignment horizontal="right"/>
      <protection/>
    </xf>
    <xf numFmtId="3" fontId="19" fillId="0" borderId="80" xfId="55" applyNumberFormat="1" applyFont="1" applyBorder="1" applyAlignment="1">
      <alignment horizontal="right"/>
      <protection/>
    </xf>
    <xf numFmtId="0" fontId="19" fillId="19" borderId="10" xfId="55" applyFont="1" applyFill="1" applyBorder="1" applyAlignment="1">
      <alignment vertical="center"/>
      <protection/>
    </xf>
    <xf numFmtId="3" fontId="19" fillId="19" borderId="14" xfId="55" applyNumberFormat="1" applyFont="1" applyFill="1" applyBorder="1" applyAlignment="1">
      <alignment horizontal="right" vertical="center"/>
      <protection/>
    </xf>
    <xf numFmtId="3" fontId="19" fillId="0" borderId="14" xfId="55" applyNumberFormat="1" applyFont="1" applyBorder="1" applyAlignment="1">
      <alignment horizontal="right" vertical="center"/>
      <protection/>
    </xf>
    <xf numFmtId="3" fontId="19" fillId="0" borderId="15" xfId="55" applyNumberFormat="1" applyFont="1" applyBorder="1" applyAlignment="1">
      <alignment horizontal="right" vertical="center"/>
      <protection/>
    </xf>
    <xf numFmtId="0" fontId="1" fillId="0" borderId="0" xfId="55" applyFill="1" applyAlignment="1">
      <alignment vertical="center"/>
      <protection/>
    </xf>
    <xf numFmtId="0" fontId="19" fillId="0" borderId="40" xfId="55" applyFont="1" applyBorder="1">
      <alignment/>
      <protection/>
    </xf>
    <xf numFmtId="3" fontId="19" fillId="19" borderId="14" xfId="55" applyNumberFormat="1" applyFont="1" applyFill="1" applyBorder="1" applyAlignment="1">
      <alignment vertical="center"/>
      <protection/>
    </xf>
    <xf numFmtId="3" fontId="19" fillId="0" borderId="14" xfId="55" applyNumberFormat="1" applyFont="1" applyFill="1" applyBorder="1" applyAlignment="1">
      <alignment vertical="center"/>
      <protection/>
    </xf>
    <xf numFmtId="3" fontId="19" fillId="0" borderId="15" xfId="55" applyNumberFormat="1" applyFont="1" applyFill="1" applyBorder="1" applyAlignment="1">
      <alignment vertical="center"/>
      <protection/>
    </xf>
    <xf numFmtId="0" fontId="19" fillId="19" borderId="10" xfId="55" applyFont="1" applyFill="1" applyBorder="1">
      <alignment/>
      <protection/>
    </xf>
    <xf numFmtId="3" fontId="19" fillId="19" borderId="14" xfId="55" applyNumberFormat="1" applyFont="1" applyFill="1" applyBorder="1">
      <alignment/>
      <protection/>
    </xf>
    <xf numFmtId="3" fontId="19" fillId="0" borderId="22" xfId="55" applyNumberFormat="1" applyFont="1" applyFill="1" applyBorder="1">
      <alignment/>
      <protection/>
    </xf>
    <xf numFmtId="3" fontId="19" fillId="0" borderId="78" xfId="55" applyNumberFormat="1" applyFont="1" applyFill="1" applyBorder="1">
      <alignment/>
      <protection/>
    </xf>
    <xf numFmtId="0" fontId="1" fillId="0" borderId="43" xfId="55" applyFont="1" applyFill="1" applyBorder="1">
      <alignment/>
      <protection/>
    </xf>
    <xf numFmtId="3" fontId="1" fillId="0" borderId="22" xfId="55" applyNumberFormat="1" applyFont="1" applyFill="1" applyBorder="1">
      <alignment/>
      <protection/>
    </xf>
    <xf numFmtId="3" fontId="1" fillId="0" borderId="28" xfId="55" applyNumberFormat="1" applyFont="1" applyFill="1" applyBorder="1">
      <alignment/>
      <protection/>
    </xf>
    <xf numFmtId="0" fontId="1" fillId="0" borderId="48" xfId="55" applyFont="1" applyFill="1" applyBorder="1">
      <alignment/>
      <protection/>
    </xf>
    <xf numFmtId="3" fontId="1" fillId="0" borderId="30" xfId="55" applyNumberFormat="1" applyFont="1" applyFill="1" applyBorder="1">
      <alignment/>
      <protection/>
    </xf>
    <xf numFmtId="0" fontId="19" fillId="19" borderId="13" xfId="55" applyFont="1" applyFill="1" applyBorder="1">
      <alignment/>
      <protection/>
    </xf>
    <xf numFmtId="0" fontId="19" fillId="19" borderId="43" xfId="55" applyFont="1" applyFill="1" applyBorder="1">
      <alignment/>
      <protection/>
    </xf>
    <xf numFmtId="3" fontId="19" fillId="19" borderId="22" xfId="55" applyNumberFormat="1" applyFont="1" applyFill="1" applyBorder="1">
      <alignment/>
      <protection/>
    </xf>
    <xf numFmtId="0" fontId="19" fillId="0" borderId="10" xfId="55" applyFont="1" applyFill="1" applyBorder="1">
      <alignment/>
      <protection/>
    </xf>
    <xf numFmtId="3" fontId="19" fillId="0" borderId="14" xfId="55" applyNumberFormat="1" applyFont="1" applyFill="1" applyBorder="1">
      <alignment/>
      <protection/>
    </xf>
    <xf numFmtId="3" fontId="19" fillId="0" borderId="15" xfId="55" applyNumberFormat="1" applyFont="1" applyFill="1" applyBorder="1">
      <alignment/>
      <protection/>
    </xf>
    <xf numFmtId="0" fontId="19" fillId="0" borderId="0" xfId="55" applyFont="1" applyFill="1">
      <alignment/>
      <protection/>
    </xf>
    <xf numFmtId="3" fontId="19" fillId="0" borderId="28" xfId="55" applyNumberFormat="1" applyFont="1" applyBorder="1">
      <alignment/>
      <protection/>
    </xf>
    <xf numFmtId="3" fontId="19" fillId="0" borderId="46" xfId="55" applyNumberFormat="1" applyFont="1" applyBorder="1">
      <alignment/>
      <protection/>
    </xf>
    <xf numFmtId="3" fontId="19" fillId="0" borderId="30" xfId="55" applyNumberFormat="1" applyFont="1" applyBorder="1">
      <alignment/>
      <protection/>
    </xf>
    <xf numFmtId="3" fontId="19" fillId="0" borderId="84" xfId="55" applyNumberFormat="1" applyFont="1" applyBorder="1">
      <alignment/>
      <protection/>
    </xf>
    <xf numFmtId="0" fontId="95" fillId="0" borderId="35" xfId="55" applyFont="1" applyBorder="1" applyAlignment="1">
      <alignment vertical="center"/>
      <protection/>
    </xf>
    <xf numFmtId="3" fontId="95" fillId="0" borderId="37" xfId="55" applyNumberFormat="1" applyFont="1" applyBorder="1" applyAlignment="1">
      <alignment vertical="center"/>
      <protection/>
    </xf>
    <xf numFmtId="3" fontId="95" fillId="0" borderId="50" xfId="55" applyNumberFormat="1" applyFont="1" applyBorder="1" applyAlignment="1">
      <alignment vertical="center"/>
      <protection/>
    </xf>
    <xf numFmtId="0" fontId="1" fillId="0" borderId="0" xfId="55" applyFill="1" applyAlignment="1" applyProtection="1">
      <alignment vertical="center"/>
      <protection/>
    </xf>
    <xf numFmtId="3" fontId="1" fillId="0" borderId="0" xfId="55" applyNumberFormat="1" applyAlignment="1">
      <alignment vertical="center" wrapText="1"/>
      <protection/>
    </xf>
    <xf numFmtId="3" fontId="1" fillId="0" borderId="0" xfId="55" applyNumberFormat="1" applyAlignment="1">
      <alignment vertical="center"/>
      <protection/>
    </xf>
    <xf numFmtId="3" fontId="1" fillId="0" borderId="0" xfId="55" applyNumberFormat="1" applyFont="1" applyAlignment="1">
      <alignment horizontal="right" vertical="center"/>
      <protection/>
    </xf>
    <xf numFmtId="3" fontId="97" fillId="0" borderId="37" xfId="55" applyNumberFormat="1" applyFont="1" applyFill="1" applyBorder="1" applyAlignment="1">
      <alignment horizontal="center" vertical="center"/>
      <protection/>
    </xf>
    <xf numFmtId="3" fontId="97" fillId="0" borderId="63" xfId="55" applyNumberFormat="1" applyFont="1" applyFill="1" applyBorder="1" applyAlignment="1">
      <alignment horizontal="center" vertical="center"/>
      <protection/>
    </xf>
    <xf numFmtId="3" fontId="97" fillId="0" borderId="50" xfId="55" applyNumberFormat="1" applyFont="1" applyFill="1" applyBorder="1" applyAlignment="1">
      <alignment horizontal="center" vertical="center"/>
      <protection/>
    </xf>
    <xf numFmtId="3" fontId="68" fillId="0" borderId="43" xfId="55" applyNumberFormat="1" applyFont="1" applyBorder="1" applyAlignment="1">
      <alignment vertical="center" wrapText="1"/>
      <protection/>
    </xf>
    <xf numFmtId="3" fontId="68" fillId="0" borderId="22" xfId="55" applyNumberFormat="1" applyFont="1" applyBorder="1" applyAlignment="1">
      <alignment vertical="center"/>
      <protection/>
    </xf>
    <xf numFmtId="3" fontId="68" fillId="0" borderId="22" xfId="55" applyNumberFormat="1" applyFont="1" applyBorder="1" applyAlignment="1">
      <alignment horizontal="right" vertical="center"/>
      <protection/>
    </xf>
    <xf numFmtId="3" fontId="68" fillId="0" borderId="78" xfId="55" applyNumberFormat="1" applyFont="1" applyBorder="1" applyAlignment="1">
      <alignment horizontal="right" vertical="center"/>
      <protection/>
    </xf>
    <xf numFmtId="3" fontId="68" fillId="0" borderId="27" xfId="55" applyNumberFormat="1" applyFont="1" applyBorder="1" applyAlignment="1">
      <alignment vertical="center" wrapText="1"/>
      <protection/>
    </xf>
    <xf numFmtId="3" fontId="68" fillId="0" borderId="28" xfId="55" applyNumberFormat="1" applyFont="1" applyBorder="1" applyAlignment="1">
      <alignment vertical="center"/>
      <protection/>
    </xf>
    <xf numFmtId="3" fontId="68" fillId="0" borderId="28" xfId="55" applyNumberFormat="1" applyFont="1" applyBorder="1" applyAlignment="1">
      <alignment horizontal="right" vertical="center"/>
      <protection/>
    </xf>
    <xf numFmtId="3" fontId="68" fillId="0" borderId="46" xfId="55" applyNumberFormat="1" applyFont="1" applyBorder="1" applyAlignment="1">
      <alignment horizontal="right" vertical="center"/>
      <protection/>
    </xf>
    <xf numFmtId="3" fontId="68" fillId="0" borderId="47" xfId="55" applyNumberFormat="1" applyFont="1" applyBorder="1" applyAlignment="1">
      <alignment vertical="center" wrapText="1"/>
      <protection/>
    </xf>
    <xf numFmtId="3" fontId="68" fillId="0" borderId="30" xfId="55" applyNumberFormat="1" applyFont="1" applyBorder="1" applyAlignment="1">
      <alignment vertical="center"/>
      <protection/>
    </xf>
    <xf numFmtId="3" fontId="68" fillId="0" borderId="30" xfId="55" applyNumberFormat="1" applyFont="1" applyBorder="1" applyAlignment="1">
      <alignment horizontal="right" vertical="center"/>
      <protection/>
    </xf>
    <xf numFmtId="3" fontId="68" fillId="0" borderId="38" xfId="55" applyNumberFormat="1" applyFont="1" applyBorder="1" applyAlignment="1">
      <alignment vertical="center" wrapText="1"/>
      <protection/>
    </xf>
    <xf numFmtId="3" fontId="68" fillId="0" borderId="37" xfId="55" applyNumberFormat="1" applyFont="1" applyBorder="1" applyAlignment="1">
      <alignment vertical="center"/>
      <protection/>
    </xf>
    <xf numFmtId="3" fontId="68" fillId="0" borderId="37" xfId="55" applyNumberFormat="1" applyFont="1" applyBorder="1" applyAlignment="1">
      <alignment horizontal="right" vertical="center"/>
      <protection/>
    </xf>
    <xf numFmtId="3" fontId="68" fillId="0" borderId="50" xfId="55" applyNumberFormat="1" applyFont="1" applyBorder="1" applyAlignment="1">
      <alignment horizontal="right" vertical="center"/>
      <protection/>
    </xf>
    <xf numFmtId="3" fontId="67" fillId="0" borderId="65" xfId="55" applyNumberFormat="1" applyFont="1" applyBorder="1" applyAlignment="1">
      <alignment vertical="center" wrapText="1"/>
      <protection/>
    </xf>
    <xf numFmtId="3" fontId="67" fillId="0" borderId="62" xfId="55" applyNumberFormat="1" applyFont="1" applyBorder="1" applyAlignment="1">
      <alignment vertical="center"/>
      <protection/>
    </xf>
    <xf numFmtId="3" fontId="67" fillId="0" borderId="76" xfId="55" applyNumberFormat="1" applyFont="1" applyBorder="1" applyAlignment="1">
      <alignment vertical="center"/>
      <protection/>
    </xf>
    <xf numFmtId="3" fontId="1" fillId="0" borderId="20" xfId="55" applyNumberFormat="1" applyFont="1" applyBorder="1" applyAlignment="1">
      <alignment vertical="center" wrapText="1"/>
      <protection/>
    </xf>
    <xf numFmtId="3" fontId="15" fillId="0" borderId="21" xfId="55" applyNumberFormat="1" applyFont="1" applyFill="1" applyBorder="1" applyAlignment="1">
      <alignment horizontal="center" vertical="center" wrapText="1"/>
      <protection/>
    </xf>
    <xf numFmtId="0" fontId="47" fillId="0" borderId="21" xfId="55" applyFont="1" applyFill="1" applyBorder="1" applyAlignment="1">
      <alignment horizontal="center" vertical="center" wrapText="1"/>
      <protection/>
    </xf>
    <xf numFmtId="3" fontId="47" fillId="0" borderId="21" xfId="55" applyNumberFormat="1" applyFont="1" applyFill="1" applyBorder="1" applyAlignment="1">
      <alignment horizontal="center" vertical="center" wrapText="1"/>
      <protection/>
    </xf>
    <xf numFmtId="3" fontId="1" fillId="0" borderId="21" xfId="55" applyNumberFormat="1" applyBorder="1" applyAlignment="1">
      <alignment vertical="center"/>
      <protection/>
    </xf>
    <xf numFmtId="3" fontId="1" fillId="0" borderId="73" xfId="55" applyNumberFormat="1" applyBorder="1" applyAlignment="1">
      <alignment vertical="center"/>
      <protection/>
    </xf>
    <xf numFmtId="3" fontId="1" fillId="0" borderId="47" xfId="55" applyNumberFormat="1" applyFont="1" applyBorder="1" applyAlignment="1">
      <alignment vertical="center" wrapText="1"/>
      <protection/>
    </xf>
    <xf numFmtId="3" fontId="15" fillId="0" borderId="30" xfId="55" applyNumberFormat="1" applyFont="1" applyFill="1" applyBorder="1" applyAlignment="1">
      <alignment horizontal="center" vertical="center"/>
      <protection/>
    </xf>
    <xf numFmtId="3" fontId="68" fillId="0" borderId="30" xfId="55" applyNumberFormat="1" applyFont="1" applyFill="1" applyBorder="1" applyAlignment="1">
      <alignment horizontal="right" vertical="center"/>
      <protection/>
    </xf>
    <xf numFmtId="3" fontId="47" fillId="0" borderId="30" xfId="55" applyNumberFormat="1" applyFont="1" applyFill="1" applyBorder="1" applyAlignment="1">
      <alignment horizontal="center" vertical="center"/>
      <protection/>
    </xf>
    <xf numFmtId="3" fontId="1" fillId="0" borderId="30" xfId="55" applyNumberFormat="1" applyBorder="1" applyAlignment="1">
      <alignment vertical="center"/>
      <protection/>
    </xf>
    <xf numFmtId="3" fontId="1" fillId="0" borderId="84" xfId="55" applyNumberFormat="1" applyBorder="1" applyAlignment="1">
      <alignment vertical="center"/>
      <protection/>
    </xf>
    <xf numFmtId="3" fontId="1" fillId="0" borderId="13" xfId="55" applyNumberFormat="1" applyFont="1" applyBorder="1" applyAlignment="1">
      <alignment vertical="center" wrapText="1"/>
      <protection/>
    </xf>
    <xf numFmtId="3" fontId="47" fillId="0" borderId="14" xfId="55" applyNumberFormat="1" applyFont="1" applyFill="1" applyBorder="1" applyAlignment="1">
      <alignment horizontal="center" vertical="center"/>
      <protection/>
    </xf>
    <xf numFmtId="3" fontId="1" fillId="0" borderId="14" xfId="55" applyNumberFormat="1" applyBorder="1" applyAlignment="1">
      <alignment vertical="center"/>
      <protection/>
    </xf>
    <xf numFmtId="3" fontId="1" fillId="0" borderId="15" xfId="55" applyNumberFormat="1" applyBorder="1" applyAlignment="1">
      <alignment vertical="center"/>
      <protection/>
    </xf>
    <xf numFmtId="3" fontId="28" fillId="0" borderId="0" xfId="55" applyNumberFormat="1" applyFont="1" applyAlignment="1">
      <alignment vertical="center"/>
      <protection/>
    </xf>
    <xf numFmtId="0" fontId="73" fillId="0" borderId="0" xfId="0" applyFont="1" applyAlignment="1">
      <alignment horizontal="center"/>
    </xf>
    <xf numFmtId="0" fontId="5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5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164" fontId="0" fillId="0" borderId="22" xfId="0" applyNumberFormat="1" applyBorder="1" applyAlignment="1" applyProtection="1">
      <alignment/>
      <protection locked="0"/>
    </xf>
    <xf numFmtId="164" fontId="0" fillId="0" borderId="78" xfId="0" applyNumberFormat="1" applyBorder="1" applyAlignment="1">
      <alignment/>
    </xf>
    <xf numFmtId="0" fontId="6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164" fontId="0" fillId="0" borderId="28" xfId="0" applyNumberFormat="1" applyBorder="1" applyAlignment="1" applyProtection="1">
      <alignment/>
      <protection locked="0"/>
    </xf>
    <xf numFmtId="164" fontId="0" fillId="0" borderId="46" xfId="0" applyNumberFormat="1" applyBorder="1" applyAlignment="1">
      <alignment/>
    </xf>
    <xf numFmtId="0" fontId="61" fillId="0" borderId="47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164" fontId="0" fillId="0" borderId="30" xfId="0" applyNumberFormat="1" applyBorder="1" applyAlignment="1" applyProtection="1">
      <alignment/>
      <protection locked="0"/>
    </xf>
    <xf numFmtId="164" fontId="0" fillId="0" borderId="84" xfId="0" applyNumberForma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164" fontId="55" fillId="0" borderId="14" xfId="0" applyNumberFormat="1" applyFont="1" applyBorder="1" applyAlignment="1">
      <alignment/>
    </xf>
    <xf numFmtId="164" fontId="55" fillId="0" borderId="15" xfId="0" applyNumberFormat="1" applyFont="1" applyBorder="1" applyAlignment="1">
      <alignment/>
    </xf>
    <xf numFmtId="0" fontId="0" fillId="0" borderId="98" xfId="0" applyBorder="1" applyAlignment="1">
      <alignment/>
    </xf>
    <xf numFmtId="0" fontId="56" fillId="0" borderId="98" xfId="0" applyFont="1" applyBorder="1" applyAlignment="1">
      <alignment horizontal="center"/>
    </xf>
    <xf numFmtId="0" fontId="42" fillId="0" borderId="0" xfId="56" applyFont="1" applyBorder="1" applyAlignment="1">
      <alignment horizontal="right" vertical="center"/>
      <protection/>
    </xf>
    <xf numFmtId="3" fontId="14" fillId="0" borderId="43" xfId="56" applyNumberFormat="1" applyFont="1" applyFill="1" applyBorder="1" applyAlignment="1">
      <alignment vertical="center"/>
      <protection/>
    </xf>
    <xf numFmtId="3" fontId="45" fillId="0" borderId="65" xfId="56" applyNumberFormat="1" applyFont="1" applyBorder="1" applyAlignment="1">
      <alignment vertical="center"/>
      <protection/>
    </xf>
    <xf numFmtId="3" fontId="45" fillId="0" borderId="47" xfId="56" applyNumberFormat="1" applyFont="1" applyBorder="1" applyAlignment="1">
      <alignment vertical="center"/>
      <protection/>
    </xf>
    <xf numFmtId="3" fontId="45" fillId="0" borderId="13" xfId="56" applyNumberFormat="1" applyFont="1" applyBorder="1" applyAlignment="1">
      <alignment vertical="center"/>
      <protection/>
    </xf>
    <xf numFmtId="3" fontId="14" fillId="0" borderId="20" xfId="56" applyNumberFormat="1" applyFont="1" applyBorder="1" applyAlignment="1">
      <alignment vertical="center"/>
      <protection/>
    </xf>
    <xf numFmtId="3" fontId="14" fillId="0" borderId="27" xfId="56" applyNumberFormat="1" applyFont="1" applyBorder="1" applyAlignment="1">
      <alignment vertical="center"/>
      <protection/>
    </xf>
    <xf numFmtId="3" fontId="26" fillId="0" borderId="20" xfId="0" applyNumberFormat="1" applyFont="1" applyFill="1" applyBorder="1" applyAlignment="1">
      <alignment horizontal="right" vertical="center"/>
    </xf>
    <xf numFmtId="3" fontId="26" fillId="16" borderId="55" xfId="0" applyNumberFormat="1" applyFont="1" applyFill="1" applyBorder="1" applyAlignment="1">
      <alignment horizontal="right" vertical="center" wrapText="1"/>
    </xf>
    <xf numFmtId="3" fontId="26" fillId="0" borderId="55" xfId="0" applyNumberFormat="1" applyFont="1" applyFill="1" applyBorder="1" applyAlignment="1">
      <alignment horizontal="right" vertical="center"/>
    </xf>
    <xf numFmtId="3" fontId="75" fillId="0" borderId="51" xfId="58" applyNumberFormat="1" applyFont="1" applyBorder="1" applyAlignment="1">
      <alignment horizontal="center" vertical="center" wrapText="1"/>
      <protection/>
    </xf>
    <xf numFmtId="3" fontId="75" fillId="0" borderId="70" xfId="58" applyNumberFormat="1" applyFont="1" applyBorder="1" applyAlignment="1">
      <alignment horizontal="center" vertical="center" wrapText="1"/>
      <protection/>
    </xf>
    <xf numFmtId="3" fontId="75" fillId="0" borderId="53" xfId="58" applyNumberFormat="1" applyFont="1" applyBorder="1" applyAlignment="1">
      <alignment horizontal="right" vertical="center" wrapText="1"/>
      <protection/>
    </xf>
    <xf numFmtId="0" fontId="1" fillId="0" borderId="0" xfId="55" applyFont="1" applyBorder="1">
      <alignment/>
      <protection/>
    </xf>
    <xf numFmtId="0" fontId="60" fillId="0" borderId="28" xfId="55" applyFont="1" applyFill="1" applyBorder="1" applyAlignment="1">
      <alignment vertical="center"/>
      <protection/>
    </xf>
    <xf numFmtId="0" fontId="1" fillId="0" borderId="38" xfId="55" applyFont="1" applyFill="1" applyBorder="1">
      <alignment/>
      <protection/>
    </xf>
    <xf numFmtId="3" fontId="1" fillId="0" borderId="37" xfId="55" applyNumberFormat="1" applyFont="1" applyFill="1" applyBorder="1">
      <alignment/>
      <protection/>
    </xf>
    <xf numFmtId="1" fontId="69" fillId="0" borderId="28" xfId="57" applyNumberFormat="1" applyFont="1" applyFill="1" applyBorder="1" applyAlignment="1">
      <alignment horizontal="center" vertical="center" wrapText="1"/>
      <protection/>
    </xf>
    <xf numFmtId="1" fontId="69" fillId="0" borderId="37" xfId="57" applyNumberFormat="1" applyFont="1" applyFill="1" applyBorder="1" applyAlignment="1">
      <alignment horizontal="center" vertical="center" wrapText="1"/>
      <protection/>
    </xf>
    <xf numFmtId="1" fontId="70" fillId="0" borderId="62" xfId="57" applyNumberFormat="1" applyFont="1" applyBorder="1" applyAlignment="1">
      <alignment horizontal="center" vertical="center"/>
      <protection/>
    </xf>
    <xf numFmtId="0" fontId="67" fillId="0" borderId="0" xfId="57" applyFont="1" applyBorder="1" applyAlignment="1">
      <alignment horizontal="left" vertical="center"/>
      <protection/>
    </xf>
    <xf numFmtId="1" fontId="70" fillId="0" borderId="0" xfId="57" applyNumberFormat="1" applyFont="1" applyBorder="1" applyAlignment="1">
      <alignment horizontal="center" vertical="center" wrapText="1"/>
      <protection/>
    </xf>
    <xf numFmtId="0" fontId="63" fillId="0" borderId="0" xfId="57" applyFont="1" applyBorder="1" applyAlignment="1">
      <alignment horizontal="center" vertical="center"/>
      <protection/>
    </xf>
    <xf numFmtId="10" fontId="63" fillId="0" borderId="0" xfId="57" applyNumberFormat="1" applyFont="1" applyBorder="1" applyAlignment="1">
      <alignment horizontal="center" vertical="center"/>
      <protection/>
    </xf>
    <xf numFmtId="0" fontId="48" fillId="0" borderId="0" xfId="57" applyFont="1" applyBorder="1" applyAlignment="1">
      <alignment horizontal="left" vertical="center" wrapText="1"/>
      <protection/>
    </xf>
    <xf numFmtId="1" fontId="70" fillId="0" borderId="0" xfId="57" applyNumberFormat="1" applyFont="1" applyBorder="1" applyAlignment="1">
      <alignment horizontal="center" vertical="center"/>
      <protection/>
    </xf>
    <xf numFmtId="2" fontId="70" fillId="0" borderId="0" xfId="57" applyNumberFormat="1" applyFont="1" applyBorder="1" applyAlignment="1">
      <alignment horizontal="center" vertical="center"/>
      <protection/>
    </xf>
    <xf numFmtId="0" fontId="67" fillId="0" borderId="20" xfId="57" applyFont="1" applyBorder="1" applyAlignment="1">
      <alignment horizontal="left" vertical="center"/>
      <protection/>
    </xf>
    <xf numFmtId="0" fontId="67" fillId="0" borderId="21" xfId="57" applyFont="1" applyBorder="1" applyAlignment="1">
      <alignment horizontal="left" vertical="center"/>
      <protection/>
    </xf>
    <xf numFmtId="1" fontId="70" fillId="0" borderId="73" xfId="57" applyNumberFormat="1" applyFont="1" applyBorder="1" applyAlignment="1">
      <alignment horizontal="center" vertical="center" wrapText="1"/>
      <protection/>
    </xf>
    <xf numFmtId="0" fontId="67" fillId="0" borderId="28" xfId="57" applyFont="1" applyBorder="1" applyAlignment="1">
      <alignment horizontal="left" vertical="center"/>
      <protection/>
    </xf>
    <xf numFmtId="0" fontId="67" fillId="0" borderId="38" xfId="57" applyFont="1" applyBorder="1" applyAlignment="1">
      <alignment horizontal="left" vertical="center"/>
      <protection/>
    </xf>
    <xf numFmtId="0" fontId="67" fillId="0" borderId="37" xfId="57" applyFont="1" applyBorder="1" applyAlignment="1">
      <alignment horizontal="left" vertical="center"/>
      <protection/>
    </xf>
    <xf numFmtId="1" fontId="70" fillId="0" borderId="50" xfId="57" applyNumberFormat="1" applyFont="1" applyBorder="1" applyAlignment="1">
      <alignment horizontal="center" vertical="center" wrapText="1"/>
      <protection/>
    </xf>
    <xf numFmtId="0" fontId="68" fillId="0" borderId="27" xfId="57" applyFont="1" applyBorder="1" applyAlignment="1">
      <alignment horizontal="left" vertical="center"/>
      <protection/>
    </xf>
    <xf numFmtId="1" fontId="69" fillId="0" borderId="46" xfId="57" applyNumberFormat="1" applyFont="1" applyBorder="1" applyAlignment="1">
      <alignment horizontal="center" vertical="center" wrapText="1"/>
      <protection/>
    </xf>
    <xf numFmtId="0" fontId="63" fillId="0" borderId="0" xfId="57" applyFont="1" applyAlignment="1">
      <alignment vertical="center"/>
      <protection/>
    </xf>
    <xf numFmtId="0" fontId="27" fillId="0" borderId="11" xfId="0" applyFont="1" applyBorder="1" applyAlignment="1">
      <alignment horizontal="left" vertical="center"/>
    </xf>
    <xf numFmtId="164" fontId="39" fillId="0" borderId="57" xfId="59" applyNumberFormat="1" applyFont="1" applyFill="1" applyBorder="1" applyAlignment="1" applyProtection="1">
      <alignment horizontal="left" vertical="center"/>
      <protection/>
    </xf>
    <xf numFmtId="49" fontId="27" fillId="0" borderId="5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left" vertical="center"/>
    </xf>
    <xf numFmtId="0" fontId="31" fillId="0" borderId="0" xfId="59" applyFont="1" applyFill="1" applyBorder="1" applyAlignment="1">
      <alignment horizontal="center"/>
      <protection/>
    </xf>
    <xf numFmtId="0" fontId="37" fillId="0" borderId="14" xfId="59" applyFont="1" applyFill="1" applyBorder="1" applyAlignment="1" applyProtection="1">
      <alignment horizontal="left" vertical="center" wrapText="1"/>
      <protection/>
    </xf>
    <xf numFmtId="0" fontId="31" fillId="0" borderId="0" xfId="59" applyFont="1" applyFill="1" applyBorder="1" applyAlignment="1">
      <alignment horizontal="center" wrapText="1"/>
      <protection/>
    </xf>
    <xf numFmtId="164" fontId="39" fillId="0" borderId="0" xfId="59" applyNumberFormat="1" applyFont="1" applyFill="1" applyBorder="1" applyAlignment="1" applyProtection="1">
      <alignment horizontal="left" vertical="center"/>
      <protection/>
    </xf>
    <xf numFmtId="0" fontId="40" fillId="0" borderId="21" xfId="59" applyFont="1" applyFill="1" applyBorder="1" applyAlignment="1" applyProtection="1">
      <alignment horizontal="left" vertical="center" wrapText="1"/>
      <protection/>
    </xf>
    <xf numFmtId="0" fontId="40" fillId="0" borderId="28" xfId="59" applyFont="1" applyFill="1" applyBorder="1" applyAlignment="1" applyProtection="1">
      <alignment horizontal="left" vertical="center" wrapText="1"/>
      <protection/>
    </xf>
    <xf numFmtId="0" fontId="40" fillId="0" borderId="62" xfId="59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49" fontId="26" fillId="0" borderId="25" xfId="0" applyNumberFormat="1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/>
    </xf>
    <xf numFmtId="49" fontId="27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164" fontId="29" fillId="0" borderId="0" xfId="59" applyNumberFormat="1" applyFont="1" applyFill="1" applyBorder="1" applyAlignment="1" applyProtection="1">
      <alignment horizontal="left" vertical="center"/>
      <protection/>
    </xf>
    <xf numFmtId="164" fontId="31" fillId="0" borderId="0" xfId="59" applyNumberFormat="1" applyFont="1" applyFill="1" applyBorder="1" applyAlignment="1" applyProtection="1">
      <alignment horizontal="center" vertical="center"/>
      <protection/>
    </xf>
    <xf numFmtId="0" fontId="26" fillId="0" borderId="36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left" wrapText="1"/>
    </xf>
    <xf numFmtId="0" fontId="27" fillId="0" borderId="11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41" fillId="0" borderId="0" xfId="59" applyFont="1" applyFill="1" applyBorder="1" applyAlignment="1">
      <alignment horizontal="left"/>
      <protection/>
    </xf>
    <xf numFmtId="0" fontId="40" fillId="0" borderId="37" xfId="59" applyFont="1" applyFill="1" applyBorder="1" applyAlignment="1" applyProtection="1">
      <alignment horizontal="left" vertical="center" wrapText="1"/>
      <protection/>
    </xf>
    <xf numFmtId="0" fontId="39" fillId="0" borderId="0" xfId="59" applyFont="1" applyFill="1" applyBorder="1" applyAlignment="1">
      <alignment horizontal="left"/>
      <protection/>
    </xf>
    <xf numFmtId="0" fontId="37" fillId="0" borderId="21" xfId="59" applyFont="1" applyFill="1" applyBorder="1" applyAlignment="1">
      <alignment horizontal="left" vertical="center"/>
      <protection/>
    </xf>
    <xf numFmtId="0" fontId="40" fillId="0" borderId="45" xfId="59" applyFont="1" applyFill="1" applyBorder="1" applyAlignment="1">
      <alignment horizontal="left"/>
      <protection/>
    </xf>
    <xf numFmtId="0" fontId="40" fillId="0" borderId="0" xfId="59" applyFont="1" applyFill="1" applyBorder="1" applyAlignment="1">
      <alignment horizontal="left"/>
      <protection/>
    </xf>
    <xf numFmtId="0" fontId="42" fillId="0" borderId="0" xfId="56" applyFont="1" applyBorder="1" applyAlignment="1">
      <alignment horizontal="right" vertical="center"/>
      <protection/>
    </xf>
    <xf numFmtId="0" fontId="43" fillId="0" borderId="0" xfId="56" applyFont="1" applyBorder="1" applyAlignment="1">
      <alignment horizontal="center" vertical="center"/>
      <protection/>
    </xf>
    <xf numFmtId="0" fontId="44" fillId="0" borderId="57" xfId="56" applyFont="1" applyBorder="1" applyAlignment="1">
      <alignment horizontal="center" vertical="center"/>
      <protection/>
    </xf>
    <xf numFmtId="0" fontId="26" fillId="0" borderId="83" xfId="0" applyFont="1" applyBorder="1" applyAlignment="1">
      <alignment horizontal="left" wrapText="1"/>
    </xf>
    <xf numFmtId="0" fontId="26" fillId="0" borderId="71" xfId="0" applyFont="1" applyBorder="1" applyAlignment="1">
      <alignment wrapText="1"/>
    </xf>
    <xf numFmtId="0" fontId="26" fillId="0" borderId="71" xfId="0" applyFont="1" applyFill="1" applyBorder="1" applyAlignment="1">
      <alignment horizontal="left" vertical="center" wrapText="1"/>
    </xf>
    <xf numFmtId="0" fontId="26" fillId="0" borderId="74" xfId="0" applyFont="1" applyBorder="1" applyAlignment="1">
      <alignment horizontal="left" wrapText="1"/>
    </xf>
    <xf numFmtId="0" fontId="26" fillId="0" borderId="8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67" fillId="0" borderId="10" xfId="57" applyFont="1" applyBorder="1" applyAlignment="1">
      <alignment horizontal="center" vertical="center"/>
      <protection/>
    </xf>
    <xf numFmtId="0" fontId="67" fillId="0" borderId="11" xfId="57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64" fillId="0" borderId="0" xfId="57" applyFont="1" applyBorder="1" applyAlignment="1">
      <alignment horizontal="right" vertical="center"/>
      <protection/>
    </xf>
    <xf numFmtId="0" fontId="65" fillId="0" borderId="0" xfId="57" applyFont="1" applyBorder="1" applyAlignment="1">
      <alignment horizontal="center" vertical="center"/>
      <protection/>
    </xf>
    <xf numFmtId="165" fontId="65" fillId="0" borderId="0" xfId="57" applyNumberFormat="1" applyFont="1" applyBorder="1" applyAlignment="1">
      <alignment horizontal="center" vertical="center" wrapText="1"/>
      <protection/>
    </xf>
    <xf numFmtId="0" fontId="66" fillId="0" borderId="0" xfId="57" applyFont="1" applyBorder="1" applyAlignment="1">
      <alignment horizontal="center" vertical="center"/>
      <protection/>
    </xf>
    <xf numFmtId="0" fontId="67" fillId="0" borderId="13" xfId="57" applyFont="1" applyBorder="1" applyAlignment="1">
      <alignment horizontal="center" vertical="center" wrapText="1"/>
      <protection/>
    </xf>
    <xf numFmtId="0" fontId="67" fillId="0" borderId="73" xfId="57" applyFont="1" applyFill="1" applyBorder="1" applyAlignment="1">
      <alignment horizontal="center" vertical="center" wrapText="1"/>
      <protection/>
    </xf>
    <xf numFmtId="0" fontId="67" fillId="0" borderId="19" xfId="57" applyFont="1" applyFill="1" applyBorder="1" applyAlignment="1">
      <alignment horizontal="center" vertical="center" wrapText="1"/>
      <protection/>
    </xf>
    <xf numFmtId="0" fontId="66" fillId="0" borderId="19" xfId="57" applyFont="1" applyBorder="1" applyAlignment="1">
      <alignment horizontal="center" vertical="center" wrapText="1"/>
      <protection/>
    </xf>
    <xf numFmtId="3" fontId="46" fillId="0" borderId="0" xfId="56" applyNumberFormat="1" applyFont="1" applyBorder="1" applyAlignment="1">
      <alignment horizontal="right"/>
      <protection/>
    </xf>
    <xf numFmtId="0" fontId="72" fillId="0" borderId="0" xfId="56" applyFont="1" applyBorder="1" applyAlignment="1">
      <alignment horizontal="center"/>
      <protection/>
    </xf>
    <xf numFmtId="0" fontId="73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166" fontId="74" fillId="0" borderId="11" xfId="58" applyNumberFormat="1" applyFont="1" applyBorder="1" applyAlignment="1">
      <alignment horizontal="center" vertical="center" wrapText="1"/>
      <protection/>
    </xf>
    <xf numFmtId="3" fontId="74" fillId="0" borderId="12" xfId="58" applyNumberFormat="1" applyFont="1" applyBorder="1" applyAlignment="1">
      <alignment horizontal="center" vertical="center" wrapText="1"/>
      <protection/>
    </xf>
    <xf numFmtId="0" fontId="77" fillId="0" borderId="11" xfId="58" applyFont="1" applyBorder="1" applyAlignment="1">
      <alignment horizontal="center" vertical="center" wrapText="1"/>
      <protection/>
    </xf>
    <xf numFmtId="166" fontId="75" fillId="0" borderId="12" xfId="58" applyNumberFormat="1" applyFont="1" applyBorder="1" applyAlignment="1">
      <alignment horizontal="left" wrapText="1"/>
      <protection/>
    </xf>
    <xf numFmtId="0" fontId="75" fillId="0" borderId="12" xfId="58" applyFont="1" applyFill="1" applyBorder="1" applyAlignment="1">
      <alignment horizontal="left"/>
      <protection/>
    </xf>
    <xf numFmtId="166" fontId="75" fillId="0" borderId="12" xfId="58" applyNumberFormat="1" applyFont="1" applyBorder="1" applyAlignment="1">
      <alignment horizontal="left" vertical="center" wrapText="1"/>
      <protection/>
    </xf>
    <xf numFmtId="0" fontId="75" fillId="0" borderId="12" xfId="58" applyFont="1" applyFill="1" applyBorder="1" applyAlignment="1">
      <alignment horizontal="left" vertical="center" wrapText="1"/>
      <protection/>
    </xf>
    <xf numFmtId="166" fontId="75" fillId="0" borderId="16" xfId="58" applyNumberFormat="1" applyFont="1" applyBorder="1" applyAlignment="1">
      <alignment horizontal="left" vertical="center" wrapText="1"/>
      <protection/>
    </xf>
    <xf numFmtId="166" fontId="75" fillId="0" borderId="68" xfId="58" applyNumberFormat="1" applyFont="1" applyBorder="1" applyAlignment="1">
      <alignment horizontal="left" vertical="center" wrapText="1"/>
      <protection/>
    </xf>
    <xf numFmtId="3" fontId="81" fillId="5" borderId="99" xfId="56" applyNumberFormat="1" applyFont="1" applyFill="1" applyBorder="1" applyAlignment="1">
      <alignment horizontal="center" vertical="center" wrapText="1"/>
      <protection/>
    </xf>
    <xf numFmtId="3" fontId="46" fillId="0" borderId="0" xfId="56" applyNumberFormat="1" applyFont="1" applyBorder="1" applyAlignment="1">
      <alignment horizontal="right" vertical="center"/>
      <protection/>
    </xf>
    <xf numFmtId="0" fontId="78" fillId="0" borderId="0" xfId="56" applyFont="1" applyBorder="1" applyAlignment="1">
      <alignment horizontal="center" vertical="center" wrapText="1"/>
      <protection/>
    </xf>
    <xf numFmtId="0" fontId="79" fillId="0" borderId="0" xfId="56" applyFont="1" applyFill="1" applyBorder="1" applyAlignment="1">
      <alignment horizontal="center" vertical="center"/>
      <protection/>
    </xf>
    <xf numFmtId="0" fontId="76" fillId="0" borderId="0" xfId="56" applyFont="1" applyBorder="1" applyAlignment="1">
      <alignment horizontal="center" vertical="center"/>
      <protection/>
    </xf>
    <xf numFmtId="3" fontId="81" fillId="5" borderId="100" xfId="56" applyNumberFormat="1" applyFont="1" applyFill="1" applyBorder="1" applyAlignment="1">
      <alignment horizontal="center" vertical="center" wrapText="1"/>
      <protection/>
    </xf>
    <xf numFmtId="0" fontId="81" fillId="5" borderId="101" xfId="56" applyFont="1" applyFill="1" applyBorder="1" applyAlignment="1">
      <alignment horizontal="center" vertical="center" wrapText="1"/>
      <protection/>
    </xf>
    <xf numFmtId="0" fontId="81" fillId="5" borderId="99" xfId="56" applyFont="1" applyFill="1" applyBorder="1" applyAlignment="1">
      <alignment horizontal="center" vertical="center" wrapText="1"/>
      <protection/>
    </xf>
    <xf numFmtId="0" fontId="84" fillId="0" borderId="0" xfId="56" applyFont="1" applyBorder="1" applyAlignment="1">
      <alignment horizontal="right"/>
      <protection/>
    </xf>
    <xf numFmtId="0" fontId="85" fillId="0" borderId="0" xfId="56" applyFont="1" applyBorder="1" applyAlignment="1">
      <alignment horizontal="center"/>
      <protection/>
    </xf>
    <xf numFmtId="0" fontId="79" fillId="0" borderId="0" xfId="56" applyFont="1" applyBorder="1" applyAlignment="1">
      <alignment horizontal="center"/>
      <protection/>
    </xf>
    <xf numFmtId="0" fontId="86" fillId="0" borderId="0" xfId="56" applyFont="1" applyBorder="1" applyAlignment="1">
      <alignment horizontal="center"/>
      <protection/>
    </xf>
    <xf numFmtId="0" fontId="79" fillId="18" borderId="20" xfId="56" applyFont="1" applyFill="1" applyBorder="1" applyAlignment="1">
      <alignment horizontal="center" vertical="center" wrapText="1"/>
      <protection/>
    </xf>
    <xf numFmtId="0" fontId="79" fillId="18" borderId="72" xfId="56" applyFont="1" applyFill="1" applyBorder="1" applyAlignment="1">
      <alignment horizontal="center" vertical="center"/>
      <protection/>
    </xf>
    <xf numFmtId="0" fontId="79" fillId="18" borderId="19" xfId="56" applyFont="1" applyFill="1" applyBorder="1" applyAlignment="1">
      <alignment horizontal="center" vertical="center"/>
      <protection/>
    </xf>
    <xf numFmtId="0" fontId="79" fillId="18" borderId="28" xfId="56" applyFont="1" applyFill="1" applyBorder="1" applyAlignment="1">
      <alignment horizontal="center" vertical="center"/>
      <protection/>
    </xf>
    <xf numFmtId="0" fontId="79" fillId="18" borderId="29" xfId="56" applyFont="1" applyFill="1" applyBorder="1" applyAlignment="1">
      <alignment horizontal="center" vertical="center"/>
      <protection/>
    </xf>
    <xf numFmtId="0" fontId="79" fillId="18" borderId="27" xfId="56" applyFont="1" applyFill="1" applyBorder="1" applyAlignment="1">
      <alignment horizontal="center" vertical="center"/>
      <protection/>
    </xf>
    <xf numFmtId="0" fontId="79" fillId="18" borderId="46" xfId="56" applyFont="1" applyFill="1" applyBorder="1" applyAlignment="1">
      <alignment horizontal="center" vertical="center"/>
      <protection/>
    </xf>
    <xf numFmtId="0" fontId="86" fillId="0" borderId="0" xfId="56" applyFont="1" applyBorder="1" applyAlignment="1">
      <alignment horizontal="center" wrapText="1"/>
      <protection/>
    </xf>
    <xf numFmtId="0" fontId="45" fillId="0" borderId="0" xfId="56" applyFont="1" applyBorder="1" applyAlignment="1">
      <alignment horizontal="center" vertical="center"/>
      <protection/>
    </xf>
    <xf numFmtId="0" fontId="86" fillId="0" borderId="0" xfId="56" applyFont="1" applyBorder="1" applyAlignment="1">
      <alignment horizontal="center" vertical="center"/>
      <protection/>
    </xf>
    <xf numFmtId="3" fontId="90" fillId="16" borderId="12" xfId="56" applyNumberFormat="1" applyFont="1" applyFill="1" applyBorder="1" applyAlignment="1">
      <alignment horizontal="center" vertical="center"/>
      <protection/>
    </xf>
    <xf numFmtId="3" fontId="90" fillId="16" borderId="11" xfId="56" applyNumberFormat="1" applyFont="1" applyFill="1" applyBorder="1" applyAlignment="1">
      <alignment horizontal="center" vertical="center"/>
      <protection/>
    </xf>
    <xf numFmtId="0" fontId="90" fillId="16" borderId="12" xfId="56" applyFont="1" applyFill="1" applyBorder="1" applyAlignment="1">
      <alignment horizontal="center" vertical="center"/>
      <protection/>
    </xf>
    <xf numFmtId="0" fontId="79" fillId="0" borderId="13" xfId="56" applyFont="1" applyBorder="1" applyAlignment="1">
      <alignment horizontal="center" vertical="center"/>
      <protection/>
    </xf>
    <xf numFmtId="0" fontId="79" fillId="0" borderId="10" xfId="56" applyFont="1" applyBorder="1" applyAlignment="1">
      <alignment horizontal="center" vertical="center"/>
      <protection/>
    </xf>
    <xf numFmtId="3" fontId="39" fillId="0" borderId="15" xfId="60" applyNumberFormat="1" applyFont="1" applyFill="1" applyBorder="1" applyAlignment="1" applyProtection="1">
      <alignment horizontal="left" vertical="center" indent="1"/>
      <protection/>
    </xf>
    <xf numFmtId="3" fontId="91" fillId="0" borderId="0" xfId="60" applyNumberFormat="1" applyFont="1" applyFill="1" applyBorder="1" applyAlignment="1" applyProtection="1">
      <alignment horizontal="center"/>
      <protection locked="0"/>
    </xf>
    <xf numFmtId="3" fontId="31" fillId="0" borderId="0" xfId="60" applyNumberFormat="1" applyFont="1" applyFill="1" applyBorder="1" applyAlignment="1" applyProtection="1">
      <alignment horizontal="center" wrapText="1"/>
      <protection/>
    </xf>
    <xf numFmtId="0" fontId="25" fillId="0" borderId="57" xfId="0" applyFont="1" applyBorder="1" applyAlignment="1">
      <alignment horizontal="center" vertical="center" wrapText="1"/>
    </xf>
    <xf numFmtId="164" fontId="92" fillId="0" borderId="0" xfId="59" applyNumberFormat="1" applyFont="1" applyFill="1" applyBorder="1" applyAlignment="1" applyProtection="1">
      <alignment horizontal="center" vertical="center" wrapText="1"/>
      <protection/>
    </xf>
    <xf numFmtId="0" fontId="31" fillId="0" borderId="13" xfId="59" applyFont="1" applyFill="1" applyBorder="1" applyAlignment="1" applyProtection="1">
      <alignment horizontal="left" vertical="center"/>
      <protection/>
    </xf>
    <xf numFmtId="0" fontId="92" fillId="0" borderId="97" xfId="59" applyFont="1" applyFill="1" applyBorder="1" applyAlignment="1">
      <alignment horizontal="justify" vertical="center" wrapText="1"/>
      <protection/>
    </xf>
    <xf numFmtId="0" fontId="93" fillId="0" borderId="0" xfId="55" applyFont="1" applyFill="1" applyBorder="1" applyAlignment="1">
      <alignment horizontal="right" vertical="center"/>
      <protection/>
    </xf>
    <xf numFmtId="0" fontId="81" fillId="0" borderId="0" xfId="55" applyFont="1" applyFill="1" applyBorder="1" applyAlignment="1" applyProtection="1">
      <alignment horizontal="center" vertical="center" wrapText="1"/>
      <protection/>
    </xf>
    <xf numFmtId="3" fontId="1" fillId="0" borderId="80" xfId="55" applyNumberFormat="1" applyFont="1" applyFill="1" applyBorder="1" applyAlignment="1">
      <alignment horizontal="center"/>
      <protection/>
    </xf>
    <xf numFmtId="3" fontId="96" fillId="0" borderId="0" xfId="55" applyNumberFormat="1" applyFont="1" applyFill="1" applyBorder="1" applyAlignment="1">
      <alignment horizontal="center" vertical="center"/>
      <protection/>
    </xf>
    <xf numFmtId="3" fontId="97" fillId="0" borderId="13" xfId="55" applyNumberFormat="1" applyFont="1" applyFill="1" applyBorder="1" applyAlignment="1">
      <alignment horizontal="center" vertical="center" wrapText="1"/>
      <protection/>
    </xf>
    <xf numFmtId="3" fontId="97" fillId="0" borderId="21" xfId="55" applyNumberFormat="1" applyFont="1" applyFill="1" applyBorder="1" applyAlignment="1">
      <alignment horizontal="center" vertical="center"/>
      <protection/>
    </xf>
    <xf numFmtId="3" fontId="97" fillId="0" borderId="74" xfId="55" applyNumberFormat="1" applyFont="1" applyFill="1" applyBorder="1" applyAlignment="1">
      <alignment horizontal="center" vertical="center"/>
      <protection/>
    </xf>
    <xf numFmtId="3" fontId="42" fillId="0" borderId="0" xfId="55" applyNumberFormat="1" applyFont="1" applyBorder="1" applyAlignment="1">
      <alignment horizontal="center" vertical="center"/>
      <protection/>
    </xf>
    <xf numFmtId="3" fontId="72" fillId="0" borderId="0" xfId="55" applyNumberFormat="1" applyFont="1" applyBorder="1" applyAlignment="1">
      <alignment horizontal="center" vertical="center"/>
      <protection/>
    </xf>
    <xf numFmtId="0" fontId="96" fillId="0" borderId="0" xfId="55" applyNumberFormat="1" applyFont="1" applyBorder="1" applyAlignment="1">
      <alignment horizontal="center" vertical="center"/>
      <protection/>
    </xf>
    <xf numFmtId="3" fontId="96" fillId="0" borderId="0" xfId="55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right"/>
    </xf>
    <xf numFmtId="0" fontId="96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ál 2" xfId="54"/>
    <cellStyle name="Normál_1_-_II_Tajekoztato_tablak" xfId="55"/>
    <cellStyle name="Normál_2007. év költségvetés terv 1.mellékletek" xfId="56"/>
    <cellStyle name="Normál_2008. év költségvetés terv 1. sz. melléklet" xfId="57"/>
    <cellStyle name="Normál_Dologi kiadás" xfId="58"/>
    <cellStyle name="Normál_KVRENMUNKA" xfId="59"/>
    <cellStyle name="Normál_SEGEDLETEK" xfId="60"/>
    <cellStyle name="Note" xfId="61"/>
    <cellStyle name="Output" xfId="62"/>
    <cellStyle name="Currency" xfId="63"/>
    <cellStyle name="Currency [0]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75" zoomScaleNormal="75" zoomScalePageLayoutView="0" workbookViewId="0" topLeftCell="A31">
      <selection activeCell="X65" sqref="X65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53.57421875" style="2" customWidth="1"/>
    <col min="5" max="5" width="7.28125" style="2" customWidth="1"/>
    <col min="6" max="6" width="14.421875" style="3" customWidth="1"/>
    <col min="7" max="11" width="0" style="3" hidden="1" customWidth="1"/>
    <col min="12" max="12" width="15.57421875" style="4" customWidth="1"/>
    <col min="13" max="17" width="0" style="4" hidden="1" customWidth="1"/>
    <col min="18" max="18" width="17.8515625" style="5" customWidth="1"/>
    <col min="19" max="21" width="0" style="4" hidden="1" customWidth="1"/>
    <col min="22" max="23" width="0" style="5" hidden="1" customWidth="1"/>
    <col min="24" max="24" width="9.00390625" style="5" customWidth="1"/>
    <col min="25" max="16384" width="9.140625" style="5" customWidth="1"/>
  </cols>
  <sheetData>
    <row r="1" spans="1:18" ht="12.75">
      <c r="A1" s="6"/>
      <c r="B1" s="6"/>
      <c r="C1" s="6"/>
      <c r="D1" s="7"/>
      <c r="E1" s="7"/>
      <c r="R1" s="8" t="s">
        <v>0</v>
      </c>
    </row>
    <row r="2" spans="1:21" s="11" customFormat="1" ht="34.5" customHeight="1">
      <c r="A2" s="1014" t="s">
        <v>528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9"/>
      <c r="T2" s="10"/>
      <c r="U2" s="10"/>
    </row>
    <row r="3" spans="1:18" ht="12.75">
      <c r="A3" s="12"/>
      <c r="B3" s="12"/>
      <c r="C3" s="12"/>
      <c r="D3" s="13"/>
      <c r="E3" s="14"/>
      <c r="L3" s="15"/>
      <c r="M3" s="15"/>
      <c r="N3" s="15"/>
      <c r="O3" s="15"/>
      <c r="P3" s="15"/>
      <c r="Q3" s="15"/>
      <c r="R3" s="16" t="s">
        <v>529</v>
      </c>
    </row>
    <row r="4" spans="1:24" ht="45.75" customHeight="1">
      <c r="A4" s="1015" t="s">
        <v>2</v>
      </c>
      <c r="B4" s="1015"/>
      <c r="C4" s="1015"/>
      <c r="D4" s="18" t="s">
        <v>3</v>
      </c>
      <c r="E4" s="19" t="s">
        <v>4</v>
      </c>
      <c r="F4" s="1016" t="s">
        <v>5</v>
      </c>
      <c r="G4" s="1016"/>
      <c r="H4" s="1016"/>
      <c r="I4" s="1016"/>
      <c r="J4" s="1016"/>
      <c r="K4" s="1016"/>
      <c r="L4" s="1016" t="s">
        <v>6</v>
      </c>
      <c r="M4" s="1016"/>
      <c r="N4" s="1016"/>
      <c r="O4" s="1016"/>
      <c r="P4" s="1016"/>
      <c r="Q4" s="1016"/>
      <c r="R4" s="1017" t="s">
        <v>7</v>
      </c>
      <c r="S4" s="1017"/>
      <c r="T4" s="1017"/>
      <c r="U4" s="1017"/>
      <c r="V4" s="1017"/>
      <c r="W4" s="1017"/>
      <c r="X4" s="20" t="s">
        <v>8</v>
      </c>
    </row>
    <row r="5" spans="1:24" ht="36.75" customHeight="1">
      <c r="A5" s="17"/>
      <c r="B5" s="21"/>
      <c r="C5" s="21"/>
      <c r="D5" s="18"/>
      <c r="E5" s="19"/>
      <c r="F5" s="22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4" t="s">
        <v>14</v>
      </c>
      <c r="L5" s="22" t="s">
        <v>9</v>
      </c>
      <c r="M5" s="23" t="s">
        <v>10</v>
      </c>
      <c r="N5" s="23" t="s">
        <v>11</v>
      </c>
      <c r="O5" s="23" t="s">
        <v>12</v>
      </c>
      <c r="P5" s="23" t="s">
        <v>13</v>
      </c>
      <c r="Q5" s="24" t="s">
        <v>14</v>
      </c>
      <c r="R5" s="22" t="s">
        <v>9</v>
      </c>
      <c r="S5" s="23" t="s">
        <v>10</v>
      </c>
      <c r="T5" s="23" t="s">
        <v>11</v>
      </c>
      <c r="U5" s="23" t="s">
        <v>12</v>
      </c>
      <c r="V5" s="23" t="s">
        <v>13</v>
      </c>
      <c r="W5" s="25" t="s">
        <v>14</v>
      </c>
      <c r="X5" s="26"/>
    </row>
    <row r="6" spans="1:24" s="33" customFormat="1" ht="21.75" customHeight="1">
      <c r="A6" s="27"/>
      <c r="B6" s="1018"/>
      <c r="C6" s="1018"/>
      <c r="D6" s="1018"/>
      <c r="E6" s="28"/>
      <c r="F6" s="29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29"/>
      <c r="S6" s="30"/>
      <c r="T6" s="30"/>
      <c r="U6" s="30"/>
      <c r="V6" s="30"/>
      <c r="W6" s="31"/>
      <c r="X6" s="32"/>
    </row>
    <row r="7" spans="1:24" s="33" customFormat="1" ht="21.75" customHeight="1">
      <c r="A7" s="27" t="s">
        <v>15</v>
      </c>
      <c r="B7" s="1018" t="s">
        <v>16</v>
      </c>
      <c r="C7" s="1018"/>
      <c r="D7" s="1018"/>
      <c r="E7" s="34" t="s">
        <v>17</v>
      </c>
      <c r="F7" s="29">
        <f aca="true" t="shared" si="0" ref="F7:X7">F8+F13+F16+F17+F20</f>
        <v>18900000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15841584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3058416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</row>
    <row r="8" spans="1:24" ht="21.75" customHeight="1">
      <c r="A8" s="35"/>
      <c r="B8" s="36" t="s">
        <v>18</v>
      </c>
      <c r="C8" s="1019" t="s">
        <v>19</v>
      </c>
      <c r="D8" s="1019"/>
      <c r="E8" s="37" t="s">
        <v>20</v>
      </c>
      <c r="F8" s="38">
        <v>2000000</v>
      </c>
      <c r="G8" s="39"/>
      <c r="H8" s="39"/>
      <c r="I8" s="39"/>
      <c r="J8" s="39"/>
      <c r="K8" s="39"/>
      <c r="L8" s="38">
        <v>2000000</v>
      </c>
      <c r="M8" s="39"/>
      <c r="N8" s="39"/>
      <c r="O8" s="39"/>
      <c r="P8" s="39"/>
      <c r="Q8" s="39"/>
      <c r="R8" s="38"/>
      <c r="S8" s="40"/>
      <c r="T8" s="40"/>
      <c r="U8" s="40"/>
      <c r="V8" s="40"/>
      <c r="W8" s="41"/>
      <c r="X8" s="42"/>
    </row>
    <row r="9" spans="1:24" ht="21.75" customHeight="1">
      <c r="A9" s="43"/>
      <c r="B9" s="44"/>
      <c r="C9" s="44" t="s">
        <v>21</v>
      </c>
      <c r="D9" s="45" t="s">
        <v>22</v>
      </c>
      <c r="E9" s="46"/>
      <c r="F9" s="47"/>
      <c r="G9" s="48"/>
      <c r="H9" s="48"/>
      <c r="I9" s="48"/>
      <c r="J9" s="48"/>
      <c r="K9" s="48"/>
      <c r="L9" s="47"/>
      <c r="M9" s="48"/>
      <c r="N9" s="48"/>
      <c r="O9" s="48"/>
      <c r="P9" s="48"/>
      <c r="Q9" s="48"/>
      <c r="R9" s="47"/>
      <c r="S9" s="48"/>
      <c r="T9" s="48"/>
      <c r="U9" s="48"/>
      <c r="V9" s="48"/>
      <c r="W9" s="49"/>
      <c r="X9" s="50"/>
    </row>
    <row r="10" spans="1:24" ht="21.75" customHeight="1">
      <c r="A10" s="43"/>
      <c r="B10" s="44"/>
      <c r="C10" s="44" t="s">
        <v>23</v>
      </c>
      <c r="D10" s="45" t="s">
        <v>24</v>
      </c>
      <c r="E10" s="46"/>
      <c r="F10" s="47">
        <v>2000000</v>
      </c>
      <c r="G10" s="48"/>
      <c r="H10" s="48"/>
      <c r="I10" s="48"/>
      <c r="J10" s="48"/>
      <c r="K10" s="48"/>
      <c r="L10" s="47">
        <v>2000000</v>
      </c>
      <c r="M10" s="48"/>
      <c r="N10" s="48"/>
      <c r="O10" s="48"/>
      <c r="P10" s="48"/>
      <c r="Q10" s="48"/>
      <c r="R10" s="47"/>
      <c r="S10" s="48"/>
      <c r="T10" s="48"/>
      <c r="U10" s="48"/>
      <c r="V10" s="48"/>
      <c r="W10" s="49"/>
      <c r="X10" s="50"/>
    </row>
    <row r="11" spans="1:24" ht="21.75" customHeight="1">
      <c r="A11" s="43"/>
      <c r="B11" s="44"/>
      <c r="C11" s="44" t="s">
        <v>25</v>
      </c>
      <c r="D11" s="45" t="s">
        <v>26</v>
      </c>
      <c r="E11" s="46"/>
      <c r="F11" s="47"/>
      <c r="G11" s="48"/>
      <c r="H11" s="48"/>
      <c r="I11" s="48"/>
      <c r="J11" s="48"/>
      <c r="K11" s="48"/>
      <c r="L11" s="47"/>
      <c r="M11" s="48"/>
      <c r="N11" s="48"/>
      <c r="O11" s="48"/>
      <c r="P11" s="48"/>
      <c r="Q11" s="48"/>
      <c r="R11" s="47"/>
      <c r="S11" s="48"/>
      <c r="T11" s="48"/>
      <c r="U11" s="48"/>
      <c r="V11" s="48"/>
      <c r="W11" s="49"/>
      <c r="X11" s="50"/>
    </row>
    <row r="12" spans="1:33" ht="21.75" customHeight="1" hidden="1">
      <c r="A12" s="43"/>
      <c r="B12" s="44"/>
      <c r="C12" s="44"/>
      <c r="D12" s="45"/>
      <c r="E12" s="46"/>
      <c r="F12" s="47"/>
      <c r="G12" s="48"/>
      <c r="H12" s="48"/>
      <c r="I12" s="48"/>
      <c r="J12" s="48"/>
      <c r="K12" s="48"/>
      <c r="L12" s="47"/>
      <c r="M12" s="48"/>
      <c r="N12" s="48"/>
      <c r="O12" s="48"/>
      <c r="P12" s="48"/>
      <c r="Q12" s="48"/>
      <c r="R12" s="47"/>
      <c r="S12" s="48"/>
      <c r="T12" s="48"/>
      <c r="U12" s="48"/>
      <c r="V12" s="48"/>
      <c r="W12" s="49"/>
      <c r="X12" s="50"/>
      <c r="AG12" s="5" t="s">
        <v>27</v>
      </c>
    </row>
    <row r="13" spans="1:24" ht="21.75" customHeight="1">
      <c r="A13" s="43"/>
      <c r="B13" s="44" t="s">
        <v>28</v>
      </c>
      <c r="C13" s="1020" t="s">
        <v>29</v>
      </c>
      <c r="D13" s="1020"/>
      <c r="E13" s="52" t="s">
        <v>30</v>
      </c>
      <c r="F13" s="47">
        <v>15000000</v>
      </c>
      <c r="G13" s="48"/>
      <c r="H13" s="48"/>
      <c r="I13" s="48"/>
      <c r="J13" s="48"/>
      <c r="K13" s="48"/>
      <c r="L13" s="47">
        <v>11941584</v>
      </c>
      <c r="M13" s="48"/>
      <c r="N13" s="48"/>
      <c r="O13" s="48"/>
      <c r="P13" s="48"/>
      <c r="Q13" s="48"/>
      <c r="R13" s="47">
        <v>3058416</v>
      </c>
      <c r="S13" s="48"/>
      <c r="T13" s="48"/>
      <c r="U13" s="48"/>
      <c r="V13" s="48"/>
      <c r="W13" s="49"/>
      <c r="X13" s="50"/>
    </row>
    <row r="14" spans="1:24" ht="21.75" customHeight="1">
      <c r="A14" s="43"/>
      <c r="B14" s="44"/>
      <c r="C14" s="44" t="s">
        <v>31</v>
      </c>
      <c r="D14" s="51" t="s">
        <v>32</v>
      </c>
      <c r="E14" s="52"/>
      <c r="F14" s="47">
        <v>15000000</v>
      </c>
      <c r="G14" s="48"/>
      <c r="H14" s="48"/>
      <c r="I14" s="48"/>
      <c r="J14" s="48"/>
      <c r="K14" s="48"/>
      <c r="L14" s="47">
        <v>15000000</v>
      </c>
      <c r="M14" s="48"/>
      <c r="N14" s="48"/>
      <c r="O14" s="48"/>
      <c r="P14" s="48"/>
      <c r="Q14" s="48"/>
      <c r="R14" s="47"/>
      <c r="S14" s="53"/>
      <c r="T14" s="53"/>
      <c r="U14" s="53"/>
      <c r="V14" s="53"/>
      <c r="W14" s="54"/>
      <c r="X14" s="50"/>
    </row>
    <row r="15" spans="1:24" ht="21.75" customHeight="1">
      <c r="A15" s="43"/>
      <c r="B15" s="44"/>
      <c r="C15" s="44" t="s">
        <v>33</v>
      </c>
      <c r="D15" s="51" t="s">
        <v>34</v>
      </c>
      <c r="E15" s="52"/>
      <c r="F15" s="47"/>
      <c r="G15" s="48"/>
      <c r="H15" s="48"/>
      <c r="I15" s="48"/>
      <c r="J15" s="48"/>
      <c r="K15" s="48"/>
      <c r="L15" s="47"/>
      <c r="M15" s="48"/>
      <c r="N15" s="48"/>
      <c r="O15" s="48"/>
      <c r="P15" s="48"/>
      <c r="Q15" s="48"/>
      <c r="R15" s="47"/>
      <c r="S15" s="53"/>
      <c r="T15" s="53"/>
      <c r="U15" s="53"/>
      <c r="V15" s="53"/>
      <c r="W15" s="54"/>
      <c r="X15" s="50"/>
    </row>
    <row r="16" spans="1:24" ht="21.75" customHeight="1">
      <c r="A16" s="43"/>
      <c r="B16" s="44" t="s">
        <v>35</v>
      </c>
      <c r="C16" s="1020" t="s">
        <v>36</v>
      </c>
      <c r="D16" s="1020"/>
      <c r="E16" s="52" t="s">
        <v>37</v>
      </c>
      <c r="F16" s="47">
        <v>1500000</v>
      </c>
      <c r="G16" s="48"/>
      <c r="H16" s="48"/>
      <c r="I16" s="55"/>
      <c r="J16" s="55"/>
      <c r="K16" s="55"/>
      <c r="L16" s="47">
        <v>1500000</v>
      </c>
      <c r="M16" s="48"/>
      <c r="N16" s="48"/>
      <c r="O16" s="55"/>
      <c r="P16" s="55"/>
      <c r="Q16" s="55"/>
      <c r="R16" s="47"/>
      <c r="S16" s="53"/>
      <c r="T16" s="53"/>
      <c r="U16" s="56"/>
      <c r="V16" s="56"/>
      <c r="W16" s="57"/>
      <c r="X16" s="50"/>
    </row>
    <row r="17" spans="1:24" ht="21.75" customHeight="1">
      <c r="A17" s="43"/>
      <c r="B17" s="44" t="s">
        <v>38</v>
      </c>
      <c r="C17" s="1021" t="s">
        <v>39</v>
      </c>
      <c r="D17" s="1021"/>
      <c r="E17" s="58" t="s">
        <v>40</v>
      </c>
      <c r="F17" s="47">
        <v>300000</v>
      </c>
      <c r="G17" s="48"/>
      <c r="H17" s="48"/>
      <c r="I17" s="55"/>
      <c r="J17" s="55"/>
      <c r="K17" s="55"/>
      <c r="L17" s="47">
        <v>300000</v>
      </c>
      <c r="M17" s="48"/>
      <c r="N17" s="48"/>
      <c r="O17" s="55"/>
      <c r="P17" s="55"/>
      <c r="Q17" s="55"/>
      <c r="R17" s="47"/>
      <c r="S17" s="59"/>
      <c r="T17" s="59"/>
      <c r="U17" s="60"/>
      <c r="V17" s="60"/>
      <c r="W17" s="61"/>
      <c r="X17" s="50"/>
    </row>
    <row r="18" spans="1:24" ht="21.75" customHeight="1">
      <c r="A18" s="43"/>
      <c r="B18" s="44"/>
      <c r="C18" s="44" t="s">
        <v>41</v>
      </c>
      <c r="D18" s="51" t="s">
        <v>42</v>
      </c>
      <c r="E18" s="52"/>
      <c r="F18" s="47"/>
      <c r="G18" s="48"/>
      <c r="H18" s="48"/>
      <c r="I18" s="55"/>
      <c r="J18" s="55"/>
      <c r="K18" s="55"/>
      <c r="L18" s="47"/>
      <c r="M18" s="48"/>
      <c r="N18" s="48"/>
      <c r="O18" s="55"/>
      <c r="P18" s="55"/>
      <c r="Q18" s="55"/>
      <c r="R18" s="47"/>
      <c r="S18" s="59"/>
      <c r="T18" s="59"/>
      <c r="U18" s="60"/>
      <c r="V18" s="60"/>
      <c r="W18" s="61"/>
      <c r="X18" s="50"/>
    </row>
    <row r="19" spans="1:24" ht="21.75" customHeight="1">
      <c r="A19" s="43"/>
      <c r="B19" s="44"/>
      <c r="C19" s="44" t="s">
        <v>43</v>
      </c>
      <c r="D19" s="51" t="s">
        <v>44</v>
      </c>
      <c r="E19" s="52"/>
      <c r="F19" s="47">
        <v>300000</v>
      </c>
      <c r="G19" s="48"/>
      <c r="H19" s="48"/>
      <c r="I19" s="55"/>
      <c r="J19" s="55"/>
      <c r="K19" s="55"/>
      <c r="L19" s="47">
        <v>300000</v>
      </c>
      <c r="M19" s="48"/>
      <c r="N19" s="48"/>
      <c r="O19" s="55"/>
      <c r="P19" s="55"/>
      <c r="Q19" s="55"/>
      <c r="R19" s="47"/>
      <c r="S19" s="59"/>
      <c r="T19" s="59"/>
      <c r="U19" s="60"/>
      <c r="V19" s="60"/>
      <c r="W19" s="61"/>
      <c r="X19" s="62"/>
    </row>
    <row r="20" spans="1:24" ht="21.75" customHeight="1">
      <c r="A20" s="63"/>
      <c r="B20" s="64" t="s">
        <v>45</v>
      </c>
      <c r="C20" s="1013" t="s">
        <v>46</v>
      </c>
      <c r="D20" s="1013"/>
      <c r="E20" s="65" t="s">
        <v>47</v>
      </c>
      <c r="F20" s="47">
        <v>100000</v>
      </c>
      <c r="G20" s="66"/>
      <c r="H20" s="66"/>
      <c r="I20" s="67"/>
      <c r="J20" s="67"/>
      <c r="K20" s="67"/>
      <c r="L20" s="47">
        <v>100000</v>
      </c>
      <c r="M20" s="66"/>
      <c r="N20" s="66"/>
      <c r="O20" s="67"/>
      <c r="P20" s="67"/>
      <c r="Q20" s="67"/>
      <c r="R20" s="68"/>
      <c r="S20" s="59"/>
      <c r="T20" s="59"/>
      <c r="U20" s="60"/>
      <c r="V20" s="60"/>
      <c r="W20" s="61"/>
      <c r="X20" s="69"/>
    </row>
    <row r="21" spans="1:24" ht="21.75" customHeight="1">
      <c r="A21" s="27" t="s">
        <v>48</v>
      </c>
      <c r="B21" s="1018" t="s">
        <v>49</v>
      </c>
      <c r="C21" s="1018"/>
      <c r="D21" s="1018"/>
      <c r="E21" s="28" t="s">
        <v>50</v>
      </c>
      <c r="F21" s="29">
        <f aca="true" t="shared" si="1" ref="F21:X21">F22+F23+F24+F28+F29+F30+F31</f>
        <v>11059355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7281675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1"/>
        <v>0</v>
      </c>
      <c r="Q21" s="29">
        <f t="shared" si="1"/>
        <v>0</v>
      </c>
      <c r="R21" s="29">
        <f t="shared" si="1"/>
        <v>3777680</v>
      </c>
      <c r="S21" s="29">
        <f t="shared" si="1"/>
        <v>0</v>
      </c>
      <c r="T21" s="29">
        <f t="shared" si="1"/>
        <v>0</v>
      </c>
      <c r="U21" s="29">
        <f t="shared" si="1"/>
        <v>0</v>
      </c>
      <c r="V21" s="29">
        <f t="shared" si="1"/>
        <v>0</v>
      </c>
      <c r="W21" s="29">
        <f t="shared" si="1"/>
        <v>870</v>
      </c>
      <c r="X21" s="29">
        <f t="shared" si="1"/>
        <v>0</v>
      </c>
    </row>
    <row r="22" spans="1:24" ht="21.75" customHeight="1">
      <c r="A22" s="70"/>
      <c r="B22" s="71" t="s">
        <v>51</v>
      </c>
      <c r="C22" s="1023" t="s">
        <v>52</v>
      </c>
      <c r="D22" s="1023"/>
      <c r="E22" s="73" t="s">
        <v>53</v>
      </c>
      <c r="F22" s="74">
        <v>8075297</v>
      </c>
      <c r="G22" s="40"/>
      <c r="H22" s="40"/>
      <c r="I22" s="75"/>
      <c r="J22" s="75"/>
      <c r="K22" s="75"/>
      <c r="L22" s="74">
        <v>4297617</v>
      </c>
      <c r="M22" s="40"/>
      <c r="N22" s="40"/>
      <c r="O22" s="75"/>
      <c r="P22" s="75"/>
      <c r="Q22" s="75"/>
      <c r="R22" s="74">
        <v>3777680</v>
      </c>
      <c r="S22" s="40"/>
      <c r="T22" s="40"/>
      <c r="U22" s="75"/>
      <c r="V22" s="75"/>
      <c r="W22" s="76">
        <v>600</v>
      </c>
      <c r="X22" s="42"/>
    </row>
    <row r="23" spans="1:24" ht="21.75" customHeight="1">
      <c r="A23" s="43"/>
      <c r="B23" s="44" t="s">
        <v>54</v>
      </c>
      <c r="C23" s="1022" t="s">
        <v>55</v>
      </c>
      <c r="D23" s="1022"/>
      <c r="E23" s="46" t="s">
        <v>56</v>
      </c>
      <c r="F23" s="77"/>
      <c r="G23" s="78"/>
      <c r="H23" s="78"/>
      <c r="I23" s="78"/>
      <c r="J23" s="78"/>
      <c r="K23" s="78"/>
      <c r="L23" s="77"/>
      <c r="M23" s="78"/>
      <c r="N23" s="78"/>
      <c r="O23" s="78"/>
      <c r="P23" s="78"/>
      <c r="Q23" s="78"/>
      <c r="R23" s="77"/>
      <c r="S23" s="78"/>
      <c r="T23" s="78"/>
      <c r="U23" s="78"/>
      <c r="V23" s="78"/>
      <c r="W23" s="79"/>
      <c r="X23" s="50"/>
    </row>
    <row r="24" spans="1:24" ht="21.75" customHeight="1">
      <c r="A24" s="43"/>
      <c r="B24" s="44" t="s">
        <v>57</v>
      </c>
      <c r="C24" s="1022" t="s">
        <v>58</v>
      </c>
      <c r="D24" s="1022"/>
      <c r="E24" s="46" t="s">
        <v>59</v>
      </c>
      <c r="F24" s="77">
        <v>2884058</v>
      </c>
      <c r="G24" s="78"/>
      <c r="H24" s="78"/>
      <c r="I24" s="78"/>
      <c r="J24" s="78"/>
      <c r="K24" s="78"/>
      <c r="L24" s="77">
        <v>2884058</v>
      </c>
      <c r="M24" s="78"/>
      <c r="N24" s="78"/>
      <c r="O24" s="78"/>
      <c r="P24" s="78"/>
      <c r="Q24" s="78"/>
      <c r="R24" s="77"/>
      <c r="S24" s="78"/>
      <c r="T24" s="78"/>
      <c r="U24" s="78"/>
      <c r="V24" s="78"/>
      <c r="W24" s="79"/>
      <c r="X24" s="50"/>
    </row>
    <row r="25" spans="1:24" ht="21.75" customHeight="1">
      <c r="A25" s="43"/>
      <c r="B25" s="44"/>
      <c r="C25" s="44" t="s">
        <v>60</v>
      </c>
      <c r="D25" s="45" t="s">
        <v>61</v>
      </c>
      <c r="E25" s="46"/>
      <c r="F25" s="77">
        <v>2884058</v>
      </c>
      <c r="G25" s="78"/>
      <c r="H25" s="78"/>
      <c r="I25" s="78"/>
      <c r="J25" s="78"/>
      <c r="K25" s="78"/>
      <c r="L25" s="77">
        <v>2884058</v>
      </c>
      <c r="M25" s="78"/>
      <c r="N25" s="78"/>
      <c r="O25" s="78"/>
      <c r="P25" s="78"/>
      <c r="Q25" s="78"/>
      <c r="R25" s="77"/>
      <c r="S25" s="78"/>
      <c r="T25" s="78"/>
      <c r="U25" s="78"/>
      <c r="V25" s="78"/>
      <c r="W25" s="79"/>
      <c r="X25" s="50"/>
    </row>
    <row r="26" spans="1:24" ht="41.25" customHeight="1">
      <c r="A26" s="43"/>
      <c r="B26" s="44"/>
      <c r="C26" s="44" t="s">
        <v>62</v>
      </c>
      <c r="D26" s="45" t="s">
        <v>63</v>
      </c>
      <c r="E26" s="46"/>
      <c r="F26" s="77"/>
      <c r="G26" s="78"/>
      <c r="H26" s="78"/>
      <c r="I26" s="78"/>
      <c r="J26" s="78"/>
      <c r="K26" s="78"/>
      <c r="L26" s="77"/>
      <c r="M26" s="78"/>
      <c r="N26" s="78"/>
      <c r="O26" s="78"/>
      <c r="P26" s="78"/>
      <c r="Q26" s="78"/>
      <c r="R26" s="77"/>
      <c r="S26" s="78"/>
      <c r="T26" s="78"/>
      <c r="U26" s="78"/>
      <c r="V26" s="78"/>
      <c r="W26" s="79"/>
      <c r="X26" s="50"/>
    </row>
    <row r="27" spans="1:24" ht="21.75" customHeight="1">
      <c r="A27" s="43"/>
      <c r="B27" s="44"/>
      <c r="C27" s="44" t="s">
        <v>64</v>
      </c>
      <c r="D27" s="45" t="s">
        <v>65</v>
      </c>
      <c r="E27" s="46"/>
      <c r="F27" s="77"/>
      <c r="G27" s="78"/>
      <c r="H27" s="78"/>
      <c r="I27" s="78"/>
      <c r="J27" s="78"/>
      <c r="K27" s="78"/>
      <c r="L27" s="77"/>
      <c r="M27" s="78"/>
      <c r="N27" s="78"/>
      <c r="O27" s="78"/>
      <c r="P27" s="78"/>
      <c r="Q27" s="78"/>
      <c r="R27" s="77"/>
      <c r="S27" s="78"/>
      <c r="T27" s="78"/>
      <c r="U27" s="78"/>
      <c r="V27" s="78"/>
      <c r="W27" s="79"/>
      <c r="X27" s="50"/>
    </row>
    <row r="28" spans="1:24" ht="21.75" customHeight="1">
      <c r="A28" s="43"/>
      <c r="B28" s="44" t="s">
        <v>66</v>
      </c>
      <c r="C28" s="1022" t="s">
        <v>67</v>
      </c>
      <c r="D28" s="1022"/>
      <c r="E28" s="46"/>
      <c r="F28" s="77"/>
      <c r="G28" s="78"/>
      <c r="H28" s="78"/>
      <c r="I28" s="78"/>
      <c r="J28" s="78"/>
      <c r="K28" s="78"/>
      <c r="L28" s="77"/>
      <c r="M28" s="78"/>
      <c r="N28" s="78"/>
      <c r="O28" s="78"/>
      <c r="P28" s="78"/>
      <c r="Q28" s="78"/>
      <c r="R28" s="77"/>
      <c r="S28" s="78"/>
      <c r="T28" s="78"/>
      <c r="U28" s="78"/>
      <c r="V28" s="78"/>
      <c r="W28" s="79">
        <v>270</v>
      </c>
      <c r="X28" s="50"/>
    </row>
    <row r="29" spans="1:24" ht="21.75" customHeight="1">
      <c r="A29" s="80"/>
      <c r="B29" s="81" t="s">
        <v>68</v>
      </c>
      <c r="C29" s="1022" t="s">
        <v>69</v>
      </c>
      <c r="D29" s="1022"/>
      <c r="E29" s="46"/>
      <c r="F29" s="77"/>
      <c r="G29" s="78"/>
      <c r="H29" s="78"/>
      <c r="I29" s="78"/>
      <c r="J29" s="78"/>
      <c r="K29" s="78"/>
      <c r="L29" s="77"/>
      <c r="M29" s="78"/>
      <c r="N29" s="78"/>
      <c r="O29" s="78"/>
      <c r="P29" s="78"/>
      <c r="Q29" s="78"/>
      <c r="R29" s="77"/>
      <c r="S29" s="78"/>
      <c r="T29" s="78"/>
      <c r="U29" s="78"/>
      <c r="V29" s="78"/>
      <c r="W29" s="79"/>
      <c r="X29" s="50"/>
    </row>
    <row r="30" spans="1:24" ht="21.75" customHeight="1">
      <c r="A30" s="80"/>
      <c r="B30" s="81" t="s">
        <v>70</v>
      </c>
      <c r="C30" s="1022" t="s">
        <v>71</v>
      </c>
      <c r="D30" s="1022"/>
      <c r="E30" s="46" t="s">
        <v>72</v>
      </c>
      <c r="F30" s="77"/>
      <c r="G30" s="78"/>
      <c r="H30" s="78"/>
      <c r="I30" s="78"/>
      <c r="J30" s="78"/>
      <c r="K30" s="78"/>
      <c r="L30" s="77"/>
      <c r="M30" s="78"/>
      <c r="N30" s="78"/>
      <c r="O30" s="78"/>
      <c r="P30" s="78"/>
      <c r="Q30" s="78"/>
      <c r="R30" s="77"/>
      <c r="S30" s="78"/>
      <c r="T30" s="78"/>
      <c r="U30" s="78"/>
      <c r="V30" s="78"/>
      <c r="W30" s="79"/>
      <c r="X30" s="50"/>
    </row>
    <row r="31" spans="1:24" ht="21.75" customHeight="1">
      <c r="A31" s="80"/>
      <c r="B31" s="81" t="s">
        <v>73</v>
      </c>
      <c r="C31" s="1024" t="s">
        <v>74</v>
      </c>
      <c r="D31" s="1024"/>
      <c r="E31" s="82" t="s">
        <v>75</v>
      </c>
      <c r="F31" s="77">
        <v>100000</v>
      </c>
      <c r="G31" s="78"/>
      <c r="H31" s="78"/>
      <c r="I31" s="78"/>
      <c r="J31" s="78"/>
      <c r="K31" s="78"/>
      <c r="L31" s="77">
        <v>100000</v>
      </c>
      <c r="M31" s="78"/>
      <c r="N31" s="78"/>
      <c r="O31" s="78"/>
      <c r="P31" s="78"/>
      <c r="Q31" s="78"/>
      <c r="R31" s="77"/>
      <c r="S31" s="78"/>
      <c r="T31" s="78"/>
      <c r="U31" s="78"/>
      <c r="V31" s="78"/>
      <c r="W31" s="79"/>
      <c r="X31" s="69"/>
    </row>
    <row r="32" spans="1:24" ht="21.75" customHeight="1">
      <c r="A32" s="83" t="s">
        <v>76</v>
      </c>
      <c r="B32" s="1018" t="s">
        <v>77</v>
      </c>
      <c r="C32" s="1018"/>
      <c r="D32" s="1018"/>
      <c r="E32" s="28" t="s">
        <v>78</v>
      </c>
      <c r="F32" s="84">
        <f aca="true" t="shared" si="2" ref="F32:X32">F33+F34+F35+F36</f>
        <v>33306320</v>
      </c>
      <c r="G32" s="84">
        <f t="shared" si="2"/>
        <v>0</v>
      </c>
      <c r="H32" s="84">
        <f t="shared" si="2"/>
        <v>0</v>
      </c>
      <c r="I32" s="84">
        <f t="shared" si="2"/>
        <v>0</v>
      </c>
      <c r="J32" s="84">
        <f t="shared" si="2"/>
        <v>0</v>
      </c>
      <c r="K32" s="84">
        <f t="shared" si="2"/>
        <v>0</v>
      </c>
      <c r="L32" s="84">
        <f t="shared" si="2"/>
        <v>33286127</v>
      </c>
      <c r="M32" s="84">
        <f t="shared" si="2"/>
        <v>0</v>
      </c>
      <c r="N32" s="84">
        <f t="shared" si="2"/>
        <v>0</v>
      </c>
      <c r="O32" s="84">
        <f t="shared" si="2"/>
        <v>0</v>
      </c>
      <c r="P32" s="84">
        <f t="shared" si="2"/>
        <v>0</v>
      </c>
      <c r="Q32" s="84">
        <f t="shared" si="2"/>
        <v>0</v>
      </c>
      <c r="R32" s="84">
        <f t="shared" si="2"/>
        <v>20193</v>
      </c>
      <c r="S32" s="84">
        <f t="shared" si="2"/>
        <v>0</v>
      </c>
      <c r="T32" s="84">
        <f t="shared" si="2"/>
        <v>0</v>
      </c>
      <c r="U32" s="84">
        <f t="shared" si="2"/>
        <v>0</v>
      </c>
      <c r="V32" s="84">
        <f t="shared" si="2"/>
        <v>0</v>
      </c>
      <c r="W32" s="84">
        <f t="shared" si="2"/>
        <v>0</v>
      </c>
      <c r="X32" s="84">
        <f t="shared" si="2"/>
        <v>0</v>
      </c>
    </row>
    <row r="33" spans="1:24" ht="21.75" customHeight="1">
      <c r="A33" s="70"/>
      <c r="B33" s="81" t="s">
        <v>79</v>
      </c>
      <c r="C33" s="1025" t="s">
        <v>80</v>
      </c>
      <c r="D33" s="1025"/>
      <c r="E33" s="85" t="s">
        <v>81</v>
      </c>
      <c r="F33" s="77">
        <v>18542240</v>
      </c>
      <c r="G33" s="86"/>
      <c r="H33" s="86"/>
      <c r="I33" s="86"/>
      <c r="J33" s="86"/>
      <c r="K33" s="86"/>
      <c r="L33" s="77">
        <v>18522047</v>
      </c>
      <c r="M33" s="86"/>
      <c r="N33" s="86"/>
      <c r="O33" s="86"/>
      <c r="P33" s="86"/>
      <c r="Q33" s="86"/>
      <c r="R33" s="87">
        <v>20193</v>
      </c>
      <c r="S33" s="88"/>
      <c r="T33" s="88"/>
      <c r="U33" s="88"/>
      <c r="V33" s="88"/>
      <c r="W33" s="89"/>
      <c r="X33" s="42"/>
    </row>
    <row r="34" spans="1:24" ht="21.75" customHeight="1">
      <c r="A34" s="43"/>
      <c r="B34" s="81" t="s">
        <v>82</v>
      </c>
      <c r="C34" s="1022" t="s">
        <v>83</v>
      </c>
      <c r="D34" s="1022"/>
      <c r="E34" s="46"/>
      <c r="F34" s="77"/>
      <c r="G34" s="90"/>
      <c r="H34" s="90"/>
      <c r="I34" s="90"/>
      <c r="J34" s="90"/>
      <c r="K34" s="90"/>
      <c r="L34" s="77"/>
      <c r="M34" s="90"/>
      <c r="N34" s="90"/>
      <c r="O34" s="90"/>
      <c r="P34" s="90"/>
      <c r="Q34" s="90"/>
      <c r="R34" s="91"/>
      <c r="S34" s="88"/>
      <c r="T34" s="88"/>
      <c r="U34" s="88"/>
      <c r="V34" s="88"/>
      <c r="W34" s="89"/>
      <c r="X34" s="50"/>
    </row>
    <row r="35" spans="1:24" ht="21.75" customHeight="1">
      <c r="A35" s="43"/>
      <c r="B35" s="81" t="s">
        <v>84</v>
      </c>
      <c r="C35" s="1022" t="s">
        <v>85</v>
      </c>
      <c r="D35" s="1022"/>
      <c r="E35" s="46"/>
      <c r="F35" s="77"/>
      <c r="G35" s="90"/>
      <c r="H35" s="90"/>
      <c r="I35" s="90"/>
      <c r="J35" s="90"/>
      <c r="K35" s="90"/>
      <c r="L35" s="77"/>
      <c r="M35" s="90"/>
      <c r="N35" s="90"/>
      <c r="O35" s="90"/>
      <c r="P35" s="90"/>
      <c r="Q35" s="90"/>
      <c r="R35" s="91"/>
      <c r="S35" s="88"/>
      <c r="T35" s="88"/>
      <c r="U35" s="88"/>
      <c r="V35" s="88"/>
      <c r="W35" s="89"/>
      <c r="X35" s="50"/>
    </row>
    <row r="36" spans="1:24" ht="21.75" customHeight="1">
      <c r="A36" s="43"/>
      <c r="B36" s="81" t="s">
        <v>86</v>
      </c>
      <c r="C36" s="1022" t="s">
        <v>87</v>
      </c>
      <c r="D36" s="1022"/>
      <c r="E36" s="46" t="s">
        <v>88</v>
      </c>
      <c r="F36" s="77">
        <v>14764080</v>
      </c>
      <c r="G36" s="90"/>
      <c r="H36" s="90"/>
      <c r="I36" s="90"/>
      <c r="J36" s="90"/>
      <c r="K36" s="90"/>
      <c r="L36" s="77">
        <v>14764080</v>
      </c>
      <c r="M36" s="90"/>
      <c r="N36" s="90"/>
      <c r="O36" s="90"/>
      <c r="P36" s="90"/>
      <c r="Q36" s="90"/>
      <c r="R36" s="91"/>
      <c r="S36" s="88"/>
      <c r="T36" s="88"/>
      <c r="U36" s="88"/>
      <c r="V36" s="88"/>
      <c r="W36" s="89"/>
      <c r="X36" s="50"/>
    </row>
    <row r="37" spans="1:24" ht="21.75" customHeight="1">
      <c r="A37" s="43"/>
      <c r="B37" s="81"/>
      <c r="C37" s="71" t="s">
        <v>89</v>
      </c>
      <c r="D37" s="72" t="s">
        <v>90</v>
      </c>
      <c r="E37" s="73"/>
      <c r="F37" s="77">
        <v>9207400</v>
      </c>
      <c r="G37" s="90"/>
      <c r="H37" s="90"/>
      <c r="I37" s="90"/>
      <c r="J37" s="90"/>
      <c r="K37" s="90"/>
      <c r="L37" s="77">
        <v>9207400</v>
      </c>
      <c r="M37" s="90"/>
      <c r="N37" s="90"/>
      <c r="O37" s="90"/>
      <c r="P37" s="90"/>
      <c r="Q37" s="90"/>
      <c r="R37" s="91"/>
      <c r="S37" s="88"/>
      <c r="T37" s="88"/>
      <c r="U37" s="88"/>
      <c r="V37" s="88"/>
      <c r="W37" s="89"/>
      <c r="X37" s="50"/>
    </row>
    <row r="38" spans="1:24" ht="21.75" customHeight="1">
      <c r="A38" s="43"/>
      <c r="B38" s="81"/>
      <c r="C38" s="44" t="s">
        <v>91</v>
      </c>
      <c r="D38" s="45" t="s">
        <v>92</v>
      </c>
      <c r="E38" s="46"/>
      <c r="F38" s="77"/>
      <c r="G38" s="90"/>
      <c r="H38" s="90"/>
      <c r="I38" s="90"/>
      <c r="J38" s="90"/>
      <c r="K38" s="90"/>
      <c r="L38" s="77"/>
      <c r="M38" s="90"/>
      <c r="N38" s="90"/>
      <c r="O38" s="90"/>
      <c r="P38" s="90"/>
      <c r="Q38" s="90"/>
      <c r="R38" s="91"/>
      <c r="S38" s="88"/>
      <c r="T38" s="88"/>
      <c r="U38" s="88"/>
      <c r="V38" s="88"/>
      <c r="W38" s="89"/>
      <c r="X38" s="50"/>
    </row>
    <row r="39" spans="1:24" ht="21.75" customHeight="1">
      <c r="A39" s="43"/>
      <c r="B39" s="81"/>
      <c r="C39" s="44" t="s">
        <v>93</v>
      </c>
      <c r="D39" s="45" t="s">
        <v>94</v>
      </c>
      <c r="E39" s="46"/>
      <c r="F39" s="77">
        <v>4551412</v>
      </c>
      <c r="G39" s="92"/>
      <c r="H39" s="92"/>
      <c r="I39" s="92"/>
      <c r="J39" s="92"/>
      <c r="K39" s="92"/>
      <c r="L39" s="77">
        <v>5556680</v>
      </c>
      <c r="M39" s="92"/>
      <c r="N39" s="92"/>
      <c r="O39" s="92"/>
      <c r="P39" s="92"/>
      <c r="Q39" s="92"/>
      <c r="R39" s="93"/>
      <c r="S39" s="88"/>
      <c r="T39" s="88"/>
      <c r="U39" s="88"/>
      <c r="V39" s="88"/>
      <c r="W39" s="89"/>
      <c r="X39" s="69"/>
    </row>
    <row r="40" spans="1:24" ht="21.75" customHeight="1">
      <c r="A40" s="83" t="s">
        <v>95</v>
      </c>
      <c r="B40" s="1026" t="s">
        <v>96</v>
      </c>
      <c r="C40" s="1026"/>
      <c r="D40" s="1026"/>
      <c r="E40" s="94" t="s">
        <v>97</v>
      </c>
      <c r="F40" s="84">
        <f aca="true" t="shared" si="3" ref="F40:X40">F41+F42</f>
        <v>0</v>
      </c>
      <c r="G40" s="84">
        <f t="shared" si="3"/>
        <v>0</v>
      </c>
      <c r="H40" s="84">
        <f t="shared" si="3"/>
        <v>0</v>
      </c>
      <c r="I40" s="84">
        <f t="shared" si="3"/>
        <v>0</v>
      </c>
      <c r="J40" s="84">
        <f t="shared" si="3"/>
        <v>0</v>
      </c>
      <c r="K40" s="84">
        <f t="shared" si="3"/>
        <v>0</v>
      </c>
      <c r="L40" s="84">
        <f t="shared" si="3"/>
        <v>0</v>
      </c>
      <c r="M40" s="84">
        <f t="shared" si="3"/>
        <v>0</v>
      </c>
      <c r="N40" s="84">
        <f t="shared" si="3"/>
        <v>0</v>
      </c>
      <c r="O40" s="84">
        <f t="shared" si="3"/>
        <v>0</v>
      </c>
      <c r="P40" s="84">
        <f t="shared" si="3"/>
        <v>0</v>
      </c>
      <c r="Q40" s="84">
        <f t="shared" si="3"/>
        <v>0</v>
      </c>
      <c r="R40" s="84">
        <f t="shared" si="3"/>
        <v>0</v>
      </c>
      <c r="S40" s="84">
        <f t="shared" si="3"/>
        <v>0</v>
      </c>
      <c r="T40" s="84">
        <f t="shared" si="3"/>
        <v>0</v>
      </c>
      <c r="U40" s="84">
        <f t="shared" si="3"/>
        <v>0</v>
      </c>
      <c r="V40" s="84">
        <f t="shared" si="3"/>
        <v>0</v>
      </c>
      <c r="W40" s="84">
        <f t="shared" si="3"/>
        <v>0</v>
      </c>
      <c r="X40" s="84">
        <f t="shared" si="3"/>
        <v>0</v>
      </c>
    </row>
    <row r="41" spans="1:24" ht="21.75" customHeight="1">
      <c r="A41" s="70"/>
      <c r="B41" s="95" t="s">
        <v>98</v>
      </c>
      <c r="C41" s="1023" t="s">
        <v>99</v>
      </c>
      <c r="D41" s="1023"/>
      <c r="E41" s="73" t="s">
        <v>100</v>
      </c>
      <c r="F41" s="77"/>
      <c r="G41" s="96"/>
      <c r="H41" s="96"/>
      <c r="I41" s="96"/>
      <c r="J41" s="96"/>
      <c r="K41" s="96"/>
      <c r="L41" s="97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8"/>
      <c r="X41" s="42"/>
    </row>
    <row r="42" spans="1:24" ht="21.75" customHeight="1">
      <c r="A42" s="43"/>
      <c r="B42" s="99" t="s">
        <v>101</v>
      </c>
      <c r="C42" s="1022" t="s">
        <v>102</v>
      </c>
      <c r="D42" s="1022"/>
      <c r="E42" s="46" t="s">
        <v>103</v>
      </c>
      <c r="F42" s="77"/>
      <c r="G42" s="78"/>
      <c r="H42" s="78"/>
      <c r="I42" s="78"/>
      <c r="J42" s="78"/>
      <c r="K42" s="78"/>
      <c r="L42" s="77"/>
      <c r="M42" s="78"/>
      <c r="N42" s="78"/>
      <c r="O42" s="78"/>
      <c r="P42" s="78"/>
      <c r="Q42" s="78"/>
      <c r="R42" s="77"/>
      <c r="S42" s="78"/>
      <c r="T42" s="78"/>
      <c r="U42" s="78"/>
      <c r="V42" s="78"/>
      <c r="W42" s="79"/>
      <c r="X42" s="50"/>
    </row>
    <row r="43" spans="1:24" ht="21.75" customHeight="1">
      <c r="A43" s="43"/>
      <c r="B43" s="95"/>
      <c r="C43" s="71" t="s">
        <v>104</v>
      </c>
      <c r="D43" s="72" t="s">
        <v>90</v>
      </c>
      <c r="E43" s="73"/>
      <c r="F43" s="77"/>
      <c r="G43" s="78"/>
      <c r="H43" s="78"/>
      <c r="I43" s="78"/>
      <c r="J43" s="78"/>
      <c r="K43" s="78"/>
      <c r="L43" s="77"/>
      <c r="M43" s="78"/>
      <c r="N43" s="78"/>
      <c r="O43" s="78"/>
      <c r="P43" s="78"/>
      <c r="Q43" s="78"/>
      <c r="R43" s="77"/>
      <c r="S43" s="78"/>
      <c r="T43" s="78"/>
      <c r="U43" s="78"/>
      <c r="V43" s="78"/>
      <c r="W43" s="79"/>
      <c r="X43" s="50"/>
    </row>
    <row r="44" spans="1:24" ht="21.75" customHeight="1">
      <c r="A44" s="43"/>
      <c r="B44" s="99"/>
      <c r="C44" s="44" t="s">
        <v>105</v>
      </c>
      <c r="D44" s="72" t="s">
        <v>92</v>
      </c>
      <c r="E44" s="73"/>
      <c r="F44" s="77"/>
      <c r="G44" s="78"/>
      <c r="H44" s="78"/>
      <c r="I44" s="78"/>
      <c r="J44" s="78"/>
      <c r="K44" s="100"/>
      <c r="L44" s="77"/>
      <c r="M44" s="78"/>
      <c r="N44" s="78"/>
      <c r="O44" s="78"/>
      <c r="P44" s="78"/>
      <c r="Q44" s="100"/>
      <c r="R44" s="77"/>
      <c r="S44" s="78"/>
      <c r="T44" s="78"/>
      <c r="U44" s="78"/>
      <c r="V44" s="78"/>
      <c r="W44" s="79"/>
      <c r="X44" s="50"/>
    </row>
    <row r="45" spans="1:24" ht="21.75" customHeight="1">
      <c r="A45" s="80"/>
      <c r="B45" s="95"/>
      <c r="C45" s="71" t="s">
        <v>106</v>
      </c>
      <c r="D45" s="72" t="s">
        <v>107</v>
      </c>
      <c r="E45" s="73"/>
      <c r="F45" s="77"/>
      <c r="G45" s="78"/>
      <c r="H45" s="78"/>
      <c r="I45" s="78"/>
      <c r="J45" s="78"/>
      <c r="K45" s="100"/>
      <c r="L45" s="77"/>
      <c r="M45" s="78"/>
      <c r="N45" s="78"/>
      <c r="O45" s="78"/>
      <c r="P45" s="78"/>
      <c r="Q45" s="100"/>
      <c r="R45" s="101"/>
      <c r="S45" s="102"/>
      <c r="T45" s="102"/>
      <c r="U45" s="102"/>
      <c r="V45" s="102"/>
      <c r="W45" s="103"/>
      <c r="X45" s="69"/>
    </row>
    <row r="46" spans="1:23" ht="21.75" customHeight="1" hidden="1">
      <c r="A46" s="104"/>
      <c r="B46" s="99"/>
      <c r="C46" s="1022"/>
      <c r="D46" s="1022"/>
      <c r="E46" s="46"/>
      <c r="F46" s="77"/>
      <c r="G46" s="78"/>
      <c r="H46" s="78"/>
      <c r="I46" s="78"/>
      <c r="J46" s="78"/>
      <c r="K46" s="100"/>
      <c r="L46" s="77"/>
      <c r="M46" s="78"/>
      <c r="N46" s="78"/>
      <c r="O46" s="78"/>
      <c r="P46" s="78"/>
      <c r="Q46" s="100"/>
      <c r="R46" s="105"/>
      <c r="S46" s="106"/>
      <c r="T46" s="106"/>
      <c r="U46" s="106"/>
      <c r="V46" s="106"/>
      <c r="W46" s="106"/>
    </row>
    <row r="47" spans="1:23" ht="21.75" customHeight="1" hidden="1">
      <c r="A47" s="104"/>
      <c r="B47" s="95"/>
      <c r="C47" s="1027"/>
      <c r="D47" s="1027"/>
      <c r="E47" s="107"/>
      <c r="F47" s="108"/>
      <c r="G47" s="109"/>
      <c r="H47" s="109"/>
      <c r="I47" s="109"/>
      <c r="J47" s="109"/>
      <c r="K47" s="110"/>
      <c r="L47" s="108"/>
      <c r="M47" s="109"/>
      <c r="N47" s="109"/>
      <c r="O47" s="109"/>
      <c r="P47" s="109"/>
      <c r="Q47" s="110"/>
      <c r="R47" s="105"/>
      <c r="S47" s="106"/>
      <c r="T47" s="106"/>
      <c r="U47" s="106"/>
      <c r="V47" s="106"/>
      <c r="W47" s="106"/>
    </row>
    <row r="48" spans="1:24" ht="21.75" customHeight="1">
      <c r="A48" s="83" t="s">
        <v>108</v>
      </c>
      <c r="B48" s="1018" t="s">
        <v>109</v>
      </c>
      <c r="C48" s="1018"/>
      <c r="D48" s="1018"/>
      <c r="E48" s="28"/>
      <c r="F48" s="84">
        <f aca="true" t="shared" si="4" ref="F48:X48">F49+F50</f>
        <v>540000</v>
      </c>
      <c r="G48" s="84">
        <f t="shared" si="4"/>
        <v>0</v>
      </c>
      <c r="H48" s="84">
        <f t="shared" si="4"/>
        <v>0</v>
      </c>
      <c r="I48" s="84">
        <f t="shared" si="4"/>
        <v>0</v>
      </c>
      <c r="J48" s="84">
        <f t="shared" si="4"/>
        <v>0</v>
      </c>
      <c r="K48" s="84">
        <f t="shared" si="4"/>
        <v>0</v>
      </c>
      <c r="L48" s="84">
        <f t="shared" si="4"/>
        <v>540000</v>
      </c>
      <c r="M48" s="84">
        <f t="shared" si="4"/>
        <v>0</v>
      </c>
      <c r="N48" s="84">
        <f t="shared" si="4"/>
        <v>0</v>
      </c>
      <c r="O48" s="84">
        <f t="shared" si="4"/>
        <v>0</v>
      </c>
      <c r="P48" s="84">
        <f t="shared" si="4"/>
        <v>0</v>
      </c>
      <c r="Q48" s="84">
        <f t="shared" si="4"/>
        <v>0</v>
      </c>
      <c r="R48" s="84">
        <f t="shared" si="4"/>
        <v>0</v>
      </c>
      <c r="S48" s="84" t="e">
        <f t="shared" si="4"/>
        <v>#REF!</v>
      </c>
      <c r="T48" s="84" t="e">
        <f t="shared" si="4"/>
        <v>#REF!</v>
      </c>
      <c r="U48" s="84" t="e">
        <f t="shared" si="4"/>
        <v>#REF!</v>
      </c>
      <c r="V48" s="84" t="e">
        <f t="shared" si="4"/>
        <v>#REF!</v>
      </c>
      <c r="W48" s="84" t="e">
        <f t="shared" si="4"/>
        <v>#REF!</v>
      </c>
      <c r="X48" s="84">
        <f t="shared" si="4"/>
        <v>0</v>
      </c>
    </row>
    <row r="49" spans="1:24" s="33" customFormat="1" ht="21.75" customHeight="1">
      <c r="A49" s="111"/>
      <c r="B49" s="95" t="s">
        <v>110</v>
      </c>
      <c r="C49" s="1023" t="s">
        <v>111</v>
      </c>
      <c r="D49" s="1023"/>
      <c r="E49" s="73" t="s">
        <v>112</v>
      </c>
      <c r="F49" s="77">
        <v>540000</v>
      </c>
      <c r="G49" s="112"/>
      <c r="H49" s="112"/>
      <c r="I49" s="112"/>
      <c r="J49" s="112"/>
      <c r="K49" s="112"/>
      <c r="L49" s="97">
        <v>540000</v>
      </c>
      <c r="M49" s="112"/>
      <c r="N49" s="112"/>
      <c r="O49" s="112"/>
      <c r="P49" s="112"/>
      <c r="Q49" s="112"/>
      <c r="R49" s="113"/>
      <c r="S49" s="112" t="e">
        <f>SUM(#REF!)</f>
        <v>#REF!</v>
      </c>
      <c r="T49" s="112" t="e">
        <f>SUM(#REF!)</f>
        <v>#REF!</v>
      </c>
      <c r="U49" s="112" t="e">
        <f>SUM(#REF!)</f>
        <v>#REF!</v>
      </c>
      <c r="V49" s="112" t="e">
        <f>SUM(#REF!)</f>
        <v>#REF!</v>
      </c>
      <c r="W49" s="114" t="e">
        <f>SUM(#REF!)</f>
        <v>#REF!</v>
      </c>
      <c r="X49" s="115"/>
    </row>
    <row r="50" spans="1:24" ht="21.75" customHeight="1">
      <c r="A50" s="43"/>
      <c r="B50" s="44" t="s">
        <v>113</v>
      </c>
      <c r="C50" s="1022" t="s">
        <v>114</v>
      </c>
      <c r="D50" s="1022"/>
      <c r="E50" s="46" t="s">
        <v>115</v>
      </c>
      <c r="F50" s="77"/>
      <c r="G50" s="116"/>
      <c r="H50" s="116"/>
      <c r="I50" s="116"/>
      <c r="J50" s="116"/>
      <c r="K50" s="116"/>
      <c r="L50" s="117"/>
      <c r="M50" s="116"/>
      <c r="N50" s="116"/>
      <c r="O50" s="116"/>
      <c r="P50" s="116"/>
      <c r="Q50" s="116"/>
      <c r="R50" s="117"/>
      <c r="S50" s="116" t="e">
        <f>SUM(#REF!)</f>
        <v>#REF!</v>
      </c>
      <c r="T50" s="116" t="e">
        <f>SUM(#REF!)</f>
        <v>#REF!</v>
      </c>
      <c r="U50" s="116" t="e">
        <f>SUM(#REF!)</f>
        <v>#REF!</v>
      </c>
      <c r="V50" s="116" t="e">
        <f>SUM(#REF!)</f>
        <v>#REF!</v>
      </c>
      <c r="W50" s="118" t="e">
        <f>SUM(#REF!)</f>
        <v>#REF!</v>
      </c>
      <c r="X50" s="69"/>
    </row>
    <row r="51" spans="1:24" ht="21.75" customHeight="1">
      <c r="A51" s="83" t="s">
        <v>116</v>
      </c>
      <c r="B51" s="1018" t="s">
        <v>117</v>
      </c>
      <c r="C51" s="1018"/>
      <c r="D51" s="1018"/>
      <c r="E51" s="28" t="s">
        <v>118</v>
      </c>
      <c r="F51" s="119">
        <f aca="true" t="shared" si="5" ref="F51:X51">F52+F53</f>
        <v>0</v>
      </c>
      <c r="G51" s="119">
        <f t="shared" si="5"/>
        <v>0</v>
      </c>
      <c r="H51" s="119">
        <f t="shared" si="5"/>
        <v>0</v>
      </c>
      <c r="I51" s="119">
        <f t="shared" si="5"/>
        <v>0</v>
      </c>
      <c r="J51" s="119">
        <f t="shared" si="5"/>
        <v>0</v>
      </c>
      <c r="K51" s="119">
        <f t="shared" si="5"/>
        <v>0</v>
      </c>
      <c r="L51" s="119">
        <f t="shared" si="5"/>
        <v>0</v>
      </c>
      <c r="M51" s="119">
        <f t="shared" si="5"/>
        <v>0</v>
      </c>
      <c r="N51" s="119">
        <f t="shared" si="5"/>
        <v>0</v>
      </c>
      <c r="O51" s="119">
        <f t="shared" si="5"/>
        <v>0</v>
      </c>
      <c r="P51" s="119">
        <f t="shared" si="5"/>
        <v>0</v>
      </c>
      <c r="Q51" s="119">
        <f t="shared" si="5"/>
        <v>0</v>
      </c>
      <c r="R51" s="119">
        <f t="shared" si="5"/>
        <v>0</v>
      </c>
      <c r="S51" s="119">
        <f t="shared" si="5"/>
        <v>0</v>
      </c>
      <c r="T51" s="119">
        <f t="shared" si="5"/>
        <v>0</v>
      </c>
      <c r="U51" s="119">
        <f t="shared" si="5"/>
        <v>0</v>
      </c>
      <c r="V51" s="119">
        <f t="shared" si="5"/>
        <v>0</v>
      </c>
      <c r="W51" s="119">
        <f t="shared" si="5"/>
        <v>0</v>
      </c>
      <c r="X51" s="119">
        <f t="shared" si="5"/>
        <v>0</v>
      </c>
    </row>
    <row r="52" spans="1:24" s="33" customFormat="1" ht="21.75" customHeight="1">
      <c r="A52" s="111"/>
      <c r="B52" s="71" t="s">
        <v>119</v>
      </c>
      <c r="C52" s="1023" t="s">
        <v>120</v>
      </c>
      <c r="D52" s="1023"/>
      <c r="E52" s="73" t="s">
        <v>121</v>
      </c>
      <c r="F52" s="120"/>
      <c r="G52" s="121"/>
      <c r="H52" s="121"/>
      <c r="I52" s="121"/>
      <c r="J52" s="121"/>
      <c r="K52" s="121"/>
      <c r="L52" s="120"/>
      <c r="M52" s="121"/>
      <c r="N52" s="121"/>
      <c r="O52" s="121"/>
      <c r="P52" s="121"/>
      <c r="Q52" s="121"/>
      <c r="R52" s="120"/>
      <c r="S52" s="121"/>
      <c r="T52" s="121"/>
      <c r="U52" s="121"/>
      <c r="V52" s="121"/>
      <c r="W52" s="122"/>
      <c r="X52" s="115"/>
    </row>
    <row r="53" spans="1:24" ht="21.75" customHeight="1">
      <c r="A53" s="80"/>
      <c r="B53" s="81" t="s">
        <v>122</v>
      </c>
      <c r="C53" s="1024" t="s">
        <v>123</v>
      </c>
      <c r="D53" s="1024"/>
      <c r="E53" s="82" t="s">
        <v>124</v>
      </c>
      <c r="F53" s="123"/>
      <c r="G53" s="124"/>
      <c r="H53" s="124"/>
      <c r="I53" s="124"/>
      <c r="J53" s="124"/>
      <c r="K53" s="124"/>
      <c r="L53" s="123"/>
      <c r="M53" s="124"/>
      <c r="N53" s="124"/>
      <c r="O53" s="124"/>
      <c r="P53" s="124"/>
      <c r="Q53" s="124"/>
      <c r="R53" s="123"/>
      <c r="S53" s="124"/>
      <c r="T53" s="124"/>
      <c r="U53" s="124"/>
      <c r="V53" s="124"/>
      <c r="W53" s="125"/>
      <c r="X53" s="69"/>
    </row>
    <row r="54" spans="1:24" ht="21.75" customHeight="1">
      <c r="A54" s="83" t="s">
        <v>125</v>
      </c>
      <c r="B54" s="1030" t="s">
        <v>126</v>
      </c>
      <c r="C54" s="1030"/>
      <c r="D54" s="1030"/>
      <c r="E54" s="126"/>
      <c r="F54" s="119">
        <f aca="true" t="shared" si="6" ref="F54:X54">F7+F21+F32+F40+F48+F51</f>
        <v>63805675</v>
      </c>
      <c r="G54" s="119">
        <f t="shared" si="6"/>
        <v>0</v>
      </c>
      <c r="H54" s="119">
        <f t="shared" si="6"/>
        <v>0</v>
      </c>
      <c r="I54" s="119">
        <f t="shared" si="6"/>
        <v>0</v>
      </c>
      <c r="J54" s="119">
        <f t="shared" si="6"/>
        <v>0</v>
      </c>
      <c r="K54" s="119">
        <f t="shared" si="6"/>
        <v>0</v>
      </c>
      <c r="L54" s="119">
        <f t="shared" si="6"/>
        <v>56949386</v>
      </c>
      <c r="M54" s="119">
        <f t="shared" si="6"/>
        <v>0</v>
      </c>
      <c r="N54" s="119">
        <f t="shared" si="6"/>
        <v>0</v>
      </c>
      <c r="O54" s="119">
        <f t="shared" si="6"/>
        <v>0</v>
      </c>
      <c r="P54" s="119">
        <f t="shared" si="6"/>
        <v>0</v>
      </c>
      <c r="Q54" s="119">
        <f t="shared" si="6"/>
        <v>0</v>
      </c>
      <c r="R54" s="119">
        <f t="shared" si="6"/>
        <v>6856289</v>
      </c>
      <c r="S54" s="119" t="e">
        <f t="shared" si="6"/>
        <v>#REF!</v>
      </c>
      <c r="T54" s="119" t="e">
        <f t="shared" si="6"/>
        <v>#REF!</v>
      </c>
      <c r="U54" s="119" t="e">
        <f t="shared" si="6"/>
        <v>#REF!</v>
      </c>
      <c r="V54" s="119" t="e">
        <f t="shared" si="6"/>
        <v>#REF!</v>
      </c>
      <c r="W54" s="119" t="e">
        <f t="shared" si="6"/>
        <v>#REF!</v>
      </c>
      <c r="X54" s="119">
        <f t="shared" si="6"/>
        <v>0</v>
      </c>
    </row>
    <row r="55" spans="1:24" ht="24" customHeight="1">
      <c r="A55" s="27" t="s">
        <v>127</v>
      </c>
      <c r="B55" s="1018" t="s">
        <v>128</v>
      </c>
      <c r="C55" s="1018"/>
      <c r="D55" s="1018"/>
      <c r="E55" s="28"/>
      <c r="F55" s="119">
        <f aca="true" t="shared" si="7" ref="F55:W55">F56+F57+F58</f>
        <v>20722821</v>
      </c>
      <c r="G55" s="119">
        <f t="shared" si="7"/>
        <v>0</v>
      </c>
      <c r="H55" s="119">
        <f t="shared" si="7"/>
        <v>0</v>
      </c>
      <c r="I55" s="119">
        <f t="shared" si="7"/>
        <v>0</v>
      </c>
      <c r="J55" s="119">
        <f t="shared" si="7"/>
        <v>0</v>
      </c>
      <c r="K55" s="119">
        <f t="shared" si="7"/>
        <v>0</v>
      </c>
      <c r="L55" s="119">
        <f t="shared" si="7"/>
        <v>20722821</v>
      </c>
      <c r="M55" s="119">
        <f t="shared" si="7"/>
        <v>0</v>
      </c>
      <c r="N55" s="119">
        <f t="shared" si="7"/>
        <v>0</v>
      </c>
      <c r="O55" s="119">
        <f t="shared" si="7"/>
        <v>0</v>
      </c>
      <c r="P55" s="119">
        <f t="shared" si="7"/>
        <v>0</v>
      </c>
      <c r="Q55" s="119">
        <f t="shared" si="7"/>
        <v>0</v>
      </c>
      <c r="R55" s="119">
        <f t="shared" si="7"/>
        <v>0</v>
      </c>
      <c r="S55" s="119">
        <f t="shared" si="7"/>
        <v>0</v>
      </c>
      <c r="T55" s="119">
        <f t="shared" si="7"/>
        <v>0</v>
      </c>
      <c r="U55" s="119">
        <f t="shared" si="7"/>
        <v>0</v>
      </c>
      <c r="V55" s="119">
        <f t="shared" si="7"/>
        <v>0</v>
      </c>
      <c r="W55" s="119">
        <f t="shared" si="7"/>
        <v>0</v>
      </c>
      <c r="X55" s="26"/>
    </row>
    <row r="56" spans="1:24" ht="21.75" customHeight="1">
      <c r="A56" s="70"/>
      <c r="B56" s="71" t="s">
        <v>129</v>
      </c>
      <c r="C56" s="1023" t="s">
        <v>130</v>
      </c>
      <c r="D56" s="1023"/>
      <c r="E56" s="73" t="s">
        <v>131</v>
      </c>
      <c r="F56" s="77"/>
      <c r="G56" s="121"/>
      <c r="H56" s="121"/>
      <c r="I56" s="121"/>
      <c r="J56" s="121"/>
      <c r="K56" s="121"/>
      <c r="L56" s="120"/>
      <c r="M56" s="121"/>
      <c r="N56" s="121"/>
      <c r="O56" s="121"/>
      <c r="P56" s="121"/>
      <c r="Q56" s="121"/>
      <c r="R56" s="120"/>
      <c r="S56" s="121">
        <f>SUM(S57:S58)</f>
        <v>0</v>
      </c>
      <c r="T56" s="121">
        <f>SUM(T57:T58)</f>
        <v>0</v>
      </c>
      <c r="U56" s="121">
        <f>SUM(U57:U58)</f>
        <v>0</v>
      </c>
      <c r="V56" s="121">
        <f>SUM(V57:V58)</f>
        <v>0</v>
      </c>
      <c r="W56" s="122">
        <f>SUM(W57:W58)</f>
        <v>0</v>
      </c>
      <c r="X56" s="42"/>
    </row>
    <row r="57" spans="1:24" ht="21.75" customHeight="1">
      <c r="A57" s="43"/>
      <c r="B57" s="99" t="s">
        <v>132</v>
      </c>
      <c r="C57" s="1023" t="s">
        <v>133</v>
      </c>
      <c r="D57" s="1023"/>
      <c r="E57" s="73" t="s">
        <v>134</v>
      </c>
      <c r="F57" s="77"/>
      <c r="G57" s="127"/>
      <c r="H57" s="127"/>
      <c r="I57" s="127"/>
      <c r="J57" s="127"/>
      <c r="K57" s="127"/>
      <c r="L57" s="128"/>
      <c r="M57" s="127"/>
      <c r="N57" s="127"/>
      <c r="O57" s="127"/>
      <c r="P57" s="127"/>
      <c r="Q57" s="127"/>
      <c r="R57" s="128"/>
      <c r="S57" s="127"/>
      <c r="T57" s="127"/>
      <c r="U57" s="127"/>
      <c r="V57" s="127"/>
      <c r="W57" s="129"/>
      <c r="X57" s="50"/>
    </row>
    <row r="58" spans="1:24" ht="21.75" customHeight="1">
      <c r="A58" s="43"/>
      <c r="B58" s="99" t="s">
        <v>135</v>
      </c>
      <c r="C58" s="1023" t="s">
        <v>136</v>
      </c>
      <c r="D58" s="1023"/>
      <c r="E58" s="73" t="s">
        <v>137</v>
      </c>
      <c r="F58" s="77">
        <v>20722821</v>
      </c>
      <c r="G58" s="127"/>
      <c r="H58" s="127"/>
      <c r="I58" s="127"/>
      <c r="J58" s="127"/>
      <c r="K58" s="127"/>
      <c r="L58" s="128">
        <v>20722821</v>
      </c>
      <c r="M58" s="127"/>
      <c r="N58" s="127"/>
      <c r="O58" s="127"/>
      <c r="P58" s="127"/>
      <c r="Q58" s="127"/>
      <c r="R58" s="128"/>
      <c r="S58" s="127"/>
      <c r="T58" s="127"/>
      <c r="U58" s="127"/>
      <c r="V58" s="127"/>
      <c r="W58" s="129"/>
      <c r="X58" s="69"/>
    </row>
    <row r="59" spans="1:24" ht="35.25" customHeight="1">
      <c r="A59" s="130" t="s">
        <v>138</v>
      </c>
      <c r="B59" s="1031" t="s">
        <v>139</v>
      </c>
      <c r="C59" s="1031"/>
      <c r="D59" s="1031"/>
      <c r="E59" s="131"/>
      <c r="F59" s="132">
        <f aca="true" t="shared" si="8" ref="F59:X59">F54+F55</f>
        <v>84528496</v>
      </c>
      <c r="G59" s="132">
        <f t="shared" si="8"/>
        <v>0</v>
      </c>
      <c r="H59" s="132">
        <f t="shared" si="8"/>
        <v>0</v>
      </c>
      <c r="I59" s="132">
        <f t="shared" si="8"/>
        <v>0</v>
      </c>
      <c r="J59" s="132">
        <f t="shared" si="8"/>
        <v>0</v>
      </c>
      <c r="K59" s="132">
        <f t="shared" si="8"/>
        <v>0</v>
      </c>
      <c r="L59" s="132">
        <f t="shared" si="8"/>
        <v>77672207</v>
      </c>
      <c r="M59" s="132">
        <f t="shared" si="8"/>
        <v>0</v>
      </c>
      <c r="N59" s="132">
        <f t="shared" si="8"/>
        <v>0</v>
      </c>
      <c r="O59" s="132">
        <f t="shared" si="8"/>
        <v>0</v>
      </c>
      <c r="P59" s="132">
        <f t="shared" si="8"/>
        <v>0</v>
      </c>
      <c r="Q59" s="132">
        <f t="shared" si="8"/>
        <v>0</v>
      </c>
      <c r="R59" s="132">
        <f t="shared" si="8"/>
        <v>6856289</v>
      </c>
      <c r="S59" s="132" t="e">
        <f t="shared" si="8"/>
        <v>#REF!</v>
      </c>
      <c r="T59" s="132" t="e">
        <f t="shared" si="8"/>
        <v>#REF!</v>
      </c>
      <c r="U59" s="132" t="e">
        <f t="shared" si="8"/>
        <v>#REF!</v>
      </c>
      <c r="V59" s="132" t="e">
        <f t="shared" si="8"/>
        <v>#REF!</v>
      </c>
      <c r="W59" s="132" t="e">
        <f t="shared" si="8"/>
        <v>#REF!</v>
      </c>
      <c r="X59" s="132">
        <f t="shared" si="8"/>
        <v>0</v>
      </c>
    </row>
    <row r="60" spans="1:23" ht="21.75" customHeight="1" hidden="1">
      <c r="A60" s="1028" t="s">
        <v>140</v>
      </c>
      <c r="B60" s="1028"/>
      <c r="C60" s="1028"/>
      <c r="D60" s="1028"/>
      <c r="E60" s="133"/>
      <c r="F60" s="134"/>
      <c r="G60" s="135"/>
      <c r="H60" s="135"/>
      <c r="I60" s="135"/>
      <c r="J60" s="135"/>
      <c r="K60" s="136"/>
      <c r="L60" s="134"/>
      <c r="M60" s="135"/>
      <c r="N60" s="135"/>
      <c r="O60" s="135"/>
      <c r="P60" s="135"/>
      <c r="Q60" s="136"/>
      <c r="R60" s="134"/>
      <c r="S60" s="135"/>
      <c r="T60" s="135"/>
      <c r="U60" s="135"/>
      <c r="V60" s="135"/>
      <c r="W60" s="136"/>
    </row>
    <row r="61" spans="1:23" ht="21.75" customHeight="1" hidden="1">
      <c r="A61" s="1029" t="s">
        <v>141</v>
      </c>
      <c r="B61" s="1029"/>
      <c r="C61" s="1029"/>
      <c r="D61" s="1029"/>
      <c r="E61" s="137"/>
      <c r="F61" s="138"/>
      <c r="G61" s="139"/>
      <c r="H61" s="139"/>
      <c r="I61" s="139"/>
      <c r="J61" s="139"/>
      <c r="K61" s="140"/>
      <c r="L61" s="138"/>
      <c r="M61" s="139"/>
      <c r="N61" s="139"/>
      <c r="O61" s="139"/>
      <c r="P61" s="139"/>
      <c r="Q61" s="140"/>
      <c r="R61" s="138"/>
      <c r="S61" s="139"/>
      <c r="T61" s="139"/>
      <c r="U61" s="139"/>
      <c r="V61" s="139"/>
      <c r="W61" s="141"/>
    </row>
    <row r="62" spans="1:23" ht="21.75" customHeight="1">
      <c r="A62" s="142"/>
      <c r="B62" s="143"/>
      <c r="C62" s="143"/>
      <c r="D62" s="143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4" ht="35.25" customHeight="1"/>
    <row r="65" ht="35.25" customHeight="1"/>
    <row r="70" ht="48.75" customHeight="1"/>
    <row r="71" ht="46.5" customHeight="1"/>
    <row r="72" ht="41.25" customHeight="1"/>
  </sheetData>
  <sheetProtection selectLockedCells="1" selectUnlockedCells="1"/>
  <mergeCells count="44">
    <mergeCell ref="B51:D51"/>
    <mergeCell ref="C52:D52"/>
    <mergeCell ref="A60:D60"/>
    <mergeCell ref="A61:D61"/>
    <mergeCell ref="B54:D54"/>
    <mergeCell ref="B55:D55"/>
    <mergeCell ref="C56:D56"/>
    <mergeCell ref="C57:D57"/>
    <mergeCell ref="C58:D58"/>
    <mergeCell ref="B59:D59"/>
    <mergeCell ref="C53:D53"/>
    <mergeCell ref="C36:D36"/>
    <mergeCell ref="B40:D40"/>
    <mergeCell ref="C41:D41"/>
    <mergeCell ref="C42:D42"/>
    <mergeCell ref="C46:D46"/>
    <mergeCell ref="C47:D47"/>
    <mergeCell ref="B48:D48"/>
    <mergeCell ref="C49:D49"/>
    <mergeCell ref="C50:D50"/>
    <mergeCell ref="C31:D31"/>
    <mergeCell ref="B32:D32"/>
    <mergeCell ref="C33:D33"/>
    <mergeCell ref="C34:D34"/>
    <mergeCell ref="C16:D16"/>
    <mergeCell ref="C17:D17"/>
    <mergeCell ref="C35:D35"/>
    <mergeCell ref="B21:D21"/>
    <mergeCell ref="C22:D22"/>
    <mergeCell ref="C23:D23"/>
    <mergeCell ref="C24:D24"/>
    <mergeCell ref="C28:D28"/>
    <mergeCell ref="C29:D29"/>
    <mergeCell ref="C30:D30"/>
    <mergeCell ref="C20:D20"/>
    <mergeCell ref="A2:R2"/>
    <mergeCell ref="A4:C4"/>
    <mergeCell ref="F4:K4"/>
    <mergeCell ref="L4:Q4"/>
    <mergeCell ref="R4:W4"/>
    <mergeCell ref="B6:D6"/>
    <mergeCell ref="B7:D7"/>
    <mergeCell ref="C8:D8"/>
    <mergeCell ref="C13:D1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75" zoomScaleNormal="75" zoomScalePageLayoutView="0" workbookViewId="0" topLeftCell="A1">
      <selection activeCell="AA47" sqref="AA47"/>
    </sheetView>
  </sheetViews>
  <sheetFormatPr defaultColWidth="9.140625" defaultRowHeight="12.75"/>
  <cols>
    <col min="1" max="1" width="37.8515625" style="639" customWidth="1"/>
    <col min="2" max="2" width="18.140625" style="640" customWidth="1"/>
    <col min="3" max="6" width="0" style="640" hidden="1" customWidth="1"/>
    <col min="7" max="7" width="17.421875" style="640" customWidth="1"/>
    <col min="8" max="11" width="0" style="640" hidden="1" customWidth="1"/>
    <col min="12" max="12" width="15.140625" style="640" customWidth="1"/>
    <col min="13" max="16" width="0" style="640" hidden="1" customWidth="1"/>
    <col min="17" max="17" width="17.7109375" style="640" customWidth="1"/>
    <col min="18" max="21" width="0" style="640" hidden="1" customWidth="1"/>
    <col min="22" max="16384" width="9.140625" style="640" customWidth="1"/>
  </cols>
  <sheetData>
    <row r="1" spans="2:17" ht="12.75" customHeight="1">
      <c r="B1" s="13"/>
      <c r="L1" s="1089" t="s">
        <v>367</v>
      </c>
      <c r="M1" s="1089"/>
      <c r="N1" s="1089"/>
      <c r="O1" s="1089"/>
      <c r="P1" s="1089"/>
      <c r="Q1" s="1089"/>
    </row>
    <row r="2" spans="1:17" ht="22.5">
      <c r="A2" s="1090" t="s">
        <v>368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</row>
    <row r="3" spans="1:17" ht="15.75">
      <c r="A3" s="1091" t="s">
        <v>536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1091"/>
      <c r="Q3" s="1091"/>
    </row>
    <row r="4" spans="1:17" ht="14.25" customHeight="1">
      <c r="A4" s="1092" t="s">
        <v>369</v>
      </c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2"/>
    </row>
    <row r="5" ht="12.75">
      <c r="Q5" s="641" t="s">
        <v>1</v>
      </c>
    </row>
    <row r="6" spans="1:22" ht="24.75" customHeight="1">
      <c r="A6" s="1093" t="s">
        <v>370</v>
      </c>
      <c r="B6" s="1094" t="s">
        <v>371</v>
      </c>
      <c r="C6" s="1094"/>
      <c r="D6" s="1094"/>
      <c r="E6" s="1094"/>
      <c r="F6" s="1094"/>
      <c r="G6" s="1094"/>
      <c r="H6" s="1094"/>
      <c r="I6" s="1094"/>
      <c r="J6" s="1094"/>
      <c r="K6" s="1094"/>
      <c r="L6" s="1095" t="s">
        <v>372</v>
      </c>
      <c r="M6" s="1095"/>
      <c r="N6" s="1095"/>
      <c r="O6" s="1095"/>
      <c r="P6" s="1095"/>
      <c r="Q6" s="1095"/>
      <c r="R6" s="1095"/>
      <c r="S6" s="1095"/>
      <c r="T6" s="1095"/>
      <c r="U6" s="1095"/>
      <c r="V6" s="642"/>
    </row>
    <row r="7" spans="1:22" ht="24.75" customHeight="1">
      <c r="A7" s="1093"/>
      <c r="B7" s="1096" t="s">
        <v>373</v>
      </c>
      <c r="C7" s="1096"/>
      <c r="D7" s="1096"/>
      <c r="E7" s="1096"/>
      <c r="F7" s="1096"/>
      <c r="G7" s="1097" t="s">
        <v>374</v>
      </c>
      <c r="H7" s="1097"/>
      <c r="I7" s="1097"/>
      <c r="J7" s="1097"/>
      <c r="K7" s="1097"/>
      <c r="L7" s="1098" t="s">
        <v>373</v>
      </c>
      <c r="M7" s="1098"/>
      <c r="N7" s="1098"/>
      <c r="O7" s="1098"/>
      <c r="P7" s="1098"/>
      <c r="Q7" s="1099" t="s">
        <v>374</v>
      </c>
      <c r="R7" s="1099"/>
      <c r="S7" s="1099"/>
      <c r="T7" s="1099"/>
      <c r="U7" s="1099"/>
      <c r="V7" s="642"/>
    </row>
    <row r="8" spans="1:22" ht="42" customHeight="1" hidden="1">
      <c r="A8" s="645"/>
      <c r="B8" s="646" t="s">
        <v>375</v>
      </c>
      <c r="C8" s="646" t="s">
        <v>10</v>
      </c>
      <c r="D8" s="647" t="s">
        <v>376</v>
      </c>
      <c r="E8" s="646" t="s">
        <v>13</v>
      </c>
      <c r="F8" s="646" t="s">
        <v>14</v>
      </c>
      <c r="G8" s="646" t="s">
        <v>375</v>
      </c>
      <c r="H8" s="646" t="s">
        <v>10</v>
      </c>
      <c r="I8" s="647" t="s">
        <v>376</v>
      </c>
      <c r="J8" s="646" t="s">
        <v>13</v>
      </c>
      <c r="K8" s="646" t="s">
        <v>14</v>
      </c>
      <c r="L8" s="644" t="s">
        <v>375</v>
      </c>
      <c r="M8" s="643" t="s">
        <v>10</v>
      </c>
      <c r="N8" s="647" t="s">
        <v>377</v>
      </c>
      <c r="O8" s="646" t="s">
        <v>13</v>
      </c>
      <c r="P8" s="646" t="s">
        <v>14</v>
      </c>
      <c r="Q8" s="643" t="s">
        <v>375</v>
      </c>
      <c r="R8" s="643" t="s">
        <v>10</v>
      </c>
      <c r="S8" s="647" t="s">
        <v>376</v>
      </c>
      <c r="T8" s="646" t="s">
        <v>378</v>
      </c>
      <c r="U8" s="646" t="s">
        <v>14</v>
      </c>
      <c r="V8" s="642"/>
    </row>
    <row r="9" spans="1:22" ht="18">
      <c r="A9" s="648" t="s">
        <v>541</v>
      </c>
      <c r="B9" s="649"/>
      <c r="C9" s="649"/>
      <c r="D9" s="649"/>
      <c r="E9" s="649"/>
      <c r="F9" s="649"/>
      <c r="G9" s="649">
        <v>86266</v>
      </c>
      <c r="H9" s="649"/>
      <c r="I9" s="649"/>
      <c r="J9" s="649"/>
      <c r="K9" s="650"/>
      <c r="L9" s="651"/>
      <c r="M9" s="652"/>
      <c r="N9" s="652"/>
      <c r="O9" s="652"/>
      <c r="P9" s="652"/>
      <c r="Q9" s="653"/>
      <c r="R9" s="653"/>
      <c r="S9" s="653"/>
      <c r="T9" s="649"/>
      <c r="U9" s="654"/>
      <c r="V9" s="642"/>
    </row>
    <row r="10" spans="1:22" ht="30.75" hidden="1">
      <c r="A10" s="648" t="s">
        <v>379</v>
      </c>
      <c r="B10" s="649"/>
      <c r="C10" s="649"/>
      <c r="D10" s="649"/>
      <c r="E10" s="649"/>
      <c r="F10" s="649"/>
      <c r="G10" s="649"/>
      <c r="H10" s="649"/>
      <c r="I10" s="649"/>
      <c r="J10" s="649"/>
      <c r="K10" s="650"/>
      <c r="L10" s="651"/>
      <c r="M10" s="652"/>
      <c r="N10" s="652"/>
      <c r="O10" s="652"/>
      <c r="P10" s="652"/>
      <c r="Q10" s="653"/>
      <c r="R10" s="653"/>
      <c r="S10" s="653"/>
      <c r="T10" s="649"/>
      <c r="U10" s="654"/>
      <c r="V10" s="642"/>
    </row>
    <row r="11" spans="1:22" ht="18" hidden="1">
      <c r="A11" s="648" t="s">
        <v>380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50"/>
      <c r="L11" s="651"/>
      <c r="M11" s="652"/>
      <c r="N11" s="652"/>
      <c r="O11" s="652"/>
      <c r="P11" s="652"/>
      <c r="Q11" s="653"/>
      <c r="R11" s="653"/>
      <c r="S11" s="653"/>
      <c r="T11" s="649"/>
      <c r="U11" s="654"/>
      <c r="V11" s="642"/>
    </row>
    <row r="12" spans="1:22" ht="18">
      <c r="A12" s="655" t="s">
        <v>381</v>
      </c>
      <c r="B12" s="649"/>
      <c r="C12" s="649"/>
      <c r="D12" s="649"/>
      <c r="E12" s="649"/>
      <c r="F12" s="649"/>
      <c r="G12" s="649">
        <v>30000</v>
      </c>
      <c r="H12" s="649"/>
      <c r="I12" s="649"/>
      <c r="J12" s="649"/>
      <c r="K12" s="650"/>
      <c r="L12" s="651"/>
      <c r="M12" s="652"/>
      <c r="N12" s="652"/>
      <c r="O12" s="652"/>
      <c r="P12" s="652"/>
      <c r="Q12" s="653"/>
      <c r="R12" s="653"/>
      <c r="S12" s="653"/>
      <c r="T12" s="649"/>
      <c r="U12" s="654"/>
      <c r="V12" s="642"/>
    </row>
    <row r="13" spans="1:22" ht="18">
      <c r="A13" s="655" t="s">
        <v>382</v>
      </c>
      <c r="B13" s="649"/>
      <c r="C13" s="649"/>
      <c r="D13" s="649"/>
      <c r="E13" s="649"/>
      <c r="F13" s="649"/>
      <c r="G13" s="649"/>
      <c r="H13" s="649"/>
      <c r="I13" s="649"/>
      <c r="J13" s="649"/>
      <c r="K13" s="650"/>
      <c r="L13" s="651"/>
      <c r="M13" s="652"/>
      <c r="N13" s="652"/>
      <c r="O13" s="652"/>
      <c r="P13" s="652"/>
      <c r="Q13" s="653"/>
      <c r="R13" s="653"/>
      <c r="S13" s="653"/>
      <c r="T13" s="649"/>
      <c r="U13" s="654"/>
      <c r="V13" s="642"/>
    </row>
    <row r="14" spans="1:22" ht="18">
      <c r="A14" s="655" t="s">
        <v>383</v>
      </c>
      <c r="B14" s="649"/>
      <c r="C14" s="649"/>
      <c r="D14" s="649"/>
      <c r="E14" s="649"/>
      <c r="F14" s="649"/>
      <c r="G14" s="649"/>
      <c r="H14" s="649"/>
      <c r="I14" s="649"/>
      <c r="J14" s="649"/>
      <c r="K14" s="650"/>
      <c r="L14" s="651"/>
      <c r="M14" s="652"/>
      <c r="N14" s="652"/>
      <c r="O14" s="652"/>
      <c r="P14" s="652"/>
      <c r="Q14" s="653">
        <v>400000</v>
      </c>
      <c r="R14" s="653"/>
      <c r="S14" s="653"/>
      <c r="T14" s="649"/>
      <c r="U14" s="654"/>
      <c r="V14" s="642"/>
    </row>
    <row r="15" spans="1:22" ht="17.25" customHeight="1">
      <c r="A15" s="655" t="s">
        <v>384</v>
      </c>
      <c r="B15" s="649"/>
      <c r="C15" s="649"/>
      <c r="D15" s="649"/>
      <c r="E15" s="649"/>
      <c r="F15" s="649"/>
      <c r="G15" s="649">
        <v>500000</v>
      </c>
      <c r="H15" s="649"/>
      <c r="I15" s="649"/>
      <c r="J15" s="649"/>
      <c r="K15" s="650"/>
      <c r="L15" s="656"/>
      <c r="M15" s="653"/>
      <c r="N15" s="653"/>
      <c r="O15" s="653"/>
      <c r="P15" s="653"/>
      <c r="Q15" s="653"/>
      <c r="R15" s="653"/>
      <c r="S15" s="653"/>
      <c r="T15" s="649"/>
      <c r="U15" s="654"/>
      <c r="V15" s="642"/>
    </row>
    <row r="16" spans="1:22" ht="33" customHeight="1">
      <c r="A16" s="657" t="s">
        <v>385</v>
      </c>
      <c r="B16" s="649"/>
      <c r="C16" s="649"/>
      <c r="D16" s="649"/>
      <c r="E16" s="649"/>
      <c r="F16" s="649"/>
      <c r="G16" s="649">
        <v>12000</v>
      </c>
      <c r="H16" s="649"/>
      <c r="I16" s="649"/>
      <c r="J16" s="649"/>
      <c r="K16" s="650"/>
      <c r="L16" s="656"/>
      <c r="M16" s="653"/>
      <c r="N16" s="653"/>
      <c r="O16" s="653"/>
      <c r="P16" s="653"/>
      <c r="Q16" s="653"/>
      <c r="R16" s="653"/>
      <c r="S16" s="653"/>
      <c r="T16" s="649"/>
      <c r="U16" s="654"/>
      <c r="V16" s="642"/>
    </row>
    <row r="17" spans="1:22" s="660" customFormat="1" ht="18">
      <c r="A17" s="655" t="s">
        <v>386</v>
      </c>
      <c r="B17" s="649"/>
      <c r="C17" s="649"/>
      <c r="D17" s="649"/>
      <c r="E17" s="649"/>
      <c r="F17" s="649"/>
      <c r="G17" s="649">
        <v>540000</v>
      </c>
      <c r="H17" s="649"/>
      <c r="I17" s="649"/>
      <c r="J17" s="649"/>
      <c r="K17" s="650"/>
      <c r="L17" s="658"/>
      <c r="M17" s="649"/>
      <c r="N17" s="649"/>
      <c r="O17" s="649"/>
      <c r="P17" s="649"/>
      <c r="Q17" s="649"/>
      <c r="R17" s="649"/>
      <c r="S17" s="649"/>
      <c r="T17" s="649"/>
      <c r="U17" s="654"/>
      <c r="V17" s="659"/>
    </row>
    <row r="18" spans="1:22" ht="18" hidden="1">
      <c r="A18" s="648"/>
      <c r="B18" s="653"/>
      <c r="C18" s="653"/>
      <c r="D18" s="653"/>
      <c r="E18" s="653"/>
      <c r="F18" s="653"/>
      <c r="G18" s="653"/>
      <c r="H18" s="653"/>
      <c r="I18" s="653"/>
      <c r="J18" s="653"/>
      <c r="K18" s="661"/>
      <c r="L18" s="658"/>
      <c r="M18" s="649"/>
      <c r="N18" s="649"/>
      <c r="O18" s="649"/>
      <c r="P18" s="649"/>
      <c r="Q18" s="653"/>
      <c r="R18" s="653"/>
      <c r="S18" s="653"/>
      <c r="T18" s="653"/>
      <c r="U18" s="662"/>
      <c r="V18" s="642"/>
    </row>
    <row r="19" spans="1:22" ht="18" hidden="1">
      <c r="A19" s="648"/>
      <c r="B19" s="653"/>
      <c r="C19" s="653"/>
      <c r="D19" s="653"/>
      <c r="E19" s="653"/>
      <c r="F19" s="653"/>
      <c r="G19" s="653"/>
      <c r="H19" s="653"/>
      <c r="I19" s="653"/>
      <c r="J19" s="653"/>
      <c r="K19" s="661"/>
      <c r="L19" s="658"/>
      <c r="M19" s="649"/>
      <c r="N19" s="649"/>
      <c r="O19" s="649"/>
      <c r="P19" s="649"/>
      <c r="Q19" s="653"/>
      <c r="R19" s="653"/>
      <c r="S19" s="653"/>
      <c r="T19" s="653"/>
      <c r="U19" s="662"/>
      <c r="V19" s="642"/>
    </row>
    <row r="20" spans="1:22" ht="23.25" customHeight="1">
      <c r="A20" s="663" t="s">
        <v>315</v>
      </c>
      <c r="B20" s="664"/>
      <c r="C20" s="664"/>
      <c r="D20" s="664"/>
      <c r="E20" s="664"/>
      <c r="F20" s="664"/>
      <c r="G20" s="664">
        <f>SUM(G9:G19)</f>
        <v>1168266</v>
      </c>
      <c r="H20" s="664"/>
      <c r="I20" s="664"/>
      <c r="J20" s="664"/>
      <c r="K20" s="664"/>
      <c r="L20" s="665"/>
      <c r="M20" s="664"/>
      <c r="N20" s="664"/>
      <c r="O20" s="664"/>
      <c r="P20" s="664"/>
      <c r="Q20" s="664">
        <f>SUM(Q14:Q19)</f>
        <v>400000</v>
      </c>
      <c r="R20" s="664">
        <f>SUM(R9:R19)</f>
        <v>0</v>
      </c>
      <c r="S20" s="664">
        <f>SUM(S9:S19)</f>
        <v>0</v>
      </c>
      <c r="T20" s="664">
        <f>SUM(T9:T19)</f>
        <v>0</v>
      </c>
      <c r="U20" s="664">
        <f>SUM(U9:U19)</f>
        <v>0</v>
      </c>
      <c r="V20" s="642"/>
    </row>
    <row r="21" spans="1:21" ht="15">
      <c r="A21" s="666"/>
      <c r="B21" s="667"/>
      <c r="C21" s="667"/>
      <c r="D21" s="667"/>
      <c r="E21" s="667"/>
      <c r="F21" s="667"/>
      <c r="G21" s="668">
        <f>SUM(B20:G20)</f>
        <v>1168266</v>
      </c>
      <c r="H21" s="668"/>
      <c r="I21" s="668"/>
      <c r="J21" s="668"/>
      <c r="K21" s="668"/>
      <c r="L21" s="667"/>
      <c r="M21" s="667"/>
      <c r="N21" s="667"/>
      <c r="O21" s="667"/>
      <c r="P21" s="667"/>
      <c r="Q21" s="668">
        <f>SUM(L20:Q20)</f>
        <v>400000</v>
      </c>
      <c r="T21" s="669"/>
      <c r="U21" s="669"/>
    </row>
    <row r="22" spans="1:17" ht="14.25" customHeight="1">
      <c r="A22" s="1100" t="s">
        <v>387</v>
      </c>
      <c r="B22" s="1100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</row>
    <row r="23" ht="12.75">
      <c r="Q23" s="641"/>
    </row>
    <row r="24" spans="1:22" ht="29.25" customHeight="1">
      <c r="A24" s="1093" t="s">
        <v>388</v>
      </c>
      <c r="B24" s="1094" t="s">
        <v>371</v>
      </c>
      <c r="C24" s="1094"/>
      <c r="D24" s="1094"/>
      <c r="E24" s="1094"/>
      <c r="F24" s="1094"/>
      <c r="G24" s="1094"/>
      <c r="H24" s="1094"/>
      <c r="I24" s="1094"/>
      <c r="J24" s="1094"/>
      <c r="K24" s="1094"/>
      <c r="L24" s="1095" t="s">
        <v>372</v>
      </c>
      <c r="M24" s="1095"/>
      <c r="N24" s="1095"/>
      <c r="O24" s="1095"/>
      <c r="P24" s="1095"/>
      <c r="Q24" s="1095"/>
      <c r="R24" s="1095"/>
      <c r="S24" s="1095"/>
      <c r="T24" s="1095"/>
      <c r="U24" s="1095"/>
      <c r="V24" s="642"/>
    </row>
    <row r="25" spans="1:22" ht="29.25" customHeight="1">
      <c r="A25" s="1093"/>
      <c r="B25" s="1096" t="s">
        <v>373</v>
      </c>
      <c r="C25" s="1096"/>
      <c r="D25" s="1096"/>
      <c r="E25" s="1096"/>
      <c r="F25" s="1096"/>
      <c r="G25" s="1097" t="s">
        <v>374</v>
      </c>
      <c r="H25" s="1097"/>
      <c r="I25" s="1097"/>
      <c r="J25" s="1097"/>
      <c r="K25" s="1097"/>
      <c r="L25" s="1098" t="s">
        <v>373</v>
      </c>
      <c r="M25" s="1098"/>
      <c r="N25" s="1098"/>
      <c r="O25" s="1098"/>
      <c r="P25" s="1098"/>
      <c r="Q25" s="1099" t="s">
        <v>374</v>
      </c>
      <c r="R25" s="1099"/>
      <c r="S25" s="1099"/>
      <c r="T25" s="1099"/>
      <c r="U25" s="1099"/>
      <c r="V25" s="642"/>
    </row>
    <row r="26" spans="1:22" ht="29.25" customHeight="1" hidden="1">
      <c r="A26" s="645"/>
      <c r="B26" s="646" t="s">
        <v>375</v>
      </c>
      <c r="C26" s="646" t="s">
        <v>10</v>
      </c>
      <c r="D26" s="647" t="s">
        <v>376</v>
      </c>
      <c r="E26" s="646" t="s">
        <v>13</v>
      </c>
      <c r="F26" s="646" t="s">
        <v>14</v>
      </c>
      <c r="G26" s="646" t="s">
        <v>375</v>
      </c>
      <c r="H26" s="646" t="s">
        <v>10</v>
      </c>
      <c r="I26" s="646" t="s">
        <v>389</v>
      </c>
      <c r="J26" s="646" t="s">
        <v>309</v>
      </c>
      <c r="K26" s="646" t="s">
        <v>14</v>
      </c>
      <c r="L26" s="644" t="s">
        <v>375</v>
      </c>
      <c r="M26" s="643" t="s">
        <v>10</v>
      </c>
      <c r="N26" s="643" t="s">
        <v>389</v>
      </c>
      <c r="O26" s="646" t="s">
        <v>13</v>
      </c>
      <c r="P26" s="646" t="s">
        <v>14</v>
      </c>
      <c r="Q26" s="643" t="s">
        <v>375</v>
      </c>
      <c r="R26" s="643" t="s">
        <v>10</v>
      </c>
      <c r="S26" s="647" t="s">
        <v>376</v>
      </c>
      <c r="T26" s="646" t="s">
        <v>13</v>
      </c>
      <c r="U26" s="646" t="s">
        <v>14</v>
      </c>
      <c r="V26" s="642"/>
    </row>
    <row r="27" spans="1:22" ht="18" hidden="1">
      <c r="A27" s="648" t="s">
        <v>390</v>
      </c>
      <c r="B27" s="653"/>
      <c r="C27" s="653"/>
      <c r="D27" s="653"/>
      <c r="E27" s="653"/>
      <c r="F27" s="653"/>
      <c r="G27" s="653"/>
      <c r="H27" s="653"/>
      <c r="I27" s="653"/>
      <c r="J27" s="653"/>
      <c r="K27" s="661"/>
      <c r="L27" s="658"/>
      <c r="M27" s="649"/>
      <c r="N27" s="649"/>
      <c r="O27" s="649"/>
      <c r="P27" s="649"/>
      <c r="Q27" s="653"/>
      <c r="R27" s="653"/>
      <c r="S27" s="653"/>
      <c r="T27" s="649"/>
      <c r="U27" s="654"/>
      <c r="V27" s="642"/>
    </row>
    <row r="28" spans="1:22" ht="18" hidden="1">
      <c r="A28" s="657" t="s">
        <v>391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1"/>
      <c r="L28" s="658"/>
      <c r="M28" s="649"/>
      <c r="N28" s="649"/>
      <c r="O28" s="649"/>
      <c r="P28" s="649"/>
      <c r="Q28" s="653"/>
      <c r="R28" s="653"/>
      <c r="S28" s="653"/>
      <c r="T28" s="649"/>
      <c r="U28" s="654"/>
      <c r="V28" s="642"/>
    </row>
    <row r="29" spans="1:22" ht="18">
      <c r="A29" s="657" t="s">
        <v>392</v>
      </c>
      <c r="B29" s="670">
        <v>18325</v>
      </c>
      <c r="C29" s="670"/>
      <c r="D29" s="670"/>
      <c r="E29" s="670"/>
      <c r="F29" s="670"/>
      <c r="G29" s="670"/>
      <c r="H29" s="670"/>
      <c r="I29" s="670"/>
      <c r="J29" s="670"/>
      <c r="K29" s="671"/>
      <c r="L29" s="658"/>
      <c r="M29" s="649"/>
      <c r="N29" s="649"/>
      <c r="O29" s="649"/>
      <c r="P29" s="649"/>
      <c r="Q29" s="653"/>
      <c r="R29" s="653"/>
      <c r="S29" s="653"/>
      <c r="T29" s="649"/>
      <c r="U29" s="654"/>
      <c r="V29" s="642"/>
    </row>
    <row r="30" spans="1:22" ht="18">
      <c r="A30" s="657" t="s">
        <v>393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1"/>
      <c r="L30" s="658"/>
      <c r="M30" s="649"/>
      <c r="N30" s="649"/>
      <c r="O30" s="649"/>
      <c r="P30" s="649"/>
      <c r="Q30" s="653"/>
      <c r="R30" s="653"/>
      <c r="S30" s="653"/>
      <c r="T30" s="649"/>
      <c r="U30" s="654"/>
      <c r="V30" s="642"/>
    </row>
    <row r="31" spans="1:22" ht="18">
      <c r="A31" s="657" t="s">
        <v>394</v>
      </c>
      <c r="B31" s="670">
        <v>14660</v>
      </c>
      <c r="C31" s="670"/>
      <c r="D31" s="670"/>
      <c r="E31" s="670"/>
      <c r="F31" s="670"/>
      <c r="G31" s="670"/>
      <c r="H31" s="670"/>
      <c r="I31" s="670"/>
      <c r="J31" s="670"/>
      <c r="K31" s="671"/>
      <c r="L31" s="658"/>
      <c r="M31" s="649"/>
      <c r="N31" s="649"/>
      <c r="O31" s="649"/>
      <c r="P31" s="649"/>
      <c r="Q31" s="653"/>
      <c r="R31" s="653"/>
      <c r="S31" s="653"/>
      <c r="T31" s="649"/>
      <c r="U31" s="654"/>
      <c r="V31" s="642"/>
    </row>
    <row r="32" spans="1:22" ht="18">
      <c r="A32" s="657" t="s">
        <v>395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1"/>
      <c r="L32" s="658"/>
      <c r="M32" s="649"/>
      <c r="N32" s="649"/>
      <c r="O32" s="649"/>
      <c r="P32" s="649"/>
      <c r="Q32" s="653"/>
      <c r="R32" s="653"/>
      <c r="S32" s="653"/>
      <c r="T32" s="649"/>
      <c r="U32" s="654"/>
      <c r="V32" s="642"/>
    </row>
    <row r="33" spans="1:22" ht="18">
      <c r="A33" s="657" t="s">
        <v>396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1"/>
      <c r="L33" s="658"/>
      <c r="M33" s="649"/>
      <c r="N33" s="649"/>
      <c r="O33" s="649"/>
      <c r="P33" s="649"/>
      <c r="Q33" s="653"/>
      <c r="R33" s="653"/>
      <c r="S33" s="653"/>
      <c r="T33" s="649"/>
      <c r="U33" s="654"/>
      <c r="V33" s="642"/>
    </row>
    <row r="34" spans="1:22" ht="18">
      <c r="A34" s="657" t="s">
        <v>397</v>
      </c>
      <c r="B34" s="670"/>
      <c r="C34" s="670"/>
      <c r="D34" s="670"/>
      <c r="E34" s="670"/>
      <c r="F34" s="670"/>
      <c r="G34" s="670">
        <v>14660</v>
      </c>
      <c r="H34" s="670"/>
      <c r="I34" s="670"/>
      <c r="J34" s="670"/>
      <c r="K34" s="671"/>
      <c r="L34" s="658"/>
      <c r="M34" s="649"/>
      <c r="N34" s="649"/>
      <c r="O34" s="649"/>
      <c r="P34" s="649"/>
      <c r="Q34" s="653"/>
      <c r="R34" s="653"/>
      <c r="S34" s="653"/>
      <c r="T34" s="649"/>
      <c r="U34" s="654"/>
      <c r="V34" s="642"/>
    </row>
    <row r="35" spans="1:22" ht="18">
      <c r="A35" s="657" t="s">
        <v>398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1"/>
      <c r="L35" s="658"/>
      <c r="M35" s="649"/>
      <c r="N35" s="649"/>
      <c r="O35" s="649"/>
      <c r="P35" s="649"/>
      <c r="Q35" s="653"/>
      <c r="R35" s="653"/>
      <c r="S35" s="653"/>
      <c r="T35" s="649"/>
      <c r="U35" s="654"/>
      <c r="V35" s="642"/>
    </row>
    <row r="36" spans="1:22" ht="18">
      <c r="A36" s="657" t="s">
        <v>399</v>
      </c>
      <c r="B36" s="670">
        <v>50000</v>
      </c>
      <c r="C36" s="670"/>
      <c r="D36" s="670"/>
      <c r="E36" s="670"/>
      <c r="F36" s="670"/>
      <c r="G36" s="670"/>
      <c r="H36" s="670"/>
      <c r="I36" s="670"/>
      <c r="J36" s="670"/>
      <c r="K36" s="671"/>
      <c r="L36" s="658"/>
      <c r="M36" s="649"/>
      <c r="N36" s="649"/>
      <c r="O36" s="649"/>
      <c r="P36" s="649"/>
      <c r="Q36" s="653"/>
      <c r="R36" s="653"/>
      <c r="S36" s="653"/>
      <c r="T36" s="649"/>
      <c r="U36" s="654"/>
      <c r="V36" s="642"/>
    </row>
    <row r="37" spans="1:22" ht="39" customHeight="1">
      <c r="A37" s="648" t="s">
        <v>400</v>
      </c>
      <c r="B37" s="670">
        <v>674710</v>
      </c>
      <c r="C37" s="670"/>
      <c r="D37" s="670"/>
      <c r="E37" s="670"/>
      <c r="F37" s="670"/>
      <c r="G37" s="670"/>
      <c r="H37" s="670"/>
      <c r="I37" s="670"/>
      <c r="J37" s="670"/>
      <c r="K37" s="671"/>
      <c r="L37" s="658"/>
      <c r="M37" s="649"/>
      <c r="N37" s="649"/>
      <c r="O37" s="649"/>
      <c r="P37" s="649"/>
      <c r="Q37" s="653"/>
      <c r="R37" s="653"/>
      <c r="S37" s="653"/>
      <c r="T37" s="649"/>
      <c r="U37" s="654"/>
      <c r="V37" s="642"/>
    </row>
    <row r="38" spans="1:22" ht="18">
      <c r="A38" s="640"/>
      <c r="B38" s="670"/>
      <c r="C38" s="670"/>
      <c r="D38" s="670"/>
      <c r="E38" s="670"/>
      <c r="F38" s="670"/>
      <c r="G38" s="670"/>
      <c r="H38" s="670"/>
      <c r="I38" s="670"/>
      <c r="J38" s="670"/>
      <c r="K38" s="671"/>
      <c r="L38" s="658"/>
      <c r="M38" s="649"/>
      <c r="N38" s="649"/>
      <c r="O38" s="649"/>
      <c r="P38" s="649"/>
      <c r="Q38" s="653"/>
      <c r="R38" s="653"/>
      <c r="S38" s="653"/>
      <c r="T38" s="649"/>
      <c r="U38" s="654"/>
      <c r="V38" s="642"/>
    </row>
    <row r="39" spans="1:22" ht="18" hidden="1">
      <c r="A39" s="657" t="s">
        <v>401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1"/>
      <c r="L39" s="658"/>
      <c r="M39" s="649"/>
      <c r="N39" s="649"/>
      <c r="O39" s="649"/>
      <c r="P39" s="649"/>
      <c r="Q39" s="653"/>
      <c r="R39" s="653"/>
      <c r="S39" s="653"/>
      <c r="T39" s="649"/>
      <c r="U39" s="654"/>
      <c r="V39" s="642"/>
    </row>
    <row r="40" spans="1:22" ht="47.25" customHeight="1" hidden="1">
      <c r="A40" s="657" t="s">
        <v>402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1"/>
      <c r="L40" s="658"/>
      <c r="M40" s="649"/>
      <c r="N40" s="649"/>
      <c r="O40" s="649"/>
      <c r="P40" s="649"/>
      <c r="Q40" s="653"/>
      <c r="R40" s="653"/>
      <c r="S40" s="653"/>
      <c r="T40" s="649"/>
      <c r="U40" s="654"/>
      <c r="V40" s="642"/>
    </row>
    <row r="41" spans="1:22" ht="39" customHeight="1" hidden="1">
      <c r="A41" s="672"/>
      <c r="B41" s="670"/>
      <c r="C41" s="670"/>
      <c r="D41" s="670"/>
      <c r="E41" s="670"/>
      <c r="F41" s="670"/>
      <c r="G41" s="670"/>
      <c r="H41" s="670"/>
      <c r="I41" s="670"/>
      <c r="J41" s="670"/>
      <c r="K41" s="671"/>
      <c r="L41" s="658"/>
      <c r="M41" s="649"/>
      <c r="N41" s="649"/>
      <c r="O41" s="649"/>
      <c r="P41" s="649"/>
      <c r="Q41" s="653"/>
      <c r="R41" s="653"/>
      <c r="S41" s="653"/>
      <c r="T41" s="649"/>
      <c r="U41" s="654"/>
      <c r="V41" s="642"/>
    </row>
    <row r="42" spans="1:22" ht="39" customHeight="1" hidden="1">
      <c r="A42" s="672"/>
      <c r="B42" s="670"/>
      <c r="C42" s="670"/>
      <c r="D42" s="670"/>
      <c r="E42" s="670"/>
      <c r="F42" s="670"/>
      <c r="G42" s="670"/>
      <c r="H42" s="670"/>
      <c r="I42" s="670"/>
      <c r="J42" s="670"/>
      <c r="K42" s="671"/>
      <c r="L42" s="658"/>
      <c r="M42" s="649"/>
      <c r="N42" s="649"/>
      <c r="O42" s="649"/>
      <c r="P42" s="649"/>
      <c r="Q42" s="653"/>
      <c r="R42" s="653"/>
      <c r="S42" s="653"/>
      <c r="T42" s="649"/>
      <c r="U42" s="654"/>
      <c r="V42" s="642"/>
    </row>
    <row r="43" spans="1:22" ht="39" customHeight="1" hidden="1">
      <c r="A43" s="672"/>
      <c r="B43" s="670"/>
      <c r="C43" s="670"/>
      <c r="D43" s="670"/>
      <c r="E43" s="670"/>
      <c r="F43" s="670"/>
      <c r="G43" s="670"/>
      <c r="H43" s="670"/>
      <c r="I43" s="670"/>
      <c r="J43" s="670"/>
      <c r="K43" s="671"/>
      <c r="L43" s="658"/>
      <c r="M43" s="649"/>
      <c r="N43" s="649"/>
      <c r="O43" s="649"/>
      <c r="P43" s="649"/>
      <c r="Q43" s="653"/>
      <c r="R43" s="653"/>
      <c r="S43" s="653"/>
      <c r="T43" s="649"/>
      <c r="U43" s="654"/>
      <c r="V43" s="642"/>
    </row>
    <row r="44" spans="1:22" ht="39" customHeight="1" hidden="1">
      <c r="A44" s="672"/>
      <c r="B44" s="670"/>
      <c r="C44" s="670"/>
      <c r="D44" s="670"/>
      <c r="E44" s="670"/>
      <c r="F44" s="670"/>
      <c r="G44" s="670"/>
      <c r="H44" s="670"/>
      <c r="I44" s="670"/>
      <c r="J44" s="670"/>
      <c r="K44" s="671"/>
      <c r="L44" s="658"/>
      <c r="M44" s="649"/>
      <c r="N44" s="649"/>
      <c r="O44" s="649"/>
      <c r="P44" s="649"/>
      <c r="Q44" s="653"/>
      <c r="R44" s="653"/>
      <c r="S44" s="653"/>
      <c r="T44" s="649"/>
      <c r="U44" s="654"/>
      <c r="V44" s="642"/>
    </row>
    <row r="45" spans="1:22" ht="39" customHeight="1" hidden="1">
      <c r="A45" s="672"/>
      <c r="B45" s="670"/>
      <c r="C45" s="670"/>
      <c r="D45" s="670"/>
      <c r="E45" s="670"/>
      <c r="F45" s="670"/>
      <c r="G45" s="670"/>
      <c r="H45" s="670"/>
      <c r="I45" s="670"/>
      <c r="J45" s="670"/>
      <c r="K45" s="671"/>
      <c r="L45" s="658"/>
      <c r="M45" s="649"/>
      <c r="N45" s="649"/>
      <c r="O45" s="649"/>
      <c r="P45" s="649"/>
      <c r="Q45" s="653"/>
      <c r="R45" s="653"/>
      <c r="S45" s="653"/>
      <c r="T45" s="649"/>
      <c r="U45" s="654"/>
      <c r="V45" s="642"/>
    </row>
    <row r="46" spans="1:22" ht="39" customHeight="1" hidden="1">
      <c r="A46" s="672"/>
      <c r="B46" s="670"/>
      <c r="C46" s="670"/>
      <c r="D46" s="670"/>
      <c r="E46" s="670"/>
      <c r="F46" s="670"/>
      <c r="G46" s="670"/>
      <c r="H46" s="670"/>
      <c r="I46" s="670"/>
      <c r="J46" s="670"/>
      <c r="K46" s="671"/>
      <c r="L46" s="658"/>
      <c r="M46" s="649"/>
      <c r="N46" s="649"/>
      <c r="O46" s="649"/>
      <c r="P46" s="649"/>
      <c r="Q46" s="653"/>
      <c r="R46" s="653"/>
      <c r="S46" s="653"/>
      <c r="T46" s="649"/>
      <c r="U46" s="654"/>
      <c r="V46" s="642"/>
    </row>
    <row r="47" spans="1:22" s="678" customFormat="1" ht="27" customHeight="1">
      <c r="A47" s="673" t="s">
        <v>315</v>
      </c>
      <c r="B47" s="674">
        <f>SUM(B29:B46)</f>
        <v>757695</v>
      </c>
      <c r="C47" s="674"/>
      <c r="D47" s="674"/>
      <c r="E47" s="674"/>
      <c r="F47" s="674"/>
      <c r="G47" s="675">
        <f>SUM(G29:G46)</f>
        <v>14660</v>
      </c>
      <c r="H47" s="676"/>
      <c r="I47" s="676"/>
      <c r="J47" s="676"/>
      <c r="K47" s="676"/>
      <c r="L47" s="677"/>
      <c r="M47" s="674"/>
      <c r="N47" s="674"/>
      <c r="O47" s="674"/>
      <c r="P47" s="674"/>
      <c r="Q47" s="674"/>
      <c r="R47" s="674"/>
      <c r="S47" s="674"/>
      <c r="T47" s="674"/>
      <c r="U47" s="675"/>
      <c r="V47" s="642"/>
    </row>
    <row r="48" spans="7:17" ht="15">
      <c r="G48" s="668"/>
      <c r="Q48" s="668">
        <f>SUM(L47:Q47)</f>
        <v>0</v>
      </c>
    </row>
  </sheetData>
  <sheetProtection selectLockedCells="1" selectUnlockedCells="1"/>
  <mergeCells count="19">
    <mergeCell ref="A22:Q22"/>
    <mergeCell ref="A24:A25"/>
    <mergeCell ref="B24:K24"/>
    <mergeCell ref="L24:U24"/>
    <mergeCell ref="B25:F25"/>
    <mergeCell ref="G25:K25"/>
    <mergeCell ref="L25:P25"/>
    <mergeCell ref="Q25:U25"/>
    <mergeCell ref="A6:A7"/>
    <mergeCell ref="B6:K6"/>
    <mergeCell ref="L6:U6"/>
    <mergeCell ref="B7:F7"/>
    <mergeCell ref="G7:K7"/>
    <mergeCell ref="L7:P7"/>
    <mergeCell ref="Q7:U7"/>
    <mergeCell ref="L1:Q1"/>
    <mergeCell ref="A2:Q2"/>
    <mergeCell ref="A3:Q3"/>
    <mergeCell ref="A4:Q4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80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E29" sqref="E29:M29"/>
    </sheetView>
  </sheetViews>
  <sheetFormatPr defaultColWidth="9.140625" defaultRowHeight="12.75"/>
  <cols>
    <col min="1" max="2" width="9.140625" style="679" customWidth="1"/>
    <col min="3" max="3" width="54.28125" style="679" customWidth="1"/>
    <col min="4" max="4" width="5.57421875" style="680" customWidth="1"/>
    <col min="5" max="5" width="14.140625" style="681" customWidth="1"/>
    <col min="6" max="8" width="0" style="681" hidden="1" customWidth="1"/>
    <col min="9" max="9" width="17.57421875" style="679" customWidth="1"/>
    <col min="10" max="12" width="0" style="679" hidden="1" customWidth="1"/>
    <col min="13" max="13" width="18.28125" style="679" customWidth="1"/>
    <col min="14" max="14" width="0" style="679" hidden="1" customWidth="1"/>
    <col min="15" max="16384" width="9.140625" style="679" customWidth="1"/>
  </cols>
  <sheetData>
    <row r="1" spans="1:13" ht="29.25" customHeight="1">
      <c r="A1" s="1101" t="s">
        <v>403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3:13" ht="12.75">
      <c r="C2" s="13"/>
      <c r="M2" s="679" t="s">
        <v>404</v>
      </c>
    </row>
    <row r="3" spans="1:14" ht="15.75">
      <c r="A3" s="1102" t="s">
        <v>405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682"/>
    </row>
    <row r="4" spans="1:14" ht="15.75">
      <c r="A4" s="683"/>
      <c r="B4" s="684"/>
      <c r="C4" s="682"/>
      <c r="D4" s="682"/>
      <c r="E4" s="685"/>
      <c r="F4" s="685"/>
      <c r="G4" s="685"/>
      <c r="H4" s="685"/>
      <c r="I4" s="682"/>
      <c r="J4" s="682"/>
      <c r="K4" s="682"/>
      <c r="L4" s="682"/>
      <c r="M4" s="682" t="s">
        <v>533</v>
      </c>
      <c r="N4" s="682"/>
    </row>
    <row r="5" spans="1:15" s="692" customFormat="1" ht="31.5" customHeight="1">
      <c r="A5" s="686" t="s">
        <v>2</v>
      </c>
      <c r="B5" s="687" t="s">
        <v>4</v>
      </c>
      <c r="C5" s="688" t="s">
        <v>406</v>
      </c>
      <c r="D5" s="689" t="s">
        <v>407</v>
      </c>
      <c r="E5" s="1103" t="s">
        <v>5</v>
      </c>
      <c r="F5" s="1103"/>
      <c r="G5" s="1104"/>
      <c r="H5" s="1104"/>
      <c r="I5" s="1105" t="s">
        <v>408</v>
      </c>
      <c r="J5" s="1105"/>
      <c r="K5" s="1105"/>
      <c r="L5" s="1105"/>
      <c r="M5" s="1105" t="s">
        <v>347</v>
      </c>
      <c r="N5" s="1105"/>
      <c r="O5" s="691"/>
    </row>
    <row r="6" spans="1:15" s="692" customFormat="1" ht="31.5" customHeight="1" hidden="1">
      <c r="A6" s="693"/>
      <c r="B6" s="694"/>
      <c r="C6" s="695"/>
      <c r="D6" s="696"/>
      <c r="E6" s="697" t="s">
        <v>9</v>
      </c>
      <c r="F6" s="698" t="s">
        <v>409</v>
      </c>
      <c r="G6" s="699" t="s">
        <v>309</v>
      </c>
      <c r="H6" s="700" t="s">
        <v>316</v>
      </c>
      <c r="I6" s="697" t="s">
        <v>9</v>
      </c>
      <c r="J6" s="698" t="s">
        <v>409</v>
      </c>
      <c r="K6" s="701"/>
      <c r="L6" s="702"/>
      <c r="M6" s="703" t="s">
        <v>9</v>
      </c>
      <c r="N6" s="704" t="s">
        <v>409</v>
      </c>
      <c r="O6" s="691"/>
    </row>
    <row r="7" spans="1:15" ht="29.25" customHeight="1">
      <c r="A7" s="705">
        <v>1</v>
      </c>
      <c r="B7" s="706" t="s">
        <v>410</v>
      </c>
      <c r="C7" s="707" t="s">
        <v>411</v>
      </c>
      <c r="D7" s="708" t="s">
        <v>357</v>
      </c>
      <c r="E7" s="709">
        <v>215900</v>
      </c>
      <c r="F7" s="710"/>
      <c r="G7" s="711"/>
      <c r="H7" s="712"/>
      <c r="I7" s="709"/>
      <c r="J7" s="713"/>
      <c r="K7" s="713"/>
      <c r="L7" s="714"/>
      <c r="M7" s="709">
        <v>215900</v>
      </c>
      <c r="N7" s="715"/>
      <c r="O7" s="716"/>
    </row>
    <row r="8" spans="1:15" ht="29.25" customHeight="1">
      <c r="A8" s="705">
        <v>2</v>
      </c>
      <c r="B8" s="706" t="s">
        <v>410</v>
      </c>
      <c r="C8" s="707" t="s">
        <v>542</v>
      </c>
      <c r="D8" s="708" t="s">
        <v>357</v>
      </c>
      <c r="E8" s="717">
        <v>190500</v>
      </c>
      <c r="F8" s="718"/>
      <c r="G8" s="719"/>
      <c r="H8" s="712"/>
      <c r="I8" s="720"/>
      <c r="J8" s="721"/>
      <c r="K8" s="721"/>
      <c r="L8" s="714"/>
      <c r="M8" s="717">
        <v>190500</v>
      </c>
      <c r="N8" s="715"/>
      <c r="O8" s="716"/>
    </row>
    <row r="9" spans="1:15" ht="29.25" customHeight="1">
      <c r="A9" s="705">
        <v>3</v>
      </c>
      <c r="B9" s="706" t="s">
        <v>410</v>
      </c>
      <c r="C9" s="707" t="s">
        <v>543</v>
      </c>
      <c r="D9" s="722" t="s">
        <v>357</v>
      </c>
      <c r="E9" s="723">
        <v>228600</v>
      </c>
      <c r="F9" s="724"/>
      <c r="G9" s="725"/>
      <c r="H9" s="712"/>
      <c r="I9" s="709"/>
      <c r="J9" s="726"/>
      <c r="K9" s="726"/>
      <c r="L9" s="714"/>
      <c r="M9" s="723">
        <v>228600</v>
      </c>
      <c r="N9" s="715"/>
      <c r="O9" s="716"/>
    </row>
    <row r="10" spans="1:15" ht="29.25" customHeight="1">
      <c r="A10" s="705">
        <v>4</v>
      </c>
      <c r="B10" s="706" t="s">
        <v>410</v>
      </c>
      <c r="C10" s="707" t="s">
        <v>544</v>
      </c>
      <c r="D10" s="722" t="s">
        <v>357</v>
      </c>
      <c r="E10" s="723">
        <v>254000</v>
      </c>
      <c r="F10" s="724"/>
      <c r="G10" s="725"/>
      <c r="H10" s="712"/>
      <c r="I10" s="709"/>
      <c r="J10" s="726"/>
      <c r="K10" s="726"/>
      <c r="L10" s="714"/>
      <c r="M10" s="723">
        <v>254000</v>
      </c>
      <c r="N10" s="727"/>
      <c r="O10" s="716"/>
    </row>
    <row r="11" spans="1:15" ht="29.25" customHeight="1">
      <c r="A11" s="705">
        <v>5</v>
      </c>
      <c r="B11" s="706" t="s">
        <v>410</v>
      </c>
      <c r="C11" s="728"/>
      <c r="D11" s="722" t="s">
        <v>357</v>
      </c>
      <c r="E11" s="723"/>
      <c r="F11" s="724"/>
      <c r="G11" s="725"/>
      <c r="H11" s="712"/>
      <c r="I11" s="709"/>
      <c r="J11" s="726"/>
      <c r="K11" s="726"/>
      <c r="L11" s="714"/>
      <c r="M11" s="723"/>
      <c r="N11" s="727"/>
      <c r="O11" s="716"/>
    </row>
    <row r="12" spans="1:15" ht="29.25" customHeight="1" hidden="1">
      <c r="A12" s="705"/>
      <c r="B12" s="706"/>
      <c r="C12" s="707"/>
      <c r="D12" s="722"/>
      <c r="E12" s="723"/>
      <c r="F12" s="724"/>
      <c r="G12" s="725"/>
      <c r="H12" s="712"/>
      <c r="I12" s="709"/>
      <c r="J12" s="726"/>
      <c r="K12" s="726"/>
      <c r="L12" s="714"/>
      <c r="M12" s="723"/>
      <c r="N12" s="727"/>
      <c r="O12" s="716"/>
    </row>
    <row r="13" spans="1:15" ht="29.25" customHeight="1" hidden="1">
      <c r="A13" s="705"/>
      <c r="B13" s="729"/>
      <c r="C13" s="730"/>
      <c r="D13" s="722"/>
      <c r="E13" s="723"/>
      <c r="F13" s="724"/>
      <c r="G13" s="725"/>
      <c r="H13" s="712"/>
      <c r="I13" s="709"/>
      <c r="J13" s="726"/>
      <c r="K13" s="726"/>
      <c r="L13" s="714"/>
      <c r="M13" s="723"/>
      <c r="N13" s="727"/>
      <c r="O13" s="731"/>
    </row>
    <row r="14" spans="1:15" ht="29.25" customHeight="1" hidden="1">
      <c r="A14" s="705"/>
      <c r="B14" s="706"/>
      <c r="C14" s="707"/>
      <c r="D14" s="722"/>
      <c r="E14" s="723"/>
      <c r="F14" s="724"/>
      <c r="G14" s="725"/>
      <c r="H14" s="712"/>
      <c r="I14" s="709"/>
      <c r="J14" s="726"/>
      <c r="K14" s="726"/>
      <c r="L14" s="714"/>
      <c r="M14" s="723"/>
      <c r="N14" s="727"/>
      <c r="O14" s="731"/>
    </row>
    <row r="15" spans="1:15" ht="29.25" customHeight="1" hidden="1">
      <c r="A15" s="705"/>
      <c r="B15" s="706"/>
      <c r="C15" s="728"/>
      <c r="D15" s="722"/>
      <c r="E15" s="723"/>
      <c r="F15" s="724"/>
      <c r="G15" s="725"/>
      <c r="H15" s="712"/>
      <c r="I15" s="709"/>
      <c r="J15" s="726"/>
      <c r="K15" s="726"/>
      <c r="L15" s="714"/>
      <c r="M15" s="723"/>
      <c r="N15" s="727"/>
      <c r="O15" s="716"/>
    </row>
    <row r="16" spans="1:15" ht="29.25" customHeight="1" hidden="1">
      <c r="A16" s="705"/>
      <c r="B16" s="706"/>
      <c r="C16" s="728"/>
      <c r="D16" s="722"/>
      <c r="E16" s="723"/>
      <c r="F16" s="724"/>
      <c r="G16" s="725"/>
      <c r="H16" s="712"/>
      <c r="I16" s="709"/>
      <c r="J16" s="726"/>
      <c r="K16" s="726"/>
      <c r="L16" s="714"/>
      <c r="M16" s="723"/>
      <c r="N16" s="732"/>
      <c r="O16" s="716"/>
    </row>
    <row r="17" spans="1:15" ht="31.5" customHeight="1">
      <c r="A17" s="1107" t="s">
        <v>315</v>
      </c>
      <c r="B17" s="1107"/>
      <c r="C17" s="1107"/>
      <c r="D17" s="733"/>
      <c r="E17" s="734">
        <f>SUM(E7:E16)</f>
        <v>889000</v>
      </c>
      <c r="F17" s="735"/>
      <c r="G17" s="736"/>
      <c r="H17" s="737"/>
      <c r="I17" s="734"/>
      <c r="J17" s="734"/>
      <c r="K17" s="734"/>
      <c r="L17" s="734"/>
      <c r="M17" s="734">
        <f>SUM(M7:M16)</f>
        <v>889000</v>
      </c>
      <c r="N17" s="738"/>
      <c r="O17" s="716"/>
    </row>
    <row r="18" spans="1:15" ht="31.5" customHeight="1">
      <c r="A18" s="682"/>
      <c r="B18" s="682"/>
      <c r="C18" s="682"/>
      <c r="D18" s="739"/>
      <c r="E18" s="740"/>
      <c r="F18" s="740"/>
      <c r="G18" s="740"/>
      <c r="H18" s="741"/>
      <c r="I18" s="740"/>
      <c r="J18" s="740"/>
      <c r="K18" s="740"/>
      <c r="L18" s="740"/>
      <c r="M18" s="740"/>
      <c r="N18" s="740"/>
      <c r="O18" s="742"/>
    </row>
    <row r="19" spans="1:13" ht="15.75">
      <c r="A19" s="682"/>
      <c r="B19" s="682"/>
      <c r="C19" s="682"/>
      <c r="D19" s="739"/>
      <c r="E19" s="740"/>
      <c r="F19" s="740"/>
      <c r="G19" s="740"/>
      <c r="H19" s="740"/>
      <c r="I19" s="743"/>
      <c r="J19" s="743"/>
      <c r="K19" s="743"/>
      <c r="L19" s="743"/>
      <c r="M19" s="743"/>
    </row>
    <row r="20" spans="1:13" ht="14.25">
      <c r="A20" s="1102" t="s">
        <v>412</v>
      </c>
      <c r="B20" s="1102"/>
      <c r="C20" s="1102"/>
      <c r="D20" s="1102"/>
      <c r="E20" s="1102"/>
      <c r="F20" s="1102"/>
      <c r="G20" s="1102"/>
      <c r="H20" s="1102"/>
      <c r="I20" s="1102"/>
      <c r="J20" s="1102"/>
      <c r="K20" s="1102"/>
      <c r="L20" s="1102"/>
      <c r="M20" s="1102"/>
    </row>
    <row r="21" spans="1:13" ht="12.75">
      <c r="A21" s="680"/>
      <c r="B21" s="680"/>
      <c r="C21" s="680"/>
      <c r="E21" s="680"/>
      <c r="F21" s="680"/>
      <c r="G21" s="680"/>
      <c r="H21" s="680"/>
      <c r="I21" s="680"/>
      <c r="J21" s="680"/>
      <c r="K21" s="680"/>
      <c r="L21" s="680"/>
      <c r="M21" s="680"/>
    </row>
    <row r="22" spans="1:15" ht="29.25" customHeight="1">
      <c r="A22" s="686" t="s">
        <v>2</v>
      </c>
      <c r="B22" s="687"/>
      <c r="C22" s="688" t="s">
        <v>413</v>
      </c>
      <c r="D22" s="689" t="s">
        <v>407</v>
      </c>
      <c r="E22" s="1103" t="s">
        <v>5</v>
      </c>
      <c r="F22" s="1103"/>
      <c r="G22" s="1104"/>
      <c r="H22" s="1104"/>
      <c r="I22" s="1105" t="s">
        <v>408</v>
      </c>
      <c r="J22" s="1105"/>
      <c r="K22" s="1105"/>
      <c r="L22" s="1105"/>
      <c r="M22" s="1105" t="s">
        <v>347</v>
      </c>
      <c r="N22" s="1105"/>
      <c r="O22" s="744"/>
    </row>
    <row r="23" spans="1:15" ht="28.5" customHeight="1" hidden="1">
      <c r="A23" s="745"/>
      <c r="B23" s="746"/>
      <c r="C23" s="747"/>
      <c r="D23" s="748"/>
      <c r="E23" s="697" t="s">
        <v>9</v>
      </c>
      <c r="F23" s="698" t="s">
        <v>409</v>
      </c>
      <c r="G23" s="699" t="s">
        <v>309</v>
      </c>
      <c r="H23" s="700" t="s">
        <v>316</v>
      </c>
      <c r="I23" s="697" t="s">
        <v>9</v>
      </c>
      <c r="J23" s="698" t="s">
        <v>409</v>
      </c>
      <c r="K23" s="701" t="s">
        <v>309</v>
      </c>
      <c r="L23" s="702" t="s">
        <v>316</v>
      </c>
      <c r="M23" s="690" t="s">
        <v>9</v>
      </c>
      <c r="N23" s="749" t="s">
        <v>409</v>
      </c>
      <c r="O23" s="744"/>
    </row>
    <row r="24" spans="1:15" ht="29.25" customHeight="1">
      <c r="A24" s="750">
        <v>1</v>
      </c>
      <c r="B24" s="751" t="s">
        <v>414</v>
      </c>
      <c r="C24" s="752" t="s">
        <v>415</v>
      </c>
      <c r="D24" s="753" t="s">
        <v>357</v>
      </c>
      <c r="E24" s="754">
        <v>1278549</v>
      </c>
      <c r="F24" s="755"/>
      <c r="G24" s="756"/>
      <c r="H24" s="712"/>
      <c r="I24" s="757"/>
      <c r="J24" s="758"/>
      <c r="K24" s="759"/>
      <c r="L24" s="714"/>
      <c r="M24" s="760">
        <v>1278549</v>
      </c>
      <c r="N24" s="760"/>
      <c r="O24" s="716"/>
    </row>
    <row r="25" spans="1:15" ht="29.25" customHeight="1">
      <c r="A25" s="761"/>
      <c r="B25" s="762"/>
      <c r="C25" s="763"/>
      <c r="D25" s="764"/>
      <c r="E25" s="765"/>
      <c r="F25" s="766"/>
      <c r="G25" s="767"/>
      <c r="H25" s="712"/>
      <c r="I25" s="768"/>
      <c r="J25" s="759"/>
      <c r="K25" s="759"/>
      <c r="L25" s="714"/>
      <c r="M25" s="727"/>
      <c r="N25" s="727"/>
      <c r="O25" s="716"/>
    </row>
    <row r="26" spans="1:15" ht="29.25" customHeight="1" hidden="1">
      <c r="A26" s="761"/>
      <c r="B26" s="762"/>
      <c r="C26" s="707"/>
      <c r="D26" s="769"/>
      <c r="E26" s="717"/>
      <c r="F26" s="718"/>
      <c r="G26" s="719"/>
      <c r="H26" s="712"/>
      <c r="I26" s="720"/>
      <c r="J26" s="721"/>
      <c r="K26" s="759"/>
      <c r="L26" s="714"/>
      <c r="M26" s="760"/>
      <c r="N26" s="760"/>
      <c r="O26" s="744"/>
    </row>
    <row r="27" spans="1:15" ht="29.25" customHeight="1" hidden="1">
      <c r="A27" s="761"/>
      <c r="B27" s="762"/>
      <c r="C27" s="707"/>
      <c r="D27" s="769"/>
      <c r="E27" s="717"/>
      <c r="F27" s="718"/>
      <c r="G27" s="719"/>
      <c r="H27" s="712"/>
      <c r="I27" s="720"/>
      <c r="J27" s="721"/>
      <c r="K27" s="721"/>
      <c r="L27" s="714"/>
      <c r="M27" s="770"/>
      <c r="N27" s="770"/>
      <c r="O27" s="744"/>
    </row>
    <row r="28" spans="1:15" ht="29.25" customHeight="1" hidden="1">
      <c r="A28" s="761"/>
      <c r="B28" s="729"/>
      <c r="C28" s="771"/>
      <c r="D28" s="708"/>
      <c r="E28" s="717"/>
      <c r="F28" s="718"/>
      <c r="G28" s="719"/>
      <c r="H28" s="712"/>
      <c r="I28" s="720"/>
      <c r="J28" s="721"/>
      <c r="K28" s="721"/>
      <c r="L28" s="714"/>
      <c r="M28" s="770"/>
      <c r="N28" s="770"/>
      <c r="O28" s="744"/>
    </row>
    <row r="29" spans="1:15" ht="29.25" customHeight="1">
      <c r="A29" s="1106" t="s">
        <v>315</v>
      </c>
      <c r="B29" s="1106"/>
      <c r="C29" s="1106"/>
      <c r="D29" s="733"/>
      <c r="E29" s="772">
        <f>SUM(E24:E28)</f>
        <v>1278549</v>
      </c>
      <c r="F29" s="772">
        <f aca="true" t="shared" si="0" ref="F29:M29">SUM(F24:F28)</f>
        <v>0</v>
      </c>
      <c r="G29" s="772">
        <f t="shared" si="0"/>
        <v>0</v>
      </c>
      <c r="H29" s="772">
        <f t="shared" si="0"/>
        <v>0</v>
      </c>
      <c r="I29" s="772">
        <f t="shared" si="0"/>
        <v>0</v>
      </c>
      <c r="J29" s="772">
        <f t="shared" si="0"/>
        <v>0</v>
      </c>
      <c r="K29" s="772">
        <f t="shared" si="0"/>
        <v>0</v>
      </c>
      <c r="L29" s="772">
        <f t="shared" si="0"/>
        <v>0</v>
      </c>
      <c r="M29" s="772">
        <f t="shared" si="0"/>
        <v>1278549</v>
      </c>
      <c r="N29" s="773"/>
      <c r="O29" s="744"/>
    </row>
  </sheetData>
  <sheetProtection selectLockedCells="1" selectUnlockedCells="1"/>
  <mergeCells count="13">
    <mergeCell ref="A29:C29"/>
    <mergeCell ref="A17:C17"/>
    <mergeCell ref="A20:M20"/>
    <mergeCell ref="E22:F22"/>
    <mergeCell ref="G22:H22"/>
    <mergeCell ref="I22:L22"/>
    <mergeCell ref="M22:N22"/>
    <mergeCell ref="A1:M1"/>
    <mergeCell ref="A3:M3"/>
    <mergeCell ref="E5:F5"/>
    <mergeCell ref="G5:H5"/>
    <mergeCell ref="I5:L5"/>
    <mergeCell ref="M5:N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4.57421875" style="774" customWidth="1"/>
    <col min="2" max="2" width="18.421875" style="775" customWidth="1"/>
    <col min="3" max="3" width="8.140625" style="776" customWidth="1"/>
    <col min="4" max="4" width="7.7109375" style="776" customWidth="1"/>
    <col min="5" max="5" width="8.7109375" style="776" customWidth="1"/>
    <col min="6" max="6" width="8.421875" style="776" customWidth="1"/>
    <col min="7" max="8" width="8.57421875" style="776" customWidth="1"/>
    <col min="9" max="9" width="9.57421875" style="776" customWidth="1"/>
    <col min="10" max="10" width="9.00390625" style="776" customWidth="1"/>
    <col min="11" max="11" width="8.57421875" style="776" customWidth="1"/>
    <col min="12" max="12" width="9.00390625" style="776" customWidth="1"/>
    <col min="13" max="13" width="8.7109375" style="776" customWidth="1"/>
    <col min="14" max="14" width="8.57421875" style="776" customWidth="1"/>
    <col min="15" max="15" width="8.57421875" style="774" customWidth="1"/>
    <col min="16" max="17" width="0" style="776" hidden="1" customWidth="1"/>
    <col min="18" max="16384" width="9.140625" style="776" customWidth="1"/>
  </cols>
  <sheetData>
    <row r="1" spans="13:15" ht="15.75">
      <c r="M1" s="1109" t="s">
        <v>416</v>
      </c>
      <c r="N1" s="1109"/>
      <c r="O1" s="1109"/>
    </row>
    <row r="2" spans="1:15" ht="31.5" customHeight="1">
      <c r="A2" s="1110" t="s">
        <v>551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</row>
    <row r="3" spans="7:15" ht="16.5" customHeight="1">
      <c r="G3" s="1111"/>
      <c r="H3" s="1111"/>
      <c r="I3" s="1111"/>
      <c r="O3" s="777" t="s">
        <v>552</v>
      </c>
    </row>
    <row r="4" spans="1:15" s="774" customFormat="1" ht="35.25" customHeight="1">
      <c r="A4" s="778" t="s">
        <v>417</v>
      </c>
      <c r="B4" s="779" t="s">
        <v>142</v>
      </c>
      <c r="C4" s="780" t="s">
        <v>418</v>
      </c>
      <c r="D4" s="780" t="s">
        <v>419</v>
      </c>
      <c r="E4" s="780" t="s">
        <v>420</v>
      </c>
      <c r="F4" s="780" t="s">
        <v>421</v>
      </c>
      <c r="G4" s="780" t="s">
        <v>422</v>
      </c>
      <c r="H4" s="780" t="s">
        <v>423</v>
      </c>
      <c r="I4" s="780" t="s">
        <v>424</v>
      </c>
      <c r="J4" s="780" t="s">
        <v>425</v>
      </c>
      <c r="K4" s="780" t="s">
        <v>426</v>
      </c>
      <c r="L4" s="780" t="s">
        <v>427</v>
      </c>
      <c r="M4" s="780" t="s">
        <v>428</v>
      </c>
      <c r="N4" s="780" t="s">
        <v>429</v>
      </c>
      <c r="O4" s="781" t="s">
        <v>355</v>
      </c>
    </row>
    <row r="5" spans="1:15" s="783" customFormat="1" ht="15" customHeight="1">
      <c r="A5" s="782" t="s">
        <v>15</v>
      </c>
      <c r="B5" s="1108" t="s">
        <v>270</v>
      </c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</row>
    <row r="6" spans="1:16" s="783" customFormat="1" ht="15" customHeight="1">
      <c r="A6" s="784" t="s">
        <v>171</v>
      </c>
      <c r="B6" s="785" t="s">
        <v>430</v>
      </c>
      <c r="C6" s="786"/>
      <c r="D6" s="786">
        <v>3000000</v>
      </c>
      <c r="E6" s="786">
        <v>8000000</v>
      </c>
      <c r="F6" s="786">
        <v>1000000</v>
      </c>
      <c r="G6" s="786"/>
      <c r="H6" s="786"/>
      <c r="I6" s="786"/>
      <c r="J6" s="786"/>
      <c r="K6" s="786">
        <v>6000000</v>
      </c>
      <c r="L6" s="786">
        <v>900000</v>
      </c>
      <c r="M6" s="786"/>
      <c r="N6" s="786"/>
      <c r="O6" s="787">
        <f>SUM(D6:N6)</f>
        <v>18900000</v>
      </c>
      <c r="P6" s="783">
        <v>105070</v>
      </c>
    </row>
    <row r="7" spans="1:16" s="791" customFormat="1" ht="13.5" customHeight="1">
      <c r="A7" s="788" t="s">
        <v>76</v>
      </c>
      <c r="B7" s="789" t="s">
        <v>553</v>
      </c>
      <c r="C7" s="790">
        <v>921623</v>
      </c>
      <c r="D7" s="790">
        <v>921612</v>
      </c>
      <c r="E7" s="790">
        <v>921612</v>
      </c>
      <c r="F7" s="790">
        <v>921612</v>
      </c>
      <c r="G7" s="790">
        <v>921612</v>
      </c>
      <c r="H7" s="790">
        <v>921612</v>
      </c>
      <c r="I7" s="790">
        <v>921612</v>
      </c>
      <c r="J7" s="790">
        <v>921612</v>
      </c>
      <c r="K7" s="790">
        <v>921612</v>
      </c>
      <c r="L7" s="790">
        <v>921612</v>
      </c>
      <c r="M7" s="790">
        <v>921612</v>
      </c>
      <c r="N7" s="790">
        <v>921612</v>
      </c>
      <c r="O7" s="787">
        <f>SUM(C7:N7)</f>
        <v>11059355</v>
      </c>
      <c r="P7" s="791">
        <v>73977</v>
      </c>
    </row>
    <row r="8" spans="1:16" s="791" customFormat="1" ht="19.5" customHeight="1">
      <c r="A8" s="788" t="s">
        <v>95</v>
      </c>
      <c r="B8" s="792" t="s">
        <v>431</v>
      </c>
      <c r="C8" s="793">
        <v>2775534</v>
      </c>
      <c r="D8" s="793">
        <v>2775526</v>
      </c>
      <c r="E8" s="793">
        <v>2775526</v>
      </c>
      <c r="F8" s="793">
        <v>2775526</v>
      </c>
      <c r="G8" s="793">
        <v>2775526</v>
      </c>
      <c r="H8" s="793">
        <v>2775526</v>
      </c>
      <c r="I8" s="793">
        <v>2775526</v>
      </c>
      <c r="J8" s="793">
        <v>2775526</v>
      </c>
      <c r="K8" s="793">
        <v>2775526</v>
      </c>
      <c r="L8" s="793">
        <v>2775526</v>
      </c>
      <c r="M8" s="793">
        <v>2775526</v>
      </c>
      <c r="N8" s="793">
        <v>2775526</v>
      </c>
      <c r="O8" s="787">
        <f>SUM(C8:N8)</f>
        <v>33306320</v>
      </c>
      <c r="P8" s="791">
        <v>13700</v>
      </c>
    </row>
    <row r="9" spans="1:16" s="791" customFormat="1" ht="19.5" customHeight="1">
      <c r="A9" s="788" t="s">
        <v>108</v>
      </c>
      <c r="B9" s="792" t="s">
        <v>432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87"/>
      <c r="P9" s="791">
        <v>246945</v>
      </c>
    </row>
    <row r="10" spans="1:16" s="791" customFormat="1" ht="23.25" customHeight="1">
      <c r="A10" s="788" t="s">
        <v>116</v>
      </c>
      <c r="B10" s="789" t="s">
        <v>433</v>
      </c>
      <c r="C10" s="790"/>
      <c r="D10" s="790"/>
      <c r="E10" s="790"/>
      <c r="F10" s="790"/>
      <c r="G10" s="790">
        <v>540000</v>
      </c>
      <c r="H10" s="790"/>
      <c r="I10" s="790"/>
      <c r="J10" s="790"/>
      <c r="K10" s="790"/>
      <c r="L10" s="790"/>
      <c r="M10" s="790"/>
      <c r="N10" s="790"/>
      <c r="O10" s="787">
        <f>SUM(G10:N10)</f>
        <v>540000</v>
      </c>
      <c r="P10" s="791">
        <v>0</v>
      </c>
    </row>
    <row r="11" spans="1:16" s="791" customFormat="1" ht="23.25" customHeight="1">
      <c r="A11" s="788" t="s">
        <v>125</v>
      </c>
      <c r="B11" s="789" t="s">
        <v>434</v>
      </c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87"/>
      <c r="P11" s="791">
        <v>7592</v>
      </c>
    </row>
    <row r="12" spans="1:16" s="791" customFormat="1" ht="17.25" customHeight="1">
      <c r="A12" s="788" t="s">
        <v>138</v>
      </c>
      <c r="B12" s="789" t="s">
        <v>435</v>
      </c>
      <c r="C12" s="790">
        <v>1726910</v>
      </c>
      <c r="D12" s="790">
        <v>1726901</v>
      </c>
      <c r="E12" s="790">
        <v>1726901</v>
      </c>
      <c r="F12" s="790">
        <v>1726901</v>
      </c>
      <c r="G12" s="790">
        <v>1726901</v>
      </c>
      <c r="H12" s="790">
        <v>1726901</v>
      </c>
      <c r="I12" s="790">
        <v>1726901</v>
      </c>
      <c r="J12" s="790">
        <v>1726901</v>
      </c>
      <c r="K12" s="790">
        <v>1726901</v>
      </c>
      <c r="L12" s="790">
        <v>1726901</v>
      </c>
      <c r="M12" s="790">
        <v>1726901</v>
      </c>
      <c r="N12" s="790">
        <v>1726901</v>
      </c>
      <c r="O12" s="787">
        <f>SUM(C12:N12)</f>
        <v>20722821</v>
      </c>
      <c r="P12" s="791">
        <v>156053</v>
      </c>
    </row>
    <row r="13" spans="1:17" s="783" customFormat="1" ht="21.75" customHeight="1">
      <c r="A13" s="788" t="s">
        <v>436</v>
      </c>
      <c r="B13" s="794"/>
      <c r="C13" s="794">
        <f>SUM(C7:C12)</f>
        <v>5424067</v>
      </c>
      <c r="D13" s="794">
        <f aca="true" t="shared" si="0" ref="D13:O13">SUM(D6:D12)</f>
        <v>8424039</v>
      </c>
      <c r="E13" s="794">
        <f t="shared" si="0"/>
        <v>13424039</v>
      </c>
      <c r="F13" s="794">
        <f t="shared" si="0"/>
        <v>6424039</v>
      </c>
      <c r="G13" s="794">
        <f t="shared" si="0"/>
        <v>5964039</v>
      </c>
      <c r="H13" s="794">
        <f t="shared" si="0"/>
        <v>5424039</v>
      </c>
      <c r="I13" s="794">
        <f t="shared" si="0"/>
        <v>5424039</v>
      </c>
      <c r="J13" s="794">
        <f t="shared" si="0"/>
        <v>5424039</v>
      </c>
      <c r="K13" s="794">
        <f t="shared" si="0"/>
        <v>11424039</v>
      </c>
      <c r="L13" s="794">
        <f t="shared" si="0"/>
        <v>6324039</v>
      </c>
      <c r="M13" s="794">
        <f t="shared" si="0"/>
        <v>5424039</v>
      </c>
      <c r="N13" s="794">
        <f t="shared" si="0"/>
        <v>5424039</v>
      </c>
      <c r="O13" s="794">
        <f t="shared" si="0"/>
        <v>84528496</v>
      </c>
      <c r="Q13" s="783">
        <f>SUM(P6:P12)</f>
        <v>603337</v>
      </c>
    </row>
    <row r="14" spans="1:15" s="783" customFormat="1" ht="22.5" customHeight="1">
      <c r="A14" s="788" t="s">
        <v>437</v>
      </c>
      <c r="B14" s="1108" t="s">
        <v>289</v>
      </c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>
        <f>SUM(O6:O13)</f>
        <v>169056992</v>
      </c>
    </row>
    <row r="15" spans="1:16" s="791" customFormat="1" ht="27.75" customHeight="1">
      <c r="A15" s="788" t="s">
        <v>438</v>
      </c>
      <c r="B15" s="792" t="s">
        <v>439</v>
      </c>
      <c r="C15" s="793">
        <v>4805012</v>
      </c>
      <c r="D15" s="793">
        <v>5027515</v>
      </c>
      <c r="E15" s="793">
        <v>5027519</v>
      </c>
      <c r="F15" s="793">
        <v>5027515</v>
      </c>
      <c r="G15" s="793">
        <v>5027515</v>
      </c>
      <c r="H15" s="793">
        <v>5027515</v>
      </c>
      <c r="I15" s="793">
        <v>6027515</v>
      </c>
      <c r="J15" s="793">
        <v>6027515</v>
      </c>
      <c r="K15" s="793">
        <v>8027515</v>
      </c>
      <c r="L15" s="793">
        <v>7027515</v>
      </c>
      <c r="M15" s="793">
        <v>7027515</v>
      </c>
      <c r="N15" s="793">
        <v>7027515</v>
      </c>
      <c r="O15" s="787">
        <f>SUM(C15:N15)</f>
        <v>71107681</v>
      </c>
      <c r="P15" s="791">
        <v>550166</v>
      </c>
    </row>
    <row r="16" spans="1:16" s="791" customFormat="1" ht="27" customHeight="1">
      <c r="A16" s="788" t="s">
        <v>440</v>
      </c>
      <c r="B16" s="789" t="s">
        <v>441</v>
      </c>
      <c r="C16" s="790"/>
      <c r="D16" s="790"/>
      <c r="E16" s="790"/>
      <c r="F16" s="790">
        <v>190500</v>
      </c>
      <c r="G16" s="790">
        <v>215900</v>
      </c>
      <c r="H16" s="790"/>
      <c r="I16" s="790">
        <v>1278549</v>
      </c>
      <c r="J16" s="790"/>
      <c r="K16" s="790">
        <v>482600</v>
      </c>
      <c r="L16" s="790"/>
      <c r="M16" s="790">
        <v>400000</v>
      </c>
      <c r="N16" s="790"/>
      <c r="O16" s="795">
        <f>SUM(F16:N16)</f>
        <v>2567549</v>
      </c>
      <c r="P16" s="791">
        <v>124458</v>
      </c>
    </row>
    <row r="17" spans="1:16" s="791" customFormat="1" ht="20.25" customHeight="1">
      <c r="A17" s="788" t="s">
        <v>442</v>
      </c>
      <c r="B17" s="789" t="s">
        <v>443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>
        <v>10234211</v>
      </c>
      <c r="O17" s="795">
        <f>SUM(N17:N17)</f>
        <v>10234211</v>
      </c>
      <c r="P17" s="791">
        <v>47140</v>
      </c>
    </row>
    <row r="18" spans="1:15" s="791" customFormat="1" ht="20.25" customHeight="1">
      <c r="A18" s="788">
        <v>16</v>
      </c>
      <c r="B18" s="789" t="s">
        <v>444</v>
      </c>
      <c r="C18" s="790">
        <v>619055</v>
      </c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5">
        <f>SUM(C18:N18)</f>
        <v>619055</v>
      </c>
    </row>
    <row r="19" spans="1:17" s="783" customFormat="1" ht="21.75" customHeight="1">
      <c r="A19" s="788" t="s">
        <v>445</v>
      </c>
      <c r="B19" s="796" t="s">
        <v>446</v>
      </c>
      <c r="C19" s="794">
        <f aca="true" t="shared" si="1" ref="C19:O19">SUM(C15:C18)</f>
        <v>5424067</v>
      </c>
      <c r="D19" s="794">
        <f t="shared" si="1"/>
        <v>5027515</v>
      </c>
      <c r="E19" s="794">
        <f t="shared" si="1"/>
        <v>5027519</v>
      </c>
      <c r="F19" s="794">
        <f t="shared" si="1"/>
        <v>5218015</v>
      </c>
      <c r="G19" s="794">
        <f t="shared" si="1"/>
        <v>5243415</v>
      </c>
      <c r="H19" s="794">
        <f t="shared" si="1"/>
        <v>5027515</v>
      </c>
      <c r="I19" s="794">
        <f t="shared" si="1"/>
        <v>7306064</v>
      </c>
      <c r="J19" s="794">
        <f t="shared" si="1"/>
        <v>6027515</v>
      </c>
      <c r="K19" s="794">
        <f t="shared" si="1"/>
        <v>8510115</v>
      </c>
      <c r="L19" s="794">
        <f t="shared" si="1"/>
        <v>7027515</v>
      </c>
      <c r="M19" s="794">
        <f t="shared" si="1"/>
        <v>7427515</v>
      </c>
      <c r="N19" s="794">
        <f t="shared" si="1"/>
        <v>17261726</v>
      </c>
      <c r="O19" s="794">
        <f t="shared" si="1"/>
        <v>84528496</v>
      </c>
      <c r="Q19" s="783">
        <f>SUM(P15:P17)</f>
        <v>721764</v>
      </c>
    </row>
    <row r="20" spans="1:15" ht="26.25" customHeight="1">
      <c r="A20" s="788" t="s">
        <v>447</v>
      </c>
      <c r="B20" s="797" t="s">
        <v>448</v>
      </c>
      <c r="C20" s="798">
        <f>C13-C19</f>
        <v>0</v>
      </c>
      <c r="D20" s="798">
        <f>D13-D19</f>
        <v>3396524</v>
      </c>
      <c r="E20" s="798">
        <v>11793044</v>
      </c>
      <c r="F20" s="798">
        <v>12999068</v>
      </c>
      <c r="G20" s="798">
        <v>13719692</v>
      </c>
      <c r="H20" s="798">
        <v>14116216</v>
      </c>
      <c r="I20" s="798">
        <v>12234191</v>
      </c>
      <c r="J20" s="798">
        <v>11630715</v>
      </c>
      <c r="K20" s="798">
        <v>14544639</v>
      </c>
      <c r="L20" s="798">
        <v>13841163</v>
      </c>
      <c r="M20" s="798">
        <v>11837687</v>
      </c>
      <c r="N20" s="798">
        <v>0</v>
      </c>
      <c r="O20" s="799"/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140625" style="800" customWidth="1"/>
    <col min="2" max="2" width="64.00390625" style="800" customWidth="1"/>
    <col min="3" max="3" width="16.7109375" style="800" customWidth="1"/>
    <col min="4" max="4" width="0" style="800" hidden="1" customWidth="1"/>
    <col min="5" max="16384" width="9.140625" style="800" customWidth="1"/>
  </cols>
  <sheetData>
    <row r="1" ht="15">
      <c r="C1" s="801" t="s">
        <v>449</v>
      </c>
    </row>
    <row r="2" spans="1:3" ht="47.25" customHeight="1">
      <c r="A2" s="1112" t="s">
        <v>450</v>
      </c>
      <c r="B2" s="1112"/>
      <c r="C2" s="1112"/>
    </row>
    <row r="3" spans="1:4" ht="15.75" customHeight="1">
      <c r="A3" s="802"/>
      <c r="B3" s="13"/>
      <c r="C3" s="803" t="s">
        <v>545</v>
      </c>
      <c r="D3" s="804"/>
    </row>
    <row r="4" spans="1:4" ht="44.25" customHeight="1">
      <c r="A4" s="805" t="s">
        <v>417</v>
      </c>
      <c r="B4" s="806" t="s">
        <v>451</v>
      </c>
      <c r="C4" s="807" t="s">
        <v>452</v>
      </c>
      <c r="D4" s="807" t="s">
        <v>453</v>
      </c>
    </row>
    <row r="5" spans="1:4" ht="26.25" customHeight="1">
      <c r="A5" s="808">
        <v>1</v>
      </c>
      <c r="B5" s="809">
        <v>2</v>
      </c>
      <c r="C5" s="810">
        <v>3</v>
      </c>
      <c r="D5" s="810">
        <v>3</v>
      </c>
    </row>
    <row r="6" spans="1:4" ht="26.25" customHeight="1">
      <c r="A6" s="811" t="s">
        <v>15</v>
      </c>
      <c r="B6" s="812" t="s">
        <v>454</v>
      </c>
      <c r="C6" s="813">
        <v>17000000</v>
      </c>
      <c r="D6" s="813"/>
    </row>
    <row r="7" spans="1:4" ht="26.25" customHeight="1">
      <c r="A7" s="814" t="s">
        <v>171</v>
      </c>
      <c r="B7" s="812" t="s">
        <v>455</v>
      </c>
      <c r="C7" s="815"/>
      <c r="D7" s="815"/>
    </row>
    <row r="8" spans="1:4" ht="33.75" customHeight="1">
      <c r="A8" s="816" t="s">
        <v>76</v>
      </c>
      <c r="B8" s="817" t="s">
        <v>456</v>
      </c>
      <c r="C8" s="818">
        <v>2884058</v>
      </c>
      <c r="D8" s="818"/>
    </row>
    <row r="9" spans="1:4" ht="33" customHeight="1">
      <c r="A9" s="814" t="s">
        <v>95</v>
      </c>
      <c r="B9" s="819" t="s">
        <v>457</v>
      </c>
      <c r="C9" s="818"/>
      <c r="D9" s="818"/>
    </row>
    <row r="10" spans="1:4" ht="26.25" customHeight="1">
      <c r="A10" s="816" t="s">
        <v>108</v>
      </c>
      <c r="B10" s="819" t="s">
        <v>458</v>
      </c>
      <c r="C10" s="820">
        <v>400000</v>
      </c>
      <c r="D10" s="820"/>
    </row>
    <row r="11" spans="1:4" ht="26.25" customHeight="1">
      <c r="A11" s="816" t="s">
        <v>116</v>
      </c>
      <c r="B11" s="821" t="s">
        <v>459</v>
      </c>
      <c r="C11" s="818"/>
      <c r="D11" s="818"/>
    </row>
    <row r="12" spans="1:4" ht="26.25" customHeight="1">
      <c r="A12" s="1113" t="s">
        <v>460</v>
      </c>
      <c r="B12" s="1113"/>
      <c r="C12" s="822">
        <f>SUM(C6:C11)</f>
        <v>20284058</v>
      </c>
      <c r="D12" s="822">
        <f>SUM(D6:D11)</f>
        <v>0</v>
      </c>
    </row>
    <row r="13" spans="1:8" ht="33.75" customHeight="1">
      <c r="A13" s="1114" t="s">
        <v>461</v>
      </c>
      <c r="B13" s="1114"/>
      <c r="C13" s="823">
        <f>C12/2</f>
        <v>10142029</v>
      </c>
      <c r="H13" s="824"/>
    </row>
  </sheetData>
  <sheetProtection selectLockedCells="1" selectUnlockedCells="1"/>
  <mergeCells count="3">
    <mergeCell ref="A2:C2"/>
    <mergeCell ref="A12:B12"/>
    <mergeCell ref="A13:B13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B38" sqref="B38"/>
    </sheetView>
  </sheetViews>
  <sheetFormatPr defaultColWidth="9.140625" defaultRowHeight="12.75"/>
  <cols>
    <col min="1" max="1" width="76.00390625" style="825" customWidth="1"/>
    <col min="2" max="2" width="22.7109375" style="825" customWidth="1"/>
    <col min="3" max="5" width="0" style="825" hidden="1" customWidth="1"/>
    <col min="6" max="6" width="9.140625" style="825" customWidth="1"/>
    <col min="7" max="7" width="10.421875" style="825" customWidth="1"/>
    <col min="8" max="16384" width="9.140625" style="825" customWidth="1"/>
  </cols>
  <sheetData>
    <row r="1" spans="2:5" ht="21" customHeight="1">
      <c r="B1" s="1115" t="s">
        <v>462</v>
      </c>
      <c r="C1" s="1115"/>
      <c r="D1" s="1115"/>
      <c r="E1" s="1115"/>
    </row>
    <row r="2" spans="1:4" s="826" customFormat="1" ht="51.75" customHeight="1">
      <c r="A2" s="1116" t="s">
        <v>547</v>
      </c>
      <c r="B2" s="1116"/>
      <c r="C2" s="1116"/>
      <c r="D2" s="1116"/>
    </row>
    <row r="3" spans="1:5" ht="15.75" customHeight="1">
      <c r="A3" s="13"/>
      <c r="B3" s="827" t="s">
        <v>463</v>
      </c>
      <c r="E3" s="828" t="s">
        <v>464</v>
      </c>
    </row>
    <row r="4" spans="1:5" s="832" customFormat="1" ht="24" customHeight="1">
      <c r="A4" s="829" t="s">
        <v>465</v>
      </c>
      <c r="B4" s="830" t="s">
        <v>466</v>
      </c>
      <c r="C4" s="830" t="s">
        <v>10</v>
      </c>
      <c r="D4" s="830" t="s">
        <v>467</v>
      </c>
      <c r="E4" s="831" t="s">
        <v>14</v>
      </c>
    </row>
    <row r="5" spans="1:7" s="836" customFormat="1" ht="21" customHeight="1">
      <c r="A5" s="833"/>
      <c r="B5" s="834"/>
      <c r="C5" s="834"/>
      <c r="D5" s="834"/>
      <c r="E5" s="835"/>
      <c r="G5" s="837"/>
    </row>
    <row r="6" spans="1:5" s="836" customFormat="1" ht="21" customHeight="1">
      <c r="A6" s="838" t="s">
        <v>468</v>
      </c>
      <c r="B6" s="839">
        <v>253171</v>
      </c>
      <c r="C6" s="839"/>
      <c r="D6" s="839"/>
      <c r="E6" s="840"/>
    </row>
    <row r="7" spans="1:5" s="836" customFormat="1" ht="21" customHeight="1">
      <c r="A7" s="838" t="s">
        <v>469</v>
      </c>
      <c r="B7" s="839">
        <v>1920000</v>
      </c>
      <c r="C7" s="839"/>
      <c r="D7" s="839"/>
      <c r="E7" s="840"/>
    </row>
    <row r="8" spans="1:5" s="836" customFormat="1" ht="21" customHeight="1">
      <c r="A8" s="838" t="s">
        <v>470</v>
      </c>
      <c r="B8" s="839">
        <v>625899</v>
      </c>
      <c r="C8" s="839"/>
      <c r="D8" s="839"/>
      <c r="E8" s="840"/>
    </row>
    <row r="9" spans="1:5" s="836" customFormat="1" ht="21" customHeight="1">
      <c r="A9" s="838" t="s">
        <v>471</v>
      </c>
      <c r="B9" s="839">
        <v>1175860</v>
      </c>
      <c r="C9" s="839"/>
      <c r="D9" s="839"/>
      <c r="E9" s="840"/>
    </row>
    <row r="10" spans="1:5" s="836" customFormat="1" ht="21" customHeight="1">
      <c r="A10" s="833" t="s">
        <v>472</v>
      </c>
      <c r="B10" s="841"/>
      <c r="C10" s="839"/>
      <c r="D10" s="839"/>
      <c r="E10" s="840"/>
    </row>
    <row r="11" spans="1:5" s="836" customFormat="1" ht="21" customHeight="1">
      <c r="A11" s="838" t="s">
        <v>473</v>
      </c>
      <c r="B11" s="839"/>
      <c r="C11" s="839"/>
      <c r="D11" s="839"/>
      <c r="E11" s="840"/>
    </row>
    <row r="12" spans="1:5" s="836" customFormat="1" ht="21" customHeight="1">
      <c r="A12" s="964" t="s">
        <v>548</v>
      </c>
      <c r="B12" s="839">
        <v>118110</v>
      </c>
      <c r="C12" s="839"/>
      <c r="D12" s="839"/>
      <c r="E12" s="840"/>
    </row>
    <row r="13" spans="1:5" s="836" customFormat="1" ht="21" customHeight="1">
      <c r="A13" s="965" t="s">
        <v>474</v>
      </c>
      <c r="B13" s="839"/>
      <c r="C13" s="841">
        <f>SUM(C6:C9)</f>
        <v>0</v>
      </c>
      <c r="D13" s="841">
        <f>SUM(D6:D9)</f>
        <v>0</v>
      </c>
      <c r="E13" s="842">
        <f>SUM(E6:E9)</f>
        <v>0</v>
      </c>
    </row>
    <row r="14" spans="1:5" s="836" customFormat="1" ht="21" customHeight="1" hidden="1">
      <c r="A14" s="843" t="s">
        <v>475</v>
      </c>
      <c r="B14" s="841"/>
      <c r="C14" s="841"/>
      <c r="D14" s="841"/>
      <c r="E14" s="842"/>
    </row>
    <row r="15" spans="1:5" s="836" customFormat="1" ht="21" customHeight="1">
      <c r="A15" s="844" t="s">
        <v>476</v>
      </c>
      <c r="B15" s="841"/>
      <c r="C15" s="845"/>
      <c r="D15" s="845"/>
      <c r="E15" s="846"/>
    </row>
    <row r="16" spans="1:5" s="836" customFormat="1" ht="21" customHeight="1" thickBot="1">
      <c r="A16" s="843" t="s">
        <v>477</v>
      </c>
      <c r="B16" s="847"/>
      <c r="C16" s="847"/>
      <c r="D16" s="847"/>
      <c r="E16" s="848"/>
    </row>
    <row r="17" spans="1:5" s="853" customFormat="1" ht="24.75" customHeight="1">
      <c r="A17" s="849" t="s">
        <v>478</v>
      </c>
      <c r="B17" s="850">
        <f>SUM(B6:B16)</f>
        <v>4093040</v>
      </c>
      <c r="C17" s="851">
        <f>C5+C13-C14+C15</f>
        <v>0</v>
      </c>
      <c r="D17" s="851">
        <f>D5+D13-D14+D15</f>
        <v>0</v>
      </c>
      <c r="E17" s="852">
        <f>E5+E13-E14+E15</f>
        <v>0</v>
      </c>
    </row>
    <row r="18" spans="1:5" ht="24.75" customHeight="1">
      <c r="A18" s="854" t="s">
        <v>479</v>
      </c>
      <c r="B18" s="834">
        <v>8881900</v>
      </c>
      <c r="C18" s="834"/>
      <c r="D18" s="834"/>
      <c r="E18" s="835"/>
    </row>
    <row r="19" spans="1:5" ht="24.75" customHeight="1">
      <c r="A19" s="843" t="s">
        <v>480</v>
      </c>
      <c r="B19" s="841">
        <v>853333</v>
      </c>
      <c r="C19" s="841"/>
      <c r="D19" s="841"/>
      <c r="E19" s="842"/>
    </row>
    <row r="20" spans="1:5" s="853" customFormat="1" ht="24.75" customHeight="1">
      <c r="A20" s="849" t="s">
        <v>481</v>
      </c>
      <c r="B20" s="855">
        <f>SUM(B18:B19)</f>
        <v>9735233</v>
      </c>
      <c r="C20" s="856">
        <f>SUM(C18:C19)</f>
        <v>0</v>
      </c>
      <c r="D20" s="856">
        <f>SUM(D18:D19)</f>
        <v>0</v>
      </c>
      <c r="E20" s="857">
        <f>SUM(E18:E19)</f>
        <v>0</v>
      </c>
    </row>
    <row r="21" spans="1:5" ht="24.75" customHeight="1">
      <c r="A21" s="858" t="s">
        <v>482</v>
      </c>
      <c r="B21" s="859">
        <v>1192667</v>
      </c>
      <c r="C21" s="860"/>
      <c r="D21" s="860"/>
      <c r="E21" s="861"/>
    </row>
    <row r="22" spans="1:5" ht="24.75" customHeight="1">
      <c r="A22" s="862" t="s">
        <v>483</v>
      </c>
      <c r="B22" s="863">
        <v>1370880</v>
      </c>
      <c r="C22" s="864"/>
      <c r="D22" s="864"/>
      <c r="E22" s="1117"/>
    </row>
    <row r="23" spans="1:5" ht="24.75" customHeight="1">
      <c r="A23" s="865" t="s">
        <v>484</v>
      </c>
      <c r="B23" s="866">
        <v>728290</v>
      </c>
      <c r="C23" s="864"/>
      <c r="D23" s="864"/>
      <c r="E23" s="1117"/>
    </row>
    <row r="24" spans="1:5" ht="24.75" customHeight="1" thickBot="1">
      <c r="A24" s="966" t="s">
        <v>549</v>
      </c>
      <c r="B24" s="967">
        <v>222130</v>
      </c>
      <c r="C24" s="864"/>
      <c r="D24" s="864"/>
      <c r="E24" s="1117"/>
    </row>
    <row r="25" spans="1:5" ht="24.75" customHeight="1" thickBot="1">
      <c r="A25" s="867" t="s">
        <v>485</v>
      </c>
      <c r="B25" s="859">
        <f>SUM(B22:B24)</f>
        <v>2321300</v>
      </c>
      <c r="C25" s="864"/>
      <c r="D25" s="864"/>
      <c r="E25" s="1117"/>
    </row>
    <row r="26" spans="1:5" ht="24.75" customHeight="1">
      <c r="A26" s="868" t="s">
        <v>486</v>
      </c>
      <c r="B26" s="869">
        <v>1200000</v>
      </c>
      <c r="C26" s="864"/>
      <c r="D26" s="864"/>
      <c r="E26" s="1117"/>
    </row>
    <row r="27" spans="1:5" s="873" customFormat="1" ht="24.75" customHeight="1" thickBot="1">
      <c r="A27" s="870"/>
      <c r="B27" s="871"/>
      <c r="C27" s="871"/>
      <c r="D27" s="871"/>
      <c r="E27" s="872"/>
    </row>
    <row r="28" spans="1:5" ht="24.75" customHeight="1" hidden="1">
      <c r="A28" s="843" t="s">
        <v>487</v>
      </c>
      <c r="B28" s="874"/>
      <c r="C28" s="874"/>
      <c r="D28" s="874"/>
      <c r="E28" s="875"/>
    </row>
    <row r="29" spans="1:5" ht="24.75" customHeight="1" hidden="1">
      <c r="A29" s="844" t="s">
        <v>488</v>
      </c>
      <c r="B29" s="876"/>
      <c r="C29" s="876"/>
      <c r="D29" s="876"/>
      <c r="E29" s="877"/>
    </row>
    <row r="30" spans="1:5" ht="24.75" customHeight="1" hidden="1">
      <c r="A30" s="844" t="s">
        <v>489</v>
      </c>
      <c r="B30" s="876"/>
      <c r="C30" s="876"/>
      <c r="D30" s="876"/>
      <c r="E30" s="877"/>
    </row>
    <row r="31" spans="1:5" ht="24.75" customHeight="1" hidden="1">
      <c r="A31" s="844" t="s">
        <v>490</v>
      </c>
      <c r="B31" s="876"/>
      <c r="C31" s="876"/>
      <c r="D31" s="876"/>
      <c r="E31" s="877"/>
    </row>
    <row r="32" spans="1:5" ht="24.75" customHeight="1" hidden="1">
      <c r="A32" s="844" t="s">
        <v>491</v>
      </c>
      <c r="B32" s="876"/>
      <c r="C32" s="876"/>
      <c r="D32" s="876"/>
      <c r="E32" s="877"/>
    </row>
    <row r="33" spans="1:5" ht="24.75" customHeight="1" hidden="1">
      <c r="A33" s="844" t="s">
        <v>492</v>
      </c>
      <c r="B33" s="876"/>
      <c r="C33" s="876"/>
      <c r="D33" s="876"/>
      <c r="E33" s="877"/>
    </row>
    <row r="34" spans="1:5" ht="24.75" customHeight="1" hidden="1">
      <c r="A34" s="844" t="s">
        <v>493</v>
      </c>
      <c r="B34" s="876"/>
      <c r="C34" s="876"/>
      <c r="D34" s="876"/>
      <c r="E34" s="877"/>
    </row>
    <row r="35" spans="1:5" ht="24.75" customHeight="1" hidden="1">
      <c r="A35" s="844" t="s">
        <v>494</v>
      </c>
      <c r="B35" s="876"/>
      <c r="C35" s="876"/>
      <c r="D35" s="876"/>
      <c r="E35" s="877"/>
    </row>
    <row r="36" spans="1:5" s="881" customFormat="1" ht="26.25" customHeight="1" thickBot="1">
      <c r="A36" s="878" t="s">
        <v>319</v>
      </c>
      <c r="B36" s="879">
        <f>B17+B20+B21+B25+B26</f>
        <v>18542240</v>
      </c>
      <c r="C36" s="879" t="e">
        <f>#REF!+C28+C29</f>
        <v>#REF!</v>
      </c>
      <c r="D36" s="879" t="e">
        <f>#REF!+D28+D29+D31+D32+D34+D30</f>
        <v>#REF!</v>
      </c>
      <c r="E36" s="880" t="e">
        <f>#REF!+E28+E29+E31+E32+E34+E30+E33+E35</f>
        <v>#REF!</v>
      </c>
    </row>
  </sheetData>
  <sheetProtection selectLockedCells="1" selectUnlockedCells="1"/>
  <mergeCells count="3">
    <mergeCell ref="B1:E1"/>
    <mergeCell ref="A2:D2"/>
    <mergeCell ref="E22:E26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31.00390625" style="882" customWidth="1"/>
    <col min="2" max="2" width="19.7109375" style="883" customWidth="1"/>
    <col min="3" max="3" width="15.28125" style="883" customWidth="1"/>
    <col min="4" max="4" width="14.28125" style="883" customWidth="1"/>
    <col min="5" max="5" width="13.421875" style="883" customWidth="1"/>
    <col min="6" max="6" width="13.8515625" style="883" customWidth="1"/>
    <col min="7" max="7" width="12.8515625" style="883" customWidth="1"/>
    <col min="8" max="8" width="13.57421875" style="883" customWidth="1"/>
    <col min="9" max="16384" width="9.140625" style="883" customWidth="1"/>
  </cols>
  <sheetData>
    <row r="1" spans="3:7" ht="15">
      <c r="C1" s="13"/>
      <c r="F1" s="1122" t="s">
        <v>495</v>
      </c>
      <c r="G1" s="1122"/>
    </row>
    <row r="2" spans="1:7" ht="24.75" customHeight="1">
      <c r="A2" s="1123" t="s">
        <v>496</v>
      </c>
      <c r="B2" s="1123"/>
      <c r="C2" s="1123"/>
      <c r="D2" s="1123"/>
      <c r="E2" s="1123"/>
      <c r="F2" s="1123"/>
      <c r="G2" s="1123"/>
    </row>
    <row r="3" spans="1:7" ht="18.75" customHeight="1">
      <c r="A3" s="1124">
        <v>2016</v>
      </c>
      <c r="B3" s="1124"/>
      <c r="C3" s="1124"/>
      <c r="D3" s="1124"/>
      <c r="E3" s="1124"/>
      <c r="F3" s="1124"/>
      <c r="G3" s="1124"/>
    </row>
    <row r="4" spans="1:7" ht="24.75" customHeight="1">
      <c r="A4" s="1125" t="s">
        <v>497</v>
      </c>
      <c r="B4" s="1125"/>
      <c r="C4" s="1125"/>
      <c r="D4" s="1125"/>
      <c r="E4" s="1125"/>
      <c r="F4" s="1125"/>
      <c r="G4" s="1125"/>
    </row>
    <row r="5" ht="15">
      <c r="G5" s="884" t="s">
        <v>533</v>
      </c>
    </row>
    <row r="6" spans="1:7" ht="24.75" customHeight="1">
      <c r="A6" s="1119" t="s">
        <v>498</v>
      </c>
      <c r="B6" s="1120" t="s">
        <v>499</v>
      </c>
      <c r="C6" s="1120"/>
      <c r="D6" s="1120"/>
      <c r="E6" s="1121" t="s">
        <v>500</v>
      </c>
      <c r="F6" s="1121"/>
      <c r="G6" s="1121"/>
    </row>
    <row r="7" spans="1:7" ht="24.75" customHeight="1">
      <c r="A7" s="1119"/>
      <c r="B7" s="885" t="s">
        <v>501</v>
      </c>
      <c r="C7" s="885" t="s">
        <v>502</v>
      </c>
      <c r="D7" s="885" t="s">
        <v>503</v>
      </c>
      <c r="E7" s="886" t="s">
        <v>501</v>
      </c>
      <c r="F7" s="885" t="s">
        <v>504</v>
      </c>
      <c r="G7" s="887" t="s">
        <v>503</v>
      </c>
    </row>
    <row r="8" spans="1:7" ht="33.75" customHeight="1">
      <c r="A8" s="888" t="s">
        <v>26</v>
      </c>
      <c r="B8" s="889"/>
      <c r="C8" s="889"/>
      <c r="D8" s="889"/>
      <c r="E8" s="890"/>
      <c r="F8" s="890"/>
      <c r="G8" s="891"/>
    </row>
    <row r="9" spans="1:7" ht="33.75" customHeight="1">
      <c r="A9" s="892" t="s">
        <v>505</v>
      </c>
      <c r="B9" s="893"/>
      <c r="C9" s="893"/>
      <c r="D9" s="889"/>
      <c r="E9" s="894"/>
      <c r="F9" s="894"/>
      <c r="G9" s="895"/>
    </row>
    <row r="10" spans="1:7" ht="33.75" customHeight="1">
      <c r="A10" s="892" t="s">
        <v>506</v>
      </c>
      <c r="B10" s="893">
        <v>166251</v>
      </c>
      <c r="C10" s="893"/>
      <c r="D10" s="889">
        <v>166251</v>
      </c>
      <c r="E10" s="894">
        <v>46325</v>
      </c>
      <c r="F10" s="894"/>
      <c r="G10" s="895">
        <v>46325</v>
      </c>
    </row>
    <row r="11" spans="1:7" ht="33.75" customHeight="1">
      <c r="A11" s="896" t="s">
        <v>24</v>
      </c>
      <c r="B11" s="897"/>
      <c r="C11" s="897">
        <v>5972860</v>
      </c>
      <c r="D11" s="889">
        <v>5972860</v>
      </c>
      <c r="E11" s="898"/>
      <c r="F11" s="898"/>
      <c r="G11" s="895"/>
    </row>
    <row r="12" spans="1:7" ht="33.75" customHeight="1">
      <c r="A12" s="899" t="s">
        <v>44</v>
      </c>
      <c r="B12" s="900"/>
      <c r="C12" s="900"/>
      <c r="D12" s="900"/>
      <c r="E12" s="901"/>
      <c r="F12" s="901"/>
      <c r="G12" s="902"/>
    </row>
    <row r="13" spans="1:7" ht="33.75" customHeight="1">
      <c r="A13" s="903" t="s">
        <v>315</v>
      </c>
      <c r="B13" s="904">
        <f>SUM(B10:B12)</f>
        <v>166251</v>
      </c>
      <c r="C13" s="904">
        <f>SUM(C8:C12)</f>
        <v>5972860</v>
      </c>
      <c r="D13" s="904">
        <f>SUM(D8:D12)</f>
        <v>6139111</v>
      </c>
      <c r="E13" s="904">
        <f>SUM(E10:E12)</f>
        <v>46325</v>
      </c>
      <c r="F13" s="904"/>
      <c r="G13" s="905">
        <f>SUM(G10:G12)</f>
        <v>46325</v>
      </c>
    </row>
    <row r="15" spans="1:7" ht="28.5" customHeight="1">
      <c r="A15" s="1118" t="s">
        <v>507</v>
      </c>
      <c r="B15" s="1118"/>
      <c r="C15" s="1118"/>
      <c r="D15" s="1118"/>
      <c r="E15" s="1118"/>
      <c r="F15" s="1118"/>
      <c r="G15" s="1118"/>
    </row>
    <row r="16" spans="1:7" ht="16.5" customHeight="1">
      <c r="A16" s="1119" t="s">
        <v>465</v>
      </c>
      <c r="B16" s="1120" t="s">
        <v>499</v>
      </c>
      <c r="C16" s="1120"/>
      <c r="D16" s="1120"/>
      <c r="E16" s="1121" t="s">
        <v>500</v>
      </c>
      <c r="F16" s="1121"/>
      <c r="G16" s="1121"/>
    </row>
    <row r="17" spans="1:7" ht="19.5" customHeight="1">
      <c r="A17" s="1119"/>
      <c r="B17" s="885" t="s">
        <v>501</v>
      </c>
      <c r="C17" s="885" t="s">
        <v>502</v>
      </c>
      <c r="D17" s="885" t="s">
        <v>503</v>
      </c>
      <c r="E17" s="886" t="s">
        <v>501</v>
      </c>
      <c r="F17" s="885" t="s">
        <v>504</v>
      </c>
      <c r="G17" s="887" t="s">
        <v>503</v>
      </c>
    </row>
    <row r="18" spans="1:7" ht="30" customHeight="1">
      <c r="A18" s="906" t="s">
        <v>508</v>
      </c>
      <c r="B18" s="907">
        <v>519792</v>
      </c>
      <c r="C18" s="908"/>
      <c r="D18" s="909">
        <v>519792</v>
      </c>
      <c r="E18" s="910"/>
      <c r="F18" s="910"/>
      <c r="G18" s="911"/>
    </row>
    <row r="19" spans="1:7" ht="29.25" customHeight="1">
      <c r="A19" s="912" t="s">
        <v>509</v>
      </c>
      <c r="B19" s="913">
        <v>118110</v>
      </c>
      <c r="C19" s="914"/>
      <c r="D19" s="915">
        <v>118110</v>
      </c>
      <c r="E19" s="916"/>
      <c r="F19" s="916"/>
      <c r="G19" s="917"/>
    </row>
    <row r="20" spans="1:7" s="922" customFormat="1" ht="27.75" customHeight="1">
      <c r="A20" s="918" t="s">
        <v>315</v>
      </c>
      <c r="B20" s="919">
        <f>SUM(B18:B19)</f>
        <v>637902</v>
      </c>
      <c r="C20" s="919"/>
      <c r="D20" s="919">
        <f>SUM(D18:D19)</f>
        <v>637902</v>
      </c>
      <c r="E20" s="920"/>
      <c r="F20" s="920"/>
      <c r="G20" s="921"/>
    </row>
  </sheetData>
  <sheetProtection selectLockedCells="1" selectUnlockedCells="1"/>
  <mergeCells count="11">
    <mergeCell ref="A6:A7"/>
    <mergeCell ref="B6:D6"/>
    <mergeCell ref="E6:G6"/>
    <mergeCell ref="F1:G1"/>
    <mergeCell ref="A2:G2"/>
    <mergeCell ref="A3:G3"/>
    <mergeCell ref="A4:G4"/>
    <mergeCell ref="A15:G15"/>
    <mergeCell ref="A16:A17"/>
    <mergeCell ref="B16:D16"/>
    <mergeCell ref="E16:G1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1" sqref="I2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6" max="6" width="11.00390625" style="0" customWidth="1"/>
  </cols>
  <sheetData>
    <row r="1" spans="5:6" ht="12.75" customHeight="1">
      <c r="E1" s="1126" t="s">
        <v>510</v>
      </c>
      <c r="F1" s="1126"/>
    </row>
    <row r="2" spans="1:6" ht="19.5">
      <c r="A2" s="1127" t="s">
        <v>511</v>
      </c>
      <c r="B2" s="1127"/>
      <c r="C2" s="1127"/>
      <c r="D2" s="1127"/>
      <c r="E2" s="1127"/>
      <c r="F2" s="1127"/>
    </row>
    <row r="3" spans="1:6" ht="15">
      <c r="A3" s="1128" t="s">
        <v>512</v>
      </c>
      <c r="B3" s="1128"/>
      <c r="C3" s="1128"/>
      <c r="D3" s="1128"/>
      <c r="E3" s="1128"/>
      <c r="F3" s="1128"/>
    </row>
    <row r="4" spans="1:6" ht="33.75" customHeight="1">
      <c r="A4" s="923"/>
      <c r="B4" s="923"/>
      <c r="C4" s="13"/>
      <c r="D4" s="923"/>
      <c r="E4" s="923"/>
      <c r="F4" s="923"/>
    </row>
    <row r="5" spans="1:6" ht="15.75">
      <c r="A5" s="924" t="s">
        <v>513</v>
      </c>
      <c r="B5" s="925"/>
      <c r="C5" s="925"/>
      <c r="D5" s="925"/>
      <c r="E5" s="925"/>
      <c r="F5" s="925"/>
    </row>
    <row r="6" spans="1:6" ht="15.75">
      <c r="A6" s="925"/>
      <c r="B6" s="925"/>
      <c r="C6" s="925"/>
      <c r="D6" s="925"/>
      <c r="E6" s="925"/>
      <c r="F6" s="925"/>
    </row>
    <row r="7" spans="1:6" ht="15.75">
      <c r="A7" s="924" t="s">
        <v>514</v>
      </c>
      <c r="B7" s="925"/>
      <c r="C7" s="925"/>
      <c r="D7" s="925"/>
      <c r="E7" s="925"/>
      <c r="F7" s="925"/>
    </row>
    <row r="8" spans="1:6" ht="15.75">
      <c r="A8" s="924"/>
      <c r="B8" s="925"/>
      <c r="C8" s="925"/>
      <c r="D8" s="925"/>
      <c r="E8" s="925"/>
      <c r="F8" s="925"/>
    </row>
    <row r="9" spans="1:6" ht="15">
      <c r="A9" s="926" t="s">
        <v>515</v>
      </c>
      <c r="B9" s="927"/>
      <c r="C9" s="927"/>
      <c r="D9" s="927"/>
      <c r="E9" s="927"/>
      <c r="F9" s="928"/>
    </row>
    <row r="10" spans="1:6" ht="15">
      <c r="A10" s="926"/>
      <c r="B10" s="927"/>
      <c r="C10" s="927"/>
      <c r="D10" s="927"/>
      <c r="E10" s="927"/>
      <c r="F10" s="928"/>
    </row>
    <row r="11" spans="1:5" ht="15">
      <c r="A11" s="926" t="s">
        <v>516</v>
      </c>
      <c r="B11" s="927"/>
      <c r="C11" s="927"/>
      <c r="D11" s="927"/>
      <c r="E11" s="927"/>
    </row>
    <row r="13" spans="1:6" ht="38.25">
      <c r="A13" s="929" t="s">
        <v>417</v>
      </c>
      <c r="B13" s="930" t="s">
        <v>517</v>
      </c>
      <c r="C13" s="931" t="s">
        <v>518</v>
      </c>
      <c r="D13" s="931" t="s">
        <v>519</v>
      </c>
      <c r="E13" s="931" t="s">
        <v>520</v>
      </c>
      <c r="F13" s="932" t="s">
        <v>355</v>
      </c>
    </row>
    <row r="14" spans="1:6" ht="24.75" customHeight="1">
      <c r="A14" s="933" t="s">
        <v>15</v>
      </c>
      <c r="B14" s="934" t="s">
        <v>521</v>
      </c>
      <c r="C14" s="935"/>
      <c r="D14" s="935"/>
      <c r="E14" s="935"/>
      <c r="F14" s="936">
        <v>0</v>
      </c>
    </row>
    <row r="15" spans="1:6" ht="25.5">
      <c r="A15" s="937" t="s">
        <v>171</v>
      </c>
      <c r="B15" s="938" t="s">
        <v>522</v>
      </c>
      <c r="C15" s="939"/>
      <c r="D15" s="939"/>
      <c r="E15" s="939"/>
      <c r="F15" s="940">
        <v>0</v>
      </c>
    </row>
    <row r="16" spans="1:6" ht="25.5">
      <c r="A16" s="937" t="s">
        <v>76</v>
      </c>
      <c r="B16" s="938" t="s">
        <v>523</v>
      </c>
      <c r="C16" s="939"/>
      <c r="D16" s="939"/>
      <c r="E16" s="939"/>
      <c r="F16" s="940">
        <v>0</v>
      </c>
    </row>
    <row r="17" spans="1:6" ht="21" customHeight="1">
      <c r="A17" s="937" t="s">
        <v>95</v>
      </c>
      <c r="B17" s="938" t="s">
        <v>524</v>
      </c>
      <c r="C17" s="939"/>
      <c r="D17" s="939"/>
      <c r="E17" s="939"/>
      <c r="F17" s="940">
        <v>0</v>
      </c>
    </row>
    <row r="18" spans="1:6" ht="40.5" customHeight="1">
      <c r="A18" s="937" t="s">
        <v>108</v>
      </c>
      <c r="B18" s="938" t="s">
        <v>525</v>
      </c>
      <c r="C18" s="939"/>
      <c r="D18" s="939"/>
      <c r="E18" s="939"/>
      <c r="F18" s="940">
        <v>0</v>
      </c>
    </row>
    <row r="19" spans="1:6" ht="21.75" customHeight="1">
      <c r="A19" s="941" t="s">
        <v>116</v>
      </c>
      <c r="B19" s="942" t="s">
        <v>526</v>
      </c>
      <c r="C19" s="943"/>
      <c r="D19" s="943"/>
      <c r="E19" s="943"/>
      <c r="F19" s="944">
        <v>0</v>
      </c>
    </row>
    <row r="20" spans="1:6" ht="21.75" customHeight="1">
      <c r="A20" s="945" t="s">
        <v>125</v>
      </c>
      <c r="B20" s="946" t="s">
        <v>355</v>
      </c>
      <c r="C20" s="947">
        <v>0</v>
      </c>
      <c r="D20" s="947">
        <v>0</v>
      </c>
      <c r="E20" s="947">
        <v>0</v>
      </c>
      <c r="F20" s="948">
        <v>0</v>
      </c>
    </row>
    <row r="21" spans="1:6" ht="12.75">
      <c r="A21" s="928"/>
      <c r="B21" s="928"/>
      <c r="C21" s="928"/>
      <c r="D21" s="928"/>
      <c r="E21" s="928"/>
      <c r="F21" s="928"/>
    </row>
    <row r="22" spans="1:6" ht="12.75">
      <c r="A22" s="928"/>
      <c r="B22" s="928"/>
      <c r="C22" s="928"/>
      <c r="D22" s="928"/>
      <c r="E22" s="928"/>
      <c r="F22" s="928"/>
    </row>
    <row r="23" spans="1:6" ht="12.75">
      <c r="A23" s="928"/>
      <c r="B23" s="928"/>
      <c r="C23" s="928"/>
      <c r="D23" s="928"/>
      <c r="E23" s="928"/>
      <c r="F23" s="928"/>
    </row>
    <row r="24" spans="1:6" ht="15.75">
      <c r="A24" s="925" t="s">
        <v>550</v>
      </c>
      <c r="B24" s="928"/>
      <c r="C24" s="928"/>
      <c r="D24" s="928"/>
      <c r="E24" s="928"/>
      <c r="F24" s="928"/>
    </row>
    <row r="25" spans="1:6" ht="12.75">
      <c r="A25" s="928"/>
      <c r="B25" s="928"/>
      <c r="C25" s="928"/>
      <c r="D25" s="928"/>
      <c r="E25" s="928"/>
      <c r="F25" s="928"/>
    </row>
    <row r="26" spans="1:6" ht="12.75">
      <c r="A26" s="928"/>
      <c r="B26" s="928"/>
      <c r="C26" s="928"/>
      <c r="D26" s="928"/>
      <c r="E26" s="928"/>
      <c r="F26" s="928"/>
    </row>
    <row r="29" spans="3:5" ht="13.5">
      <c r="C29" s="949"/>
      <c r="D29" s="950" t="s">
        <v>527</v>
      </c>
      <c r="E29" s="949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="50" zoomScaleNormal="50" zoomScalePageLayoutView="0" workbookViewId="0" topLeftCell="A15">
      <selection activeCell="X64" sqref="X64"/>
    </sheetView>
  </sheetViews>
  <sheetFormatPr defaultColWidth="9.140625" defaultRowHeight="12.75"/>
  <cols>
    <col min="1" max="1" width="2.8515625" style="145" customWidth="1"/>
    <col min="2" max="2" width="3.8515625" style="146" customWidth="1"/>
    <col min="3" max="3" width="5.28125" style="146" customWidth="1"/>
    <col min="4" max="4" width="74.57421875" style="147" customWidth="1"/>
    <col min="5" max="5" width="12.28125" style="147" customWidth="1"/>
    <col min="6" max="6" width="22.57421875" style="148" customWidth="1"/>
    <col min="7" max="11" width="0" style="148" hidden="1" customWidth="1"/>
    <col min="12" max="12" width="22.7109375" style="149" customWidth="1"/>
    <col min="13" max="17" width="0" style="149" hidden="1" customWidth="1"/>
    <col min="18" max="18" width="26.7109375" style="149" customWidth="1"/>
    <col min="19" max="23" width="0" style="149" hidden="1" customWidth="1"/>
    <col min="24" max="24" width="23.28125" style="149" customWidth="1"/>
    <col min="25" max="30" width="0" style="148" hidden="1" customWidth="1"/>
    <col min="31" max="16384" width="9.140625" style="148" customWidth="1"/>
  </cols>
  <sheetData>
    <row r="1" spans="1:24" ht="44.25" customHeight="1" hidden="1">
      <c r="A1" s="1010"/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</row>
    <row r="2" spans="1:24" ht="21.75" customHeight="1" hidden="1">
      <c r="A2" s="1011"/>
      <c r="B2" s="1011"/>
      <c r="C2" s="151"/>
      <c r="D2" s="152"/>
      <c r="E2" s="152"/>
      <c r="X2" s="153" t="s">
        <v>1</v>
      </c>
    </row>
    <row r="3" spans="1:24" ht="41.25" customHeight="1">
      <c r="A3" s="1012" t="s">
        <v>530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</row>
    <row r="4" spans="1:24" ht="36.75" customHeight="1">
      <c r="A4" s="150"/>
      <c r="B4" s="150"/>
      <c r="C4" s="151"/>
      <c r="D4" s="152"/>
      <c r="E4" s="1009"/>
      <c r="F4" s="1009"/>
      <c r="X4" s="153"/>
    </row>
    <row r="5" spans="1:24" ht="18.75" customHeight="1">
      <c r="A5" s="150"/>
      <c r="B5" s="150"/>
      <c r="C5" s="151"/>
      <c r="D5" s="152"/>
      <c r="E5" s="152"/>
      <c r="X5" s="153" t="s">
        <v>533</v>
      </c>
    </row>
    <row r="6" spans="1:30" s="13" customFormat="1" ht="56.25" customHeight="1">
      <c r="A6" s="999" t="s">
        <v>142</v>
      </c>
      <c r="B6" s="999"/>
      <c r="C6" s="999"/>
      <c r="D6" s="999"/>
      <c r="E6" s="126" t="s">
        <v>4</v>
      </c>
      <c r="F6" s="1000" t="s">
        <v>5</v>
      </c>
      <c r="G6" s="1000"/>
      <c r="H6" s="1000"/>
      <c r="I6" s="1000"/>
      <c r="J6" s="1000"/>
      <c r="K6" s="1000"/>
      <c r="L6" s="1000" t="s">
        <v>6</v>
      </c>
      <c r="M6" s="1000"/>
      <c r="N6" s="1000"/>
      <c r="O6" s="1000"/>
      <c r="P6" s="1000"/>
      <c r="Q6" s="1000"/>
      <c r="R6" s="1000" t="s">
        <v>7</v>
      </c>
      <c r="S6" s="1000"/>
      <c r="T6" s="1000"/>
      <c r="U6" s="1000"/>
      <c r="V6" s="1000"/>
      <c r="W6" s="1000"/>
      <c r="X6" s="1001" t="s">
        <v>143</v>
      </c>
      <c r="Y6" s="1001"/>
      <c r="Z6" s="1001"/>
      <c r="AA6" s="1001"/>
      <c r="AB6" s="1001"/>
      <c r="AC6" s="1001"/>
      <c r="AD6" s="1001"/>
    </row>
    <row r="7" spans="1:30" s="13" customFormat="1" ht="31.5" hidden="1">
      <c r="A7" s="154"/>
      <c r="B7" s="155"/>
      <c r="C7" s="155"/>
      <c r="D7" s="155"/>
      <c r="E7" s="126"/>
      <c r="F7" s="156" t="s">
        <v>9</v>
      </c>
      <c r="G7" s="157" t="s">
        <v>144</v>
      </c>
      <c r="H7" s="157" t="s">
        <v>145</v>
      </c>
      <c r="I7" s="157" t="s">
        <v>146</v>
      </c>
      <c r="J7" s="157" t="s">
        <v>147</v>
      </c>
      <c r="K7" s="158" t="s">
        <v>148</v>
      </c>
      <c r="L7" s="156" t="s">
        <v>9</v>
      </c>
      <c r="M7" s="157" t="s">
        <v>144</v>
      </c>
      <c r="N7" s="157" t="s">
        <v>145</v>
      </c>
      <c r="O7" s="157" t="s">
        <v>146</v>
      </c>
      <c r="P7" s="157" t="s">
        <v>147</v>
      </c>
      <c r="Q7" s="158" t="s">
        <v>148</v>
      </c>
      <c r="R7" s="156" t="s">
        <v>9</v>
      </c>
      <c r="S7" s="157" t="s">
        <v>144</v>
      </c>
      <c r="T7" s="157" t="s">
        <v>145</v>
      </c>
      <c r="U7" s="157" t="s">
        <v>146</v>
      </c>
      <c r="V7" s="157" t="s">
        <v>147</v>
      </c>
      <c r="W7" s="158" t="s">
        <v>148</v>
      </c>
      <c r="X7" s="156" t="s">
        <v>9</v>
      </c>
      <c r="Y7" s="157" t="s">
        <v>144</v>
      </c>
      <c r="Z7" s="157" t="s">
        <v>145</v>
      </c>
      <c r="AA7" s="157" t="s">
        <v>146</v>
      </c>
      <c r="AB7" s="157" t="s">
        <v>147</v>
      </c>
      <c r="AC7" s="158" t="s">
        <v>148</v>
      </c>
      <c r="AD7" s="158" t="s">
        <v>148</v>
      </c>
    </row>
    <row r="8" spans="1:30" s="160" customFormat="1" ht="33" customHeight="1">
      <c r="A8" s="83" t="s">
        <v>15</v>
      </c>
      <c r="B8" s="1003" t="s">
        <v>149</v>
      </c>
      <c r="C8" s="1003"/>
      <c r="D8" s="1003"/>
      <c r="E8" s="159"/>
      <c r="F8" s="119">
        <f>F9+F10+F11+F12+F13</f>
        <v>71107681</v>
      </c>
      <c r="G8" s="119">
        <f aca="true" t="shared" si="0" ref="G8:R8">G9+G10+G11+G12+G13</f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64651392</v>
      </c>
      <c r="M8" s="119">
        <f t="shared" si="0"/>
        <v>0</v>
      </c>
      <c r="N8" s="119">
        <f t="shared" si="0"/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  <c r="R8" s="119">
        <f t="shared" si="0"/>
        <v>6456289</v>
      </c>
      <c r="S8" s="119"/>
      <c r="T8" s="119"/>
      <c r="U8" s="119"/>
      <c r="V8" s="119"/>
      <c r="W8" s="119"/>
      <c r="X8" s="119"/>
      <c r="Y8" s="119" t="e">
        <f aca="true" t="shared" si="1" ref="Y8:AD8">Y9+Y10+Y11+Y12+Y13</f>
        <v>#REF!</v>
      </c>
      <c r="Z8" s="119" t="e">
        <f t="shared" si="1"/>
        <v>#REF!</v>
      </c>
      <c r="AA8" s="119" t="e">
        <f t="shared" si="1"/>
        <v>#REF!</v>
      </c>
      <c r="AB8" s="119" t="e">
        <f t="shared" si="1"/>
        <v>#REF!</v>
      </c>
      <c r="AC8" s="119" t="e">
        <f t="shared" si="1"/>
        <v>#REF!</v>
      </c>
      <c r="AD8" s="119" t="e">
        <f t="shared" si="1"/>
        <v>#REF!</v>
      </c>
    </row>
    <row r="9" spans="1:30" s="167" customFormat="1" ht="33" customHeight="1">
      <c r="A9" s="161"/>
      <c r="B9" s="162" t="s">
        <v>18</v>
      </c>
      <c r="C9" s="162"/>
      <c r="D9" s="163" t="s">
        <v>150</v>
      </c>
      <c r="E9" s="164" t="s">
        <v>151</v>
      </c>
      <c r="F9" s="165">
        <v>32969087</v>
      </c>
      <c r="G9" s="166"/>
      <c r="H9" s="166"/>
      <c r="I9" s="166"/>
      <c r="J9" s="166"/>
      <c r="K9" s="166"/>
      <c r="L9" s="165">
        <v>31499087</v>
      </c>
      <c r="M9" s="166"/>
      <c r="N9" s="166"/>
      <c r="O9" s="166"/>
      <c r="P9" s="166"/>
      <c r="Q9" s="166"/>
      <c r="R9" s="165">
        <f>F9-L9</f>
        <v>1470000</v>
      </c>
      <c r="S9" s="166"/>
      <c r="T9" s="166"/>
      <c r="U9" s="166"/>
      <c r="V9" s="166"/>
      <c r="W9" s="166"/>
      <c r="X9" s="165"/>
      <c r="Y9" s="166" t="e">
        <f>#REF!</f>
        <v>#REF!</v>
      </c>
      <c r="Z9" s="166" t="e">
        <f>#REF!</f>
        <v>#REF!</v>
      </c>
      <c r="AA9" s="166" t="e">
        <f>#REF!</f>
        <v>#REF!</v>
      </c>
      <c r="AB9" s="166" t="e">
        <f>#REF!</f>
        <v>#REF!</v>
      </c>
      <c r="AC9" s="166" t="e">
        <f>#REF!</f>
        <v>#REF!</v>
      </c>
      <c r="AD9" s="166" t="e">
        <f>#REF!</f>
        <v>#REF!</v>
      </c>
    </row>
    <row r="10" spans="1:30" s="167" customFormat="1" ht="33" customHeight="1">
      <c r="A10" s="168"/>
      <c r="B10" s="169" t="s">
        <v>28</v>
      </c>
      <c r="C10" s="169"/>
      <c r="D10" s="170" t="s">
        <v>152</v>
      </c>
      <c r="E10" s="164" t="s">
        <v>153</v>
      </c>
      <c r="F10" s="165">
        <v>8816615</v>
      </c>
      <c r="G10" s="166"/>
      <c r="H10" s="166"/>
      <c r="I10" s="166"/>
      <c r="J10" s="166"/>
      <c r="K10" s="166"/>
      <c r="L10" s="165">
        <v>8414308</v>
      </c>
      <c r="M10" s="166"/>
      <c r="N10" s="166"/>
      <c r="O10" s="166"/>
      <c r="P10" s="166"/>
      <c r="Q10" s="166"/>
      <c r="R10" s="165">
        <f aca="true" t="shared" si="2" ref="R10:R16">F10-L10</f>
        <v>402307</v>
      </c>
      <c r="S10" s="166"/>
      <c r="T10" s="166"/>
      <c r="U10" s="166"/>
      <c r="V10" s="166"/>
      <c r="W10" s="166"/>
      <c r="X10" s="165"/>
      <c r="Y10" s="166" t="e">
        <f>#REF!</f>
        <v>#REF!</v>
      </c>
      <c r="Z10" s="166" t="e">
        <f>#REF!</f>
        <v>#REF!</v>
      </c>
      <c r="AA10" s="166" t="e">
        <f>#REF!</f>
        <v>#REF!</v>
      </c>
      <c r="AB10" s="166" t="e">
        <f>#REF!</f>
        <v>#REF!</v>
      </c>
      <c r="AC10" s="166" t="e">
        <f>#REF!</f>
        <v>#REF!</v>
      </c>
      <c r="AD10" s="166" t="e">
        <f>#REF!</f>
        <v>#REF!</v>
      </c>
    </row>
    <row r="11" spans="1:30" s="167" customFormat="1" ht="33" customHeight="1">
      <c r="A11" s="168"/>
      <c r="B11" s="169" t="s">
        <v>154</v>
      </c>
      <c r="C11" s="169"/>
      <c r="D11" s="170" t="s">
        <v>155</v>
      </c>
      <c r="E11" s="164" t="s">
        <v>156</v>
      </c>
      <c r="F11" s="165">
        <v>25170358</v>
      </c>
      <c r="G11" s="166"/>
      <c r="H11" s="166"/>
      <c r="I11" s="166"/>
      <c r="J11" s="166"/>
      <c r="K11" s="166"/>
      <c r="L11" s="165">
        <v>23525302</v>
      </c>
      <c r="M11" s="166"/>
      <c r="N11" s="166"/>
      <c r="O11" s="166"/>
      <c r="P11" s="166"/>
      <c r="Q11" s="166"/>
      <c r="R11" s="165">
        <f t="shared" si="2"/>
        <v>1645056</v>
      </c>
      <c r="S11" s="166"/>
      <c r="T11" s="166"/>
      <c r="U11" s="166"/>
      <c r="V11" s="166"/>
      <c r="W11" s="166"/>
      <c r="X11" s="165"/>
      <c r="Y11" s="166" t="e">
        <f>#REF!</f>
        <v>#REF!</v>
      </c>
      <c r="Z11" s="166" t="e">
        <f>#REF!</f>
        <v>#REF!</v>
      </c>
      <c r="AA11" s="166" t="e">
        <f>#REF!</f>
        <v>#REF!</v>
      </c>
      <c r="AB11" s="166" t="e">
        <f>#REF!</f>
        <v>#REF!</v>
      </c>
      <c r="AC11" s="166" t="e">
        <f>#REF!</f>
        <v>#REF!</v>
      </c>
      <c r="AD11" s="166" t="e">
        <f>#REF!</f>
        <v>#REF!</v>
      </c>
    </row>
    <row r="12" spans="1:30" s="167" customFormat="1" ht="33" customHeight="1">
      <c r="A12" s="168"/>
      <c r="B12" s="169" t="s">
        <v>38</v>
      </c>
      <c r="C12" s="169"/>
      <c r="D12" s="170" t="s">
        <v>157</v>
      </c>
      <c r="E12" s="164" t="s">
        <v>158</v>
      </c>
      <c r="F12" s="165">
        <v>2211000</v>
      </c>
      <c r="G12" s="166"/>
      <c r="H12" s="166"/>
      <c r="I12" s="166"/>
      <c r="J12" s="166"/>
      <c r="K12" s="166"/>
      <c r="L12" s="165">
        <v>455000</v>
      </c>
      <c r="M12" s="166"/>
      <c r="N12" s="166"/>
      <c r="O12" s="166"/>
      <c r="P12" s="166"/>
      <c r="Q12" s="166"/>
      <c r="R12" s="165">
        <f t="shared" si="2"/>
        <v>1756000</v>
      </c>
      <c r="S12" s="166"/>
      <c r="T12" s="166"/>
      <c r="U12" s="166"/>
      <c r="V12" s="166"/>
      <c r="W12" s="166"/>
      <c r="X12" s="165"/>
      <c r="Y12" s="166"/>
      <c r="Z12" s="166"/>
      <c r="AA12" s="166"/>
      <c r="AB12" s="166"/>
      <c r="AC12" s="166"/>
      <c r="AD12" s="166"/>
    </row>
    <row r="13" spans="1:30" s="167" customFormat="1" ht="33" customHeight="1">
      <c r="A13" s="168"/>
      <c r="B13" s="169" t="s">
        <v>45</v>
      </c>
      <c r="C13" s="169"/>
      <c r="D13" s="171" t="s">
        <v>159</v>
      </c>
      <c r="E13" s="172" t="s">
        <v>160</v>
      </c>
      <c r="F13" s="165">
        <v>1940621</v>
      </c>
      <c r="G13" s="166"/>
      <c r="H13" s="166"/>
      <c r="I13" s="166"/>
      <c r="J13" s="166"/>
      <c r="K13" s="166"/>
      <c r="L13" s="165">
        <v>757695</v>
      </c>
      <c r="M13" s="166"/>
      <c r="N13" s="166"/>
      <c r="O13" s="166"/>
      <c r="P13" s="166"/>
      <c r="Q13" s="166"/>
      <c r="R13" s="165">
        <f t="shared" si="2"/>
        <v>1182926</v>
      </c>
      <c r="S13" s="166"/>
      <c r="T13" s="166"/>
      <c r="U13" s="166"/>
      <c r="V13" s="166"/>
      <c r="W13" s="166"/>
      <c r="X13" s="165"/>
      <c r="Y13" s="166"/>
      <c r="Z13" s="166"/>
      <c r="AA13" s="166"/>
      <c r="AB13" s="166"/>
      <c r="AC13" s="166"/>
      <c r="AD13" s="166"/>
    </row>
    <row r="14" spans="1:30" s="167" customFormat="1" ht="33" customHeight="1">
      <c r="A14" s="168"/>
      <c r="B14" s="173"/>
      <c r="C14" s="169" t="s">
        <v>161</v>
      </c>
      <c r="D14" s="174" t="s">
        <v>162</v>
      </c>
      <c r="E14" s="175"/>
      <c r="F14" s="165"/>
      <c r="G14" s="166"/>
      <c r="H14" s="166"/>
      <c r="I14" s="166"/>
      <c r="J14" s="166"/>
      <c r="K14" s="166"/>
      <c r="L14" s="165"/>
      <c r="M14" s="166"/>
      <c r="N14" s="166"/>
      <c r="O14" s="166"/>
      <c r="P14" s="166"/>
      <c r="Q14" s="166"/>
      <c r="R14" s="165">
        <f t="shared" si="2"/>
        <v>0</v>
      </c>
      <c r="S14" s="166"/>
      <c r="T14" s="166"/>
      <c r="U14" s="166"/>
      <c r="V14" s="166"/>
      <c r="W14" s="166"/>
      <c r="X14" s="165"/>
      <c r="Y14" s="166"/>
      <c r="Z14" s="166"/>
      <c r="AA14" s="166"/>
      <c r="AB14" s="166"/>
      <c r="AC14" s="166"/>
      <c r="AD14" s="166"/>
    </row>
    <row r="15" spans="1:30" s="167" customFormat="1" ht="57.75" customHeight="1">
      <c r="A15" s="168"/>
      <c r="B15" s="169"/>
      <c r="C15" s="169" t="s">
        <v>163</v>
      </c>
      <c r="D15" s="170" t="s">
        <v>164</v>
      </c>
      <c r="E15" s="164"/>
      <c r="F15" s="165">
        <v>1168266</v>
      </c>
      <c r="G15" s="166"/>
      <c r="H15" s="166"/>
      <c r="I15" s="166"/>
      <c r="J15" s="166"/>
      <c r="K15" s="166"/>
      <c r="L15" s="165"/>
      <c r="M15" s="166"/>
      <c r="N15" s="166"/>
      <c r="O15" s="166"/>
      <c r="P15" s="166"/>
      <c r="Q15" s="166"/>
      <c r="R15" s="165">
        <f t="shared" si="2"/>
        <v>1168266</v>
      </c>
      <c r="S15" s="166"/>
      <c r="T15" s="166"/>
      <c r="U15" s="166"/>
      <c r="V15" s="166"/>
      <c r="W15" s="166"/>
      <c r="X15" s="165"/>
      <c r="Y15" s="166"/>
      <c r="Z15" s="166"/>
      <c r="AA15" s="166"/>
      <c r="AB15" s="166"/>
      <c r="AC15" s="166"/>
      <c r="AD15" s="166"/>
    </row>
    <row r="16" spans="1:30" s="167" customFormat="1" ht="54.75" customHeight="1">
      <c r="A16" s="176"/>
      <c r="B16" s="177"/>
      <c r="C16" s="169" t="s">
        <v>165</v>
      </c>
      <c r="D16" s="170" t="s">
        <v>166</v>
      </c>
      <c r="E16" s="164"/>
      <c r="F16" s="165">
        <v>772355</v>
      </c>
      <c r="G16" s="166"/>
      <c r="H16" s="166"/>
      <c r="I16" s="166"/>
      <c r="J16" s="166"/>
      <c r="K16" s="166"/>
      <c r="L16" s="165">
        <v>757695</v>
      </c>
      <c r="M16" s="166"/>
      <c r="N16" s="166"/>
      <c r="O16" s="166"/>
      <c r="P16" s="166"/>
      <c r="Q16" s="166"/>
      <c r="R16" s="165">
        <f t="shared" si="2"/>
        <v>14660</v>
      </c>
      <c r="S16" s="166"/>
      <c r="T16" s="166"/>
      <c r="U16" s="166"/>
      <c r="V16" s="166"/>
      <c r="W16" s="166"/>
      <c r="X16" s="165"/>
      <c r="Y16" s="166"/>
      <c r="Z16" s="166"/>
      <c r="AA16" s="166"/>
      <c r="AB16" s="166"/>
      <c r="AC16" s="166"/>
      <c r="AD16" s="166"/>
    </row>
    <row r="17" spans="1:30" s="167" customFormat="1" ht="33" customHeight="1" hidden="1">
      <c r="A17" s="168"/>
      <c r="B17" s="169"/>
      <c r="C17" s="169" t="s">
        <v>167</v>
      </c>
      <c r="D17" s="170" t="s">
        <v>168</v>
      </c>
      <c r="E17" s="164"/>
      <c r="F17" s="165"/>
      <c r="G17" s="166"/>
      <c r="H17" s="166"/>
      <c r="I17" s="166"/>
      <c r="J17" s="166"/>
      <c r="K17" s="166"/>
      <c r="L17" s="165"/>
      <c r="M17" s="166"/>
      <c r="N17" s="166"/>
      <c r="O17" s="166"/>
      <c r="P17" s="166"/>
      <c r="Q17" s="166"/>
      <c r="R17" s="165"/>
      <c r="S17" s="166"/>
      <c r="T17" s="166"/>
      <c r="U17" s="166"/>
      <c r="V17" s="166"/>
      <c r="W17" s="166"/>
      <c r="X17" s="165"/>
      <c r="Y17" s="166"/>
      <c r="Z17" s="166"/>
      <c r="AA17" s="166"/>
      <c r="AB17" s="166"/>
      <c r="AC17" s="166"/>
      <c r="AD17" s="166"/>
    </row>
    <row r="18" spans="1:30" s="167" customFormat="1" ht="33" customHeight="1" hidden="1">
      <c r="A18" s="178"/>
      <c r="B18" s="179"/>
      <c r="C18" s="179" t="s">
        <v>169</v>
      </c>
      <c r="D18" s="180" t="s">
        <v>170</v>
      </c>
      <c r="E18" s="181"/>
      <c r="F18" s="165"/>
      <c r="G18" s="166"/>
      <c r="H18" s="166"/>
      <c r="I18" s="166"/>
      <c r="J18" s="166"/>
      <c r="K18" s="166"/>
      <c r="L18" s="165"/>
      <c r="M18" s="166"/>
      <c r="N18" s="166"/>
      <c r="O18" s="166"/>
      <c r="P18" s="166"/>
      <c r="Q18" s="166"/>
      <c r="R18" s="165"/>
      <c r="S18" s="166"/>
      <c r="T18" s="166"/>
      <c r="U18" s="166"/>
      <c r="V18" s="166"/>
      <c r="W18" s="166"/>
      <c r="X18" s="165"/>
      <c r="Y18" s="166"/>
      <c r="Z18" s="166"/>
      <c r="AA18" s="166"/>
      <c r="AB18" s="166"/>
      <c r="AC18" s="166"/>
      <c r="AD18" s="166"/>
    </row>
    <row r="19" spans="1:30" s="167" customFormat="1" ht="33" customHeight="1">
      <c r="A19" s="83" t="s">
        <v>171</v>
      </c>
      <c r="B19" s="1003" t="s">
        <v>172</v>
      </c>
      <c r="C19" s="1003"/>
      <c r="D19" s="1003"/>
      <c r="E19" s="159"/>
      <c r="F19" s="132">
        <f>F20+F21+F22</f>
        <v>2567549</v>
      </c>
      <c r="G19" s="132">
        <f aca="true" t="shared" si="3" ref="G19:R19">G20+G21+G22</f>
        <v>0</v>
      </c>
      <c r="H19" s="132">
        <f t="shared" si="3"/>
        <v>0</v>
      </c>
      <c r="I19" s="132">
        <f t="shared" si="3"/>
        <v>0</v>
      </c>
      <c r="J19" s="132">
        <f t="shared" si="3"/>
        <v>0</v>
      </c>
      <c r="K19" s="132">
        <f t="shared" si="3"/>
        <v>0</v>
      </c>
      <c r="L19" s="132">
        <f t="shared" si="3"/>
        <v>2167549</v>
      </c>
      <c r="M19" s="132">
        <f t="shared" si="3"/>
        <v>0</v>
      </c>
      <c r="N19" s="132">
        <f t="shared" si="3"/>
        <v>0</v>
      </c>
      <c r="O19" s="132">
        <f t="shared" si="3"/>
        <v>0</v>
      </c>
      <c r="P19" s="132">
        <f t="shared" si="3"/>
        <v>0</v>
      </c>
      <c r="Q19" s="132">
        <f t="shared" si="3"/>
        <v>0</v>
      </c>
      <c r="R19" s="132">
        <f t="shared" si="3"/>
        <v>400000</v>
      </c>
      <c r="S19" s="132"/>
      <c r="T19" s="132"/>
      <c r="U19" s="132"/>
      <c r="V19" s="132"/>
      <c r="W19" s="132"/>
      <c r="X19" s="132"/>
      <c r="Y19" s="182">
        <f aca="true" t="shared" si="4" ref="Y19:AD19">SUM(Y20:Y22)</f>
        <v>0</v>
      </c>
      <c r="Z19" s="182">
        <f t="shared" si="4"/>
        <v>0</v>
      </c>
      <c r="AA19" s="182">
        <f t="shared" si="4"/>
        <v>0</v>
      </c>
      <c r="AB19" s="182">
        <f t="shared" si="4"/>
        <v>0</v>
      </c>
      <c r="AC19" s="182">
        <f t="shared" si="4"/>
        <v>0</v>
      </c>
      <c r="AD19" s="182">
        <f t="shared" si="4"/>
        <v>0</v>
      </c>
    </row>
    <row r="20" spans="1:30" s="167" customFormat="1" ht="33" customHeight="1">
      <c r="A20" s="161"/>
      <c r="B20" s="162" t="s">
        <v>51</v>
      </c>
      <c r="C20" s="1004" t="s">
        <v>173</v>
      </c>
      <c r="D20" s="1004"/>
      <c r="E20" s="183" t="s">
        <v>174</v>
      </c>
      <c r="F20" s="165">
        <v>889000</v>
      </c>
      <c r="G20" s="166"/>
      <c r="H20" s="166"/>
      <c r="I20" s="166"/>
      <c r="J20" s="166"/>
      <c r="K20" s="166"/>
      <c r="L20" s="165">
        <v>889000</v>
      </c>
      <c r="M20" s="166"/>
      <c r="N20" s="166"/>
      <c r="O20" s="166"/>
      <c r="P20" s="166"/>
      <c r="Q20" s="166"/>
      <c r="R20" s="165"/>
      <c r="S20" s="166"/>
      <c r="T20" s="166"/>
      <c r="U20" s="166"/>
      <c r="V20" s="166"/>
      <c r="W20" s="166"/>
      <c r="X20" s="165"/>
      <c r="Y20" s="166"/>
      <c r="Z20" s="166"/>
      <c r="AA20" s="166"/>
      <c r="AB20" s="166"/>
      <c r="AC20" s="166"/>
      <c r="AD20" s="166"/>
    </row>
    <row r="21" spans="1:30" s="167" customFormat="1" ht="33" customHeight="1">
      <c r="A21" s="168"/>
      <c r="B21" s="169" t="s">
        <v>54</v>
      </c>
      <c r="C21" s="1005" t="s">
        <v>175</v>
      </c>
      <c r="D21" s="1005"/>
      <c r="E21" s="183" t="s">
        <v>176</v>
      </c>
      <c r="F21" s="165">
        <v>1278549</v>
      </c>
      <c r="G21" s="166"/>
      <c r="H21" s="166"/>
      <c r="I21" s="166"/>
      <c r="J21" s="166"/>
      <c r="K21" s="166"/>
      <c r="L21" s="165">
        <v>1278549</v>
      </c>
      <c r="M21" s="166"/>
      <c r="N21" s="166"/>
      <c r="O21" s="166"/>
      <c r="P21" s="166"/>
      <c r="Q21" s="166"/>
      <c r="R21" s="165"/>
      <c r="S21" s="166"/>
      <c r="T21" s="166"/>
      <c r="U21" s="166"/>
      <c r="V21" s="166"/>
      <c r="W21" s="166"/>
      <c r="X21" s="165"/>
      <c r="Y21" s="166"/>
      <c r="Z21" s="166"/>
      <c r="AA21" s="166"/>
      <c r="AB21" s="166"/>
      <c r="AC21" s="166"/>
      <c r="AD21" s="166"/>
    </row>
    <row r="22" spans="1:30" s="167" customFormat="1" ht="33" customHeight="1">
      <c r="A22" s="184"/>
      <c r="B22" s="169" t="s">
        <v>57</v>
      </c>
      <c r="C22" s="1006" t="s">
        <v>177</v>
      </c>
      <c r="D22" s="1006"/>
      <c r="E22" s="186" t="s">
        <v>178</v>
      </c>
      <c r="F22" s="165">
        <v>400000</v>
      </c>
      <c r="G22" s="166"/>
      <c r="H22" s="166"/>
      <c r="I22" s="166"/>
      <c r="J22" s="166"/>
      <c r="K22" s="166"/>
      <c r="L22" s="165"/>
      <c r="M22" s="166"/>
      <c r="N22" s="166"/>
      <c r="O22" s="166"/>
      <c r="P22" s="166"/>
      <c r="Q22" s="166"/>
      <c r="R22" s="165">
        <v>400000</v>
      </c>
      <c r="S22" s="166"/>
      <c r="T22" s="166"/>
      <c r="U22" s="166"/>
      <c r="V22" s="166"/>
      <c r="W22" s="166"/>
      <c r="X22" s="165"/>
      <c r="Y22" s="166"/>
      <c r="Z22" s="166"/>
      <c r="AA22" s="166"/>
      <c r="AB22" s="166"/>
      <c r="AC22" s="166"/>
      <c r="AD22" s="166"/>
    </row>
    <row r="23" spans="1:30" s="167" customFormat="1" ht="33" customHeight="1">
      <c r="A23" s="187"/>
      <c r="B23" s="188"/>
      <c r="C23" s="188" t="s">
        <v>60</v>
      </c>
      <c r="D23" s="185" t="s">
        <v>179</v>
      </c>
      <c r="E23" s="186"/>
      <c r="F23" s="165">
        <v>400000</v>
      </c>
      <c r="G23" s="166"/>
      <c r="H23" s="166"/>
      <c r="I23" s="166"/>
      <c r="J23" s="166"/>
      <c r="K23" s="166"/>
      <c r="L23" s="165"/>
      <c r="M23" s="166"/>
      <c r="N23" s="166"/>
      <c r="O23" s="166"/>
      <c r="P23" s="166"/>
      <c r="Q23" s="166"/>
      <c r="R23" s="165">
        <v>400000</v>
      </c>
      <c r="S23" s="166"/>
      <c r="T23" s="166"/>
      <c r="U23" s="166"/>
      <c r="V23" s="166"/>
      <c r="W23" s="166"/>
      <c r="X23" s="165"/>
      <c r="Y23" s="166"/>
      <c r="Z23" s="166"/>
      <c r="AA23" s="166"/>
      <c r="AB23" s="166"/>
      <c r="AC23" s="166"/>
      <c r="AD23" s="166"/>
    </row>
    <row r="24" spans="1:30" s="167" customFormat="1" ht="33" customHeight="1">
      <c r="A24" s="187"/>
      <c r="B24" s="188"/>
      <c r="C24" s="188" t="s">
        <v>62</v>
      </c>
      <c r="D24" s="185" t="s">
        <v>180</v>
      </c>
      <c r="E24" s="186"/>
      <c r="F24" s="165"/>
      <c r="G24" s="166"/>
      <c r="H24" s="166"/>
      <c r="I24" s="166"/>
      <c r="J24" s="166"/>
      <c r="K24" s="166"/>
      <c r="L24" s="165"/>
      <c r="M24" s="166"/>
      <c r="N24" s="166"/>
      <c r="O24" s="166"/>
      <c r="P24" s="166"/>
      <c r="Q24" s="166"/>
      <c r="R24" s="165"/>
      <c r="S24" s="166"/>
      <c r="T24" s="166"/>
      <c r="U24" s="166"/>
      <c r="V24" s="166"/>
      <c r="W24" s="166"/>
      <c r="X24" s="165"/>
      <c r="Y24" s="166"/>
      <c r="Z24" s="166"/>
      <c r="AA24" s="166"/>
      <c r="AB24" s="166"/>
      <c r="AC24" s="166"/>
      <c r="AD24" s="166"/>
    </row>
    <row r="25" spans="1:30" s="167" customFormat="1" ht="33" customHeight="1">
      <c r="A25" s="184"/>
      <c r="B25" s="185"/>
      <c r="C25" s="188" t="s">
        <v>64</v>
      </c>
      <c r="D25" s="185" t="s">
        <v>168</v>
      </c>
      <c r="E25" s="186"/>
      <c r="F25" s="165"/>
      <c r="G25" s="166"/>
      <c r="H25" s="166"/>
      <c r="I25" s="166"/>
      <c r="J25" s="166"/>
      <c r="K25" s="166"/>
      <c r="L25" s="165"/>
      <c r="M25" s="166"/>
      <c r="N25" s="166"/>
      <c r="O25" s="166"/>
      <c r="P25" s="166"/>
      <c r="Q25" s="166"/>
      <c r="R25" s="165"/>
      <c r="S25" s="166"/>
      <c r="T25" s="166"/>
      <c r="U25" s="166"/>
      <c r="V25" s="166"/>
      <c r="W25" s="166"/>
      <c r="X25" s="165"/>
      <c r="Y25" s="166"/>
      <c r="Z25" s="166"/>
      <c r="AA25" s="166"/>
      <c r="AB25" s="166"/>
      <c r="AC25" s="166"/>
      <c r="AD25" s="166"/>
    </row>
    <row r="26" spans="1:30" s="167" customFormat="1" ht="33" customHeight="1">
      <c r="A26" s="189"/>
      <c r="B26" s="190"/>
      <c r="C26" s="191" t="s">
        <v>181</v>
      </c>
      <c r="D26" s="190" t="s">
        <v>182</v>
      </c>
      <c r="E26" s="192"/>
      <c r="F26" s="165"/>
      <c r="G26" s="166"/>
      <c r="H26" s="166"/>
      <c r="I26" s="166"/>
      <c r="J26" s="166"/>
      <c r="K26" s="166"/>
      <c r="L26" s="165"/>
      <c r="M26" s="166"/>
      <c r="N26" s="166"/>
      <c r="O26" s="166"/>
      <c r="P26" s="166"/>
      <c r="Q26" s="166"/>
      <c r="R26" s="165"/>
      <c r="S26" s="166"/>
      <c r="T26" s="166"/>
      <c r="U26" s="166"/>
      <c r="V26" s="166"/>
      <c r="W26" s="166"/>
      <c r="X26" s="165"/>
      <c r="Y26" s="166"/>
      <c r="Z26" s="166"/>
      <c r="AA26" s="166"/>
      <c r="AB26" s="166"/>
      <c r="AC26" s="166"/>
      <c r="AD26" s="166"/>
    </row>
    <row r="27" spans="1:30" s="167" customFormat="1" ht="33" customHeight="1">
      <c r="A27" s="83" t="s">
        <v>76</v>
      </c>
      <c r="B27" s="1003" t="s">
        <v>183</v>
      </c>
      <c r="C27" s="1003"/>
      <c r="D27" s="1003"/>
      <c r="E27" s="159" t="s">
        <v>184</v>
      </c>
      <c r="F27" s="132">
        <f>F28+F29+F30</f>
        <v>10234211</v>
      </c>
      <c r="G27" s="132">
        <f aca="true" t="shared" si="5" ref="G27:R27">G28+G29+G30</f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10234211</v>
      </c>
      <c r="M27" s="132">
        <f t="shared" si="5"/>
        <v>0</v>
      </c>
      <c r="N27" s="132">
        <f t="shared" si="5"/>
        <v>0</v>
      </c>
      <c r="O27" s="132">
        <f t="shared" si="5"/>
        <v>0</v>
      </c>
      <c r="P27" s="132">
        <f t="shared" si="5"/>
        <v>0</v>
      </c>
      <c r="Q27" s="132">
        <f t="shared" si="5"/>
        <v>0</v>
      </c>
      <c r="R27" s="132">
        <f t="shared" si="5"/>
        <v>0</v>
      </c>
      <c r="S27" s="132"/>
      <c r="T27" s="132"/>
      <c r="U27" s="132"/>
      <c r="V27" s="132"/>
      <c r="W27" s="132"/>
      <c r="X27" s="132"/>
      <c r="Y27" s="182">
        <f aca="true" t="shared" si="6" ref="Y27:AD27">SUM(Y28:Y30)</f>
        <v>0</v>
      </c>
      <c r="Z27" s="182">
        <f t="shared" si="6"/>
        <v>0</v>
      </c>
      <c r="AA27" s="182">
        <f t="shared" si="6"/>
        <v>0</v>
      </c>
      <c r="AB27" s="182">
        <f t="shared" si="6"/>
        <v>0</v>
      </c>
      <c r="AC27" s="182">
        <f t="shared" si="6"/>
        <v>0</v>
      </c>
      <c r="AD27" s="182">
        <f t="shared" si="6"/>
        <v>0</v>
      </c>
    </row>
    <row r="28" spans="1:30" s="167" customFormat="1" ht="33" customHeight="1">
      <c r="A28" s="161"/>
      <c r="B28" s="162" t="s">
        <v>79</v>
      </c>
      <c r="C28" s="1004" t="s">
        <v>185</v>
      </c>
      <c r="D28" s="1004"/>
      <c r="E28" s="183"/>
      <c r="F28" s="165">
        <v>2804211</v>
      </c>
      <c r="G28" s="166"/>
      <c r="H28" s="166"/>
      <c r="I28" s="166"/>
      <c r="J28" s="166"/>
      <c r="K28" s="166"/>
      <c r="L28" s="165">
        <v>2804211</v>
      </c>
      <c r="M28" s="166"/>
      <c r="N28" s="166"/>
      <c r="O28" s="166"/>
      <c r="P28" s="166"/>
      <c r="Q28" s="166"/>
      <c r="R28" s="165"/>
      <c r="S28" s="166"/>
      <c r="T28" s="166"/>
      <c r="U28" s="166"/>
      <c r="V28" s="166"/>
      <c r="W28" s="166"/>
      <c r="X28" s="165"/>
      <c r="Y28" s="166"/>
      <c r="Z28" s="166"/>
      <c r="AA28" s="166"/>
      <c r="AB28" s="166"/>
      <c r="AC28" s="166"/>
      <c r="AD28" s="166"/>
    </row>
    <row r="29" spans="1:30" s="160" customFormat="1" ht="33" customHeight="1">
      <c r="A29" s="193"/>
      <c r="B29" s="169" t="s">
        <v>82</v>
      </c>
      <c r="C29" s="1007" t="s">
        <v>186</v>
      </c>
      <c r="D29" s="1007"/>
      <c r="E29" s="194"/>
      <c r="F29" s="165"/>
      <c r="G29" s="166"/>
      <c r="H29" s="166"/>
      <c r="I29" s="166"/>
      <c r="J29" s="166"/>
      <c r="K29" s="166"/>
      <c r="L29" s="165"/>
      <c r="M29" s="166"/>
      <c r="N29" s="166"/>
      <c r="O29" s="166"/>
      <c r="P29" s="166"/>
      <c r="Q29" s="166"/>
      <c r="R29" s="165"/>
      <c r="S29" s="166"/>
      <c r="T29" s="166"/>
      <c r="U29" s="166"/>
      <c r="V29" s="166"/>
      <c r="W29" s="166"/>
      <c r="X29" s="165"/>
      <c r="Y29" s="166"/>
      <c r="Z29" s="166"/>
      <c r="AA29" s="166"/>
      <c r="AB29" s="166"/>
      <c r="AC29" s="166"/>
      <c r="AD29" s="166"/>
    </row>
    <row r="30" spans="1:30" s="160" customFormat="1" ht="33" customHeight="1">
      <c r="A30" s="195"/>
      <c r="B30" s="179" t="s">
        <v>84</v>
      </c>
      <c r="C30" s="196" t="s">
        <v>187</v>
      </c>
      <c r="D30" s="196"/>
      <c r="E30" s="197"/>
      <c r="F30" s="165">
        <v>7430000</v>
      </c>
      <c r="G30" s="166"/>
      <c r="H30" s="166"/>
      <c r="I30" s="166"/>
      <c r="J30" s="166"/>
      <c r="K30" s="166"/>
      <c r="L30" s="165">
        <v>7430000</v>
      </c>
      <c r="M30" s="166"/>
      <c r="N30" s="166"/>
      <c r="O30" s="166"/>
      <c r="P30" s="166"/>
      <c r="Q30" s="166"/>
      <c r="R30" s="165"/>
      <c r="S30" s="166"/>
      <c r="T30" s="166"/>
      <c r="U30" s="166"/>
      <c r="V30" s="166"/>
      <c r="W30" s="166"/>
      <c r="X30" s="165"/>
      <c r="Y30" s="166"/>
      <c r="Z30" s="166"/>
      <c r="AA30" s="166"/>
      <c r="AB30" s="166"/>
      <c r="AC30" s="166"/>
      <c r="AD30" s="166"/>
    </row>
    <row r="31" spans="1:30" s="160" customFormat="1" ht="33" customHeight="1">
      <c r="A31" s="198" t="s">
        <v>95</v>
      </c>
      <c r="B31" s="199" t="s">
        <v>188</v>
      </c>
      <c r="C31" s="199"/>
      <c r="D31" s="199"/>
      <c r="E31" s="200"/>
      <c r="F31" s="201"/>
      <c r="G31" s="202"/>
      <c r="H31" s="202"/>
      <c r="I31" s="202"/>
      <c r="J31" s="202"/>
      <c r="K31" s="202"/>
      <c r="L31" s="201"/>
      <c r="M31" s="202"/>
      <c r="N31" s="202"/>
      <c r="O31" s="202"/>
      <c r="P31" s="202"/>
      <c r="Q31" s="202"/>
      <c r="R31" s="201"/>
      <c r="S31" s="202"/>
      <c r="T31" s="202"/>
      <c r="U31" s="202"/>
      <c r="V31" s="202"/>
      <c r="W31" s="202"/>
      <c r="X31" s="201"/>
      <c r="Y31" s="202"/>
      <c r="Z31" s="202"/>
      <c r="AA31" s="202"/>
      <c r="AB31" s="202"/>
      <c r="AC31" s="202"/>
      <c r="AD31" s="202"/>
    </row>
    <row r="32" spans="1:30" s="160" customFormat="1" ht="33" customHeight="1">
      <c r="A32" s="83" t="s">
        <v>108</v>
      </c>
      <c r="B32" s="1008" t="s">
        <v>189</v>
      </c>
      <c r="C32" s="1008"/>
      <c r="D32" s="1008"/>
      <c r="E32" s="131"/>
      <c r="F32" s="119">
        <f>F8+F19+F27</f>
        <v>83909441</v>
      </c>
      <c r="G32" s="119">
        <f aca="true" t="shared" si="7" ref="G32:R32">G8+G19+G27</f>
        <v>0</v>
      </c>
      <c r="H32" s="119">
        <f t="shared" si="7"/>
        <v>0</v>
      </c>
      <c r="I32" s="119">
        <f t="shared" si="7"/>
        <v>0</v>
      </c>
      <c r="J32" s="119">
        <f t="shared" si="7"/>
        <v>0</v>
      </c>
      <c r="K32" s="119">
        <f t="shared" si="7"/>
        <v>0</v>
      </c>
      <c r="L32" s="119">
        <f t="shared" si="7"/>
        <v>77053152</v>
      </c>
      <c r="M32" s="119">
        <f t="shared" si="7"/>
        <v>0</v>
      </c>
      <c r="N32" s="119">
        <f t="shared" si="7"/>
        <v>0</v>
      </c>
      <c r="O32" s="119">
        <f t="shared" si="7"/>
        <v>0</v>
      </c>
      <c r="P32" s="119">
        <f t="shared" si="7"/>
        <v>0</v>
      </c>
      <c r="Q32" s="119">
        <f t="shared" si="7"/>
        <v>0</v>
      </c>
      <c r="R32" s="119">
        <f t="shared" si="7"/>
        <v>6856289</v>
      </c>
      <c r="S32" s="119"/>
      <c r="T32" s="119"/>
      <c r="U32" s="119"/>
      <c r="V32" s="119"/>
      <c r="W32" s="119"/>
      <c r="X32" s="119"/>
      <c r="Y32" s="203" t="e">
        <f aca="true" t="shared" si="8" ref="Y32:AD32">Y8+Y19+Y27+Y31</f>
        <v>#REF!</v>
      </c>
      <c r="Z32" s="203" t="e">
        <f t="shared" si="8"/>
        <v>#REF!</v>
      </c>
      <c r="AA32" s="203" t="e">
        <f t="shared" si="8"/>
        <v>#REF!</v>
      </c>
      <c r="AB32" s="203" t="e">
        <f t="shared" si="8"/>
        <v>#REF!</v>
      </c>
      <c r="AC32" s="203" t="e">
        <f t="shared" si="8"/>
        <v>#REF!</v>
      </c>
      <c r="AD32" s="203" t="e">
        <f t="shared" si="8"/>
        <v>#REF!</v>
      </c>
    </row>
    <row r="33" spans="1:30" s="160" customFormat="1" ht="33" customHeight="1">
      <c r="A33" s="204" t="s">
        <v>116</v>
      </c>
      <c r="B33" s="988" t="s">
        <v>190</v>
      </c>
      <c r="C33" s="988"/>
      <c r="D33" s="988"/>
      <c r="E33" s="205" t="s">
        <v>191</v>
      </c>
      <c r="F33" s="84">
        <f>F34+F35</f>
        <v>619055</v>
      </c>
      <c r="G33" s="84">
        <f aca="true" t="shared" si="9" ref="G33:R33">G34+G35</f>
        <v>0</v>
      </c>
      <c r="H33" s="84">
        <f t="shared" si="9"/>
        <v>0</v>
      </c>
      <c r="I33" s="84">
        <f t="shared" si="9"/>
        <v>0</v>
      </c>
      <c r="J33" s="84">
        <f t="shared" si="9"/>
        <v>0</v>
      </c>
      <c r="K33" s="84">
        <f t="shared" si="9"/>
        <v>0</v>
      </c>
      <c r="L33" s="84">
        <f t="shared" si="9"/>
        <v>619055</v>
      </c>
      <c r="M33" s="84">
        <f t="shared" si="9"/>
        <v>0</v>
      </c>
      <c r="N33" s="84">
        <f t="shared" si="9"/>
        <v>0</v>
      </c>
      <c r="O33" s="84">
        <f t="shared" si="9"/>
        <v>0</v>
      </c>
      <c r="P33" s="84">
        <f t="shared" si="9"/>
        <v>0</v>
      </c>
      <c r="Q33" s="84">
        <f t="shared" si="9"/>
        <v>0</v>
      </c>
      <c r="R33" s="84">
        <f t="shared" si="9"/>
        <v>0</v>
      </c>
      <c r="S33" s="88"/>
      <c r="T33" s="88"/>
      <c r="U33" s="88"/>
      <c r="V33" s="88"/>
      <c r="W33" s="88"/>
      <c r="X33" s="84"/>
      <c r="Y33" s="88"/>
      <c r="Z33" s="88"/>
      <c r="AA33" s="88"/>
      <c r="AB33" s="88"/>
      <c r="AC33" s="88"/>
      <c r="AD33" s="88"/>
    </row>
    <row r="34" spans="1:30" s="167" customFormat="1" ht="33" customHeight="1">
      <c r="A34" s="206"/>
      <c r="B34" s="162" t="s">
        <v>192</v>
      </c>
      <c r="C34" s="1023" t="s">
        <v>193</v>
      </c>
      <c r="D34" s="1023"/>
      <c r="E34" s="73"/>
      <c r="F34" s="165"/>
      <c r="G34" s="166"/>
      <c r="H34" s="166"/>
      <c r="I34" s="166"/>
      <c r="J34" s="166"/>
      <c r="K34" s="166"/>
      <c r="L34" s="165"/>
      <c r="M34" s="166"/>
      <c r="N34" s="166"/>
      <c r="O34" s="166"/>
      <c r="P34" s="166"/>
      <c r="Q34" s="166"/>
      <c r="R34" s="165"/>
      <c r="S34" s="166"/>
      <c r="T34" s="166"/>
      <c r="U34" s="166"/>
      <c r="V34" s="166"/>
      <c r="W34" s="166"/>
      <c r="X34" s="165"/>
      <c r="Y34" s="166"/>
      <c r="Z34" s="166"/>
      <c r="AA34" s="166"/>
      <c r="AB34" s="166"/>
      <c r="AC34" s="166"/>
      <c r="AD34" s="166"/>
    </row>
    <row r="35" spans="1:30" s="167" customFormat="1" ht="33" customHeight="1">
      <c r="A35" s="178"/>
      <c r="B35" s="179" t="s">
        <v>194</v>
      </c>
      <c r="C35" s="1002" t="s">
        <v>531</v>
      </c>
      <c r="D35" s="1002"/>
      <c r="E35" s="207"/>
      <c r="F35" s="208">
        <v>619055</v>
      </c>
      <c r="G35" s="209"/>
      <c r="H35" s="209"/>
      <c r="I35" s="209"/>
      <c r="J35" s="209"/>
      <c r="K35" s="209"/>
      <c r="L35" s="208">
        <v>619055</v>
      </c>
      <c r="M35" s="209"/>
      <c r="N35" s="209"/>
      <c r="O35" s="209"/>
      <c r="P35" s="209"/>
      <c r="Q35" s="209"/>
      <c r="R35" s="208"/>
      <c r="S35" s="209"/>
      <c r="T35" s="209"/>
      <c r="U35" s="209"/>
      <c r="V35" s="209"/>
      <c r="W35" s="209"/>
      <c r="X35" s="208"/>
      <c r="Y35" s="209"/>
      <c r="Z35" s="209"/>
      <c r="AA35" s="209"/>
      <c r="AB35" s="209"/>
      <c r="AC35" s="209"/>
      <c r="AD35" s="209"/>
    </row>
    <row r="36" spans="1:30" s="167" customFormat="1" ht="33" customHeight="1" hidden="1">
      <c r="A36" s="210" t="s">
        <v>125</v>
      </c>
      <c r="B36" s="990"/>
      <c r="C36" s="990"/>
      <c r="D36" s="990"/>
      <c r="E36" s="212"/>
      <c r="F36" s="213"/>
      <c r="G36" s="214"/>
      <c r="H36" s="214"/>
      <c r="I36" s="214"/>
      <c r="J36" s="214"/>
      <c r="K36" s="214"/>
      <c r="L36" s="213"/>
      <c r="M36" s="214"/>
      <c r="N36" s="214"/>
      <c r="O36" s="214"/>
      <c r="P36" s="214"/>
      <c r="Q36" s="214"/>
      <c r="R36" s="213"/>
      <c r="S36" s="214"/>
      <c r="T36" s="214"/>
      <c r="U36" s="214"/>
      <c r="V36" s="214"/>
      <c r="W36" s="214"/>
      <c r="X36" s="213"/>
      <c r="Y36" s="214" t="e">
        <f aca="true" t="shared" si="10" ref="Y36:AD36">Y32+Y33</f>
        <v>#REF!</v>
      </c>
      <c r="Z36" s="214" t="e">
        <f t="shared" si="10"/>
        <v>#REF!</v>
      </c>
      <c r="AA36" s="214" t="e">
        <f t="shared" si="10"/>
        <v>#REF!</v>
      </c>
      <c r="AB36" s="214" t="e">
        <f t="shared" si="10"/>
        <v>#REF!</v>
      </c>
      <c r="AC36" s="214" t="e">
        <f t="shared" si="10"/>
        <v>#REF!</v>
      </c>
      <c r="AD36" s="214" t="e">
        <f t="shared" si="10"/>
        <v>#REF!</v>
      </c>
    </row>
    <row r="37" spans="1:30" s="167" customFormat="1" ht="33" customHeight="1" hidden="1">
      <c r="A37" s="991" t="s">
        <v>195</v>
      </c>
      <c r="B37" s="991"/>
      <c r="C37" s="991"/>
      <c r="D37" s="991"/>
      <c r="E37" s="215"/>
      <c r="F37" s="216"/>
      <c r="G37" s="217"/>
      <c r="H37" s="217"/>
      <c r="I37" s="217"/>
      <c r="J37" s="209"/>
      <c r="K37" s="209"/>
      <c r="L37" s="216"/>
      <c r="M37" s="217"/>
      <c r="N37" s="217"/>
      <c r="O37" s="217"/>
      <c r="P37" s="209"/>
      <c r="Q37" s="209"/>
      <c r="R37" s="216"/>
      <c r="S37" s="217"/>
      <c r="T37" s="217"/>
      <c r="U37" s="217"/>
      <c r="V37" s="209"/>
      <c r="W37" s="209"/>
      <c r="X37" s="216"/>
      <c r="Y37" s="217"/>
      <c r="Z37" s="217"/>
      <c r="AA37" s="217"/>
      <c r="AB37" s="209"/>
      <c r="AC37" s="209"/>
      <c r="AD37" s="209"/>
    </row>
    <row r="38" spans="1:30" s="167" customFormat="1" ht="43.5" customHeight="1">
      <c r="A38" s="1029" t="s">
        <v>196</v>
      </c>
      <c r="B38" s="1029"/>
      <c r="C38" s="1029"/>
      <c r="D38" s="1029"/>
      <c r="E38" s="131"/>
      <c r="F38" s="132">
        <f>F32+F33</f>
        <v>84528496</v>
      </c>
      <c r="G38" s="132">
        <f aca="true" t="shared" si="11" ref="G38:R38">G32+G33</f>
        <v>0</v>
      </c>
      <c r="H38" s="132">
        <f t="shared" si="11"/>
        <v>0</v>
      </c>
      <c r="I38" s="132">
        <f t="shared" si="11"/>
        <v>0</v>
      </c>
      <c r="J38" s="132">
        <f t="shared" si="11"/>
        <v>0</v>
      </c>
      <c r="K38" s="132">
        <f t="shared" si="11"/>
        <v>0</v>
      </c>
      <c r="L38" s="132">
        <f t="shared" si="11"/>
        <v>77672207</v>
      </c>
      <c r="M38" s="132">
        <f t="shared" si="11"/>
        <v>0</v>
      </c>
      <c r="N38" s="132">
        <f t="shared" si="11"/>
        <v>0</v>
      </c>
      <c r="O38" s="132">
        <f t="shared" si="11"/>
        <v>0</v>
      </c>
      <c r="P38" s="132">
        <f t="shared" si="11"/>
        <v>0</v>
      </c>
      <c r="Q38" s="132">
        <f t="shared" si="11"/>
        <v>0</v>
      </c>
      <c r="R38" s="132">
        <f t="shared" si="11"/>
        <v>6856289</v>
      </c>
      <c r="S38" s="132"/>
      <c r="T38" s="132"/>
      <c r="U38" s="132"/>
      <c r="V38" s="132"/>
      <c r="W38" s="132"/>
      <c r="X38" s="132"/>
      <c r="Y38" s="182" t="e">
        <f aca="true" t="shared" si="12" ref="Y38:AD38">Y36+Y37</f>
        <v>#REF!</v>
      </c>
      <c r="Z38" s="182" t="e">
        <f t="shared" si="12"/>
        <v>#REF!</v>
      </c>
      <c r="AA38" s="182" t="e">
        <f t="shared" si="12"/>
        <v>#REF!</v>
      </c>
      <c r="AB38" s="182" t="e">
        <f t="shared" si="12"/>
        <v>#REF!</v>
      </c>
      <c r="AC38" s="182" t="e">
        <f t="shared" si="12"/>
        <v>#REF!</v>
      </c>
      <c r="AD38" s="182" t="e">
        <f t="shared" si="12"/>
        <v>#REF!</v>
      </c>
    </row>
    <row r="39" spans="1:29" s="167" customFormat="1" ht="19.5" customHeight="1">
      <c r="A39" s="218"/>
      <c r="B39" s="151"/>
      <c r="C39" s="218"/>
      <c r="D39" s="218"/>
      <c r="E39" s="218"/>
      <c r="F39" s="219"/>
      <c r="G39" s="219"/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1"/>
      <c r="Y39" s="221"/>
      <c r="Z39" s="221"/>
      <c r="AA39" s="221"/>
      <c r="AB39" s="221"/>
      <c r="AC39" s="221"/>
    </row>
    <row r="40" spans="1:29" s="167" customFormat="1" ht="19.5" customHeight="1">
      <c r="A40" s="218"/>
      <c r="B40" s="151"/>
      <c r="C40" s="218"/>
      <c r="D40" s="218"/>
      <c r="E40" s="218"/>
      <c r="F40" s="219"/>
      <c r="G40" s="219"/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2"/>
      <c r="Y40" s="222"/>
      <c r="Z40" s="222"/>
      <c r="AA40" s="222"/>
      <c r="AB40" s="222"/>
      <c r="AC40" s="222"/>
    </row>
    <row r="41" spans="1:29" s="167" customFormat="1" ht="19.5" customHeight="1">
      <c r="A41" s="218"/>
      <c r="B41" s="151"/>
      <c r="C41" s="992" t="s">
        <v>197</v>
      </c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  <c r="R41" s="992"/>
      <c r="S41" s="223"/>
      <c r="T41" s="223"/>
      <c r="U41" s="223"/>
      <c r="V41" s="223"/>
      <c r="W41" s="223"/>
      <c r="X41" s="224"/>
      <c r="Y41" s="224"/>
      <c r="Z41" s="224"/>
      <c r="AA41" s="224"/>
      <c r="AB41" s="224"/>
      <c r="AC41" s="225"/>
    </row>
    <row r="42" spans="1:29" s="167" customFormat="1" ht="19.5" customHeight="1">
      <c r="A42" s="226" t="s">
        <v>198</v>
      </c>
      <c r="B42" s="226"/>
      <c r="F42" s="227"/>
      <c r="G42" s="227"/>
      <c r="H42" s="227"/>
      <c r="I42" s="227"/>
      <c r="J42" s="227"/>
      <c r="K42" s="227"/>
      <c r="L42" s="228"/>
      <c r="M42" s="228"/>
      <c r="N42" s="228"/>
      <c r="O42" s="228"/>
      <c r="P42" s="228"/>
      <c r="Q42" s="228"/>
      <c r="R42" s="229">
        <v>0</v>
      </c>
      <c r="S42" s="229"/>
      <c r="T42" s="229"/>
      <c r="U42" s="229"/>
      <c r="V42" s="229"/>
      <c r="W42" s="229"/>
      <c r="X42" s="230"/>
      <c r="Y42" s="230"/>
      <c r="Z42" s="230"/>
      <c r="AA42" s="230"/>
      <c r="AB42" s="230"/>
      <c r="AC42" s="231"/>
    </row>
    <row r="43" spans="1:30" ht="52.5" customHeight="1">
      <c r="A43" s="232">
        <v>1</v>
      </c>
      <c r="B43" s="993" t="s">
        <v>199</v>
      </c>
      <c r="C43" s="993"/>
      <c r="D43" s="993"/>
      <c r="E43" s="233"/>
      <c r="F43" s="234">
        <v>-20103766</v>
      </c>
      <c r="G43" s="234">
        <f>'1.sz.m-önk.össze.bev'!G54-'1 .sz.m.önk.össz.kiad.'!G32</f>
        <v>0</v>
      </c>
      <c r="H43" s="234">
        <f>'1.sz.m-önk.össze.bev'!H54-'1 .sz.m.önk.össz.kiad.'!H32</f>
        <v>0</v>
      </c>
      <c r="I43" s="234">
        <f>'1.sz.m-önk.össze.bev'!I54-'1 .sz.m.önk.össz.kiad.'!I32</f>
        <v>0</v>
      </c>
      <c r="J43" s="234">
        <f>'1.sz.m-önk.össze.bev'!J54-'1 .sz.m.önk.össz.kiad.'!J32</f>
        <v>0</v>
      </c>
      <c r="K43" s="234">
        <f>'1.sz.m-önk.össze.bev'!K54-'1 .sz.m.önk.össz.kiad.'!K32</f>
        <v>0</v>
      </c>
      <c r="L43" s="234">
        <v>-20103766</v>
      </c>
      <c r="M43" s="234">
        <f>'1.sz.m-önk.össze.bev'!M54-'1 .sz.m.önk.össz.kiad.'!M32</f>
        <v>0</v>
      </c>
      <c r="N43" s="234">
        <f>'1.sz.m-önk.össze.bev'!N54-'1 .sz.m.önk.össz.kiad.'!N32</f>
        <v>0</v>
      </c>
      <c r="O43" s="234">
        <f>'1.sz.m-önk.össze.bev'!O54-'1 .sz.m.önk.össz.kiad.'!O32</f>
        <v>0</v>
      </c>
      <c r="P43" s="234">
        <f>'1.sz.m-önk.össze.bev'!P54-'1 .sz.m.önk.össz.kiad.'!P32</f>
        <v>0</v>
      </c>
      <c r="Q43" s="234">
        <f>'1.sz.m-önk.össze.bev'!Q54-'1 .sz.m.önk.össz.kiad.'!Q32</f>
        <v>0</v>
      </c>
      <c r="R43" s="234">
        <v>0</v>
      </c>
      <c r="S43" s="234" t="e">
        <f>'1.sz.m-önk.össze.bev'!S54-'1 .sz.m.önk.össz.kiad.'!S32</f>
        <v>#REF!</v>
      </c>
      <c r="T43" s="234" t="e">
        <f>'1.sz.m-önk.össze.bev'!T54-'1 .sz.m.önk.össz.kiad.'!T32</f>
        <v>#REF!</v>
      </c>
      <c r="U43" s="234" t="e">
        <f>'1.sz.m-önk.össze.bev'!U54-'1 .sz.m.önk.össz.kiad.'!U32</f>
        <v>#REF!</v>
      </c>
      <c r="V43" s="234" t="e">
        <f>'1.sz.m-önk.össze.bev'!V54-'1 .sz.m.önk.össz.kiad.'!V32</f>
        <v>#REF!</v>
      </c>
      <c r="W43" s="234" t="e">
        <f>'1.sz.m-önk.össze.bev'!W54-'1 .sz.m.önk.össz.kiad.'!W32</f>
        <v>#REF!</v>
      </c>
      <c r="X43" s="234">
        <v>0</v>
      </c>
      <c r="Y43" s="234" t="e">
        <f>#REF!-'1 .sz.m.önk.össz.kiad.'!Y32</f>
        <v>#REF!</v>
      </c>
      <c r="Z43" s="234" t="e">
        <f>#REF!-'1 .sz.m.önk.össz.kiad.'!Z32</f>
        <v>#REF!</v>
      </c>
      <c r="AA43" s="234" t="e">
        <f>#REF!-'1 .sz.m.önk.össz.kiad.'!AA32</f>
        <v>#REF!</v>
      </c>
      <c r="AB43" s="234" t="e">
        <f>#REF!-'1 .sz.m.önk.össz.kiad.'!AB32</f>
        <v>#REF!</v>
      </c>
      <c r="AC43" s="234" t="e">
        <f>#REF!-'1 .sz.m.önk.össz.kiad.'!AC32</f>
        <v>#REF!</v>
      </c>
      <c r="AD43" s="234" t="e">
        <f>#REF!-'1 .sz.m.önk.össz.kiad.'!AD32</f>
        <v>#REF!</v>
      </c>
    </row>
    <row r="44" spans="1:23" ht="18.75" customHeight="1" hidden="1">
      <c r="A44" s="235"/>
      <c r="B44" s="236"/>
      <c r="C44" s="227"/>
      <c r="D44" s="227"/>
      <c r="E44" s="227"/>
      <c r="F44" s="237"/>
      <c r="G44" s="237"/>
      <c r="H44" s="237"/>
      <c r="I44" s="237"/>
      <c r="J44" s="237"/>
      <c r="K44" s="237"/>
      <c r="L44" s="228"/>
      <c r="M44" s="228"/>
      <c r="N44" s="228"/>
      <c r="O44" s="228"/>
      <c r="P44" s="228"/>
      <c r="Q44" s="228"/>
      <c r="R44" s="229">
        <v>0</v>
      </c>
      <c r="S44" s="229"/>
      <c r="T44" s="229"/>
      <c r="U44" s="229"/>
      <c r="V44" s="229"/>
      <c r="W44" s="229"/>
    </row>
    <row r="45" spans="1:23" ht="15.75" customHeight="1" hidden="1">
      <c r="A45" s="235"/>
      <c r="B45" s="236"/>
      <c r="C45" s="994"/>
      <c r="D45" s="994"/>
      <c r="E45" s="994"/>
      <c r="F45" s="994"/>
      <c r="G45" s="994"/>
      <c r="H45" s="994"/>
      <c r="I45" s="994"/>
      <c r="J45" s="994"/>
      <c r="K45" s="994"/>
      <c r="L45" s="994"/>
      <c r="M45" s="994"/>
      <c r="N45" s="994"/>
      <c r="O45" s="994"/>
      <c r="P45" s="994"/>
      <c r="Q45" s="994"/>
      <c r="R45" s="994"/>
      <c r="S45" s="238"/>
      <c r="T45" s="238"/>
      <c r="U45" s="238"/>
      <c r="V45" s="238"/>
      <c r="W45" s="238"/>
    </row>
    <row r="46" spans="1:23" ht="16.5" customHeight="1" hidden="1">
      <c r="A46" s="226" t="s">
        <v>200</v>
      </c>
      <c r="B46" s="236"/>
      <c r="C46" s="995"/>
      <c r="D46" s="995"/>
      <c r="E46" s="239"/>
      <c r="F46" s="227"/>
      <c r="G46" s="227"/>
      <c r="H46" s="227"/>
      <c r="I46" s="227"/>
      <c r="J46" s="227"/>
      <c r="K46" s="227"/>
      <c r="L46" s="228"/>
      <c r="M46" s="228"/>
      <c r="N46" s="228"/>
      <c r="O46" s="228"/>
      <c r="P46" s="228"/>
      <c r="Q46" s="228"/>
      <c r="R46" s="229"/>
      <c r="S46" s="229"/>
      <c r="T46" s="229"/>
      <c r="U46" s="229"/>
      <c r="V46" s="229"/>
      <c r="W46" s="229"/>
    </row>
    <row r="47" spans="1:30" ht="27.75" customHeight="1" hidden="1">
      <c r="A47" s="240" t="s">
        <v>15</v>
      </c>
      <c r="B47" s="996"/>
      <c r="C47" s="996"/>
      <c r="D47" s="996"/>
      <c r="E47" s="241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 t="e">
        <f>#REF!</f>
        <v>#REF!</v>
      </c>
      <c r="Z47" s="242" t="e">
        <f>#REF!</f>
        <v>#REF!</v>
      </c>
      <c r="AA47" s="242" t="e">
        <f>#REF!</f>
        <v>#REF!</v>
      </c>
      <c r="AB47" s="242" t="e">
        <f>#REF!</f>
        <v>#REF!</v>
      </c>
      <c r="AC47" s="242" t="e">
        <f>#REF!</f>
        <v>#REF!</v>
      </c>
      <c r="AD47" s="242" t="e">
        <f>#REF!</f>
        <v>#REF!</v>
      </c>
    </row>
    <row r="48" spans="1:30" ht="27.75" customHeight="1" hidden="1">
      <c r="A48" s="243" t="s">
        <v>171</v>
      </c>
      <c r="B48" s="997"/>
      <c r="C48" s="997"/>
      <c r="D48" s="997"/>
      <c r="E48" s="244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</row>
    <row r="49" spans="1:30" ht="27.75" customHeight="1" hidden="1">
      <c r="A49" s="246" t="s">
        <v>76</v>
      </c>
      <c r="B49" s="998"/>
      <c r="C49" s="998"/>
      <c r="D49" s="998"/>
      <c r="E49" s="247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 t="e">
        <f aca="true" t="shared" si="13" ref="Y49:AD49">Y47+Y48</f>
        <v>#REF!</v>
      </c>
      <c r="Z49" s="248" t="e">
        <f t="shared" si="13"/>
        <v>#REF!</v>
      </c>
      <c r="AA49" s="248" t="e">
        <f t="shared" si="13"/>
        <v>#REF!</v>
      </c>
      <c r="AB49" s="248" t="e">
        <f t="shared" si="13"/>
        <v>#REF!</v>
      </c>
      <c r="AC49" s="248" t="e">
        <f t="shared" si="13"/>
        <v>#REF!</v>
      </c>
      <c r="AD49" s="248" t="e">
        <f t="shared" si="13"/>
        <v>#REF!</v>
      </c>
    </row>
    <row r="50" spans="1:24" ht="15.75" hidden="1">
      <c r="A50" s="235"/>
      <c r="B50" s="236"/>
      <c r="C50" s="249"/>
      <c r="D50" s="250"/>
      <c r="E50" s="250"/>
      <c r="F50" s="251"/>
      <c r="G50" s="251"/>
      <c r="H50" s="251"/>
      <c r="I50" s="251"/>
      <c r="J50" s="251"/>
      <c r="K50" s="251"/>
      <c r="L50" s="228"/>
      <c r="M50" s="228"/>
      <c r="N50" s="228"/>
      <c r="O50" s="228"/>
      <c r="P50" s="228"/>
      <c r="Q50" s="228"/>
      <c r="R50" s="229"/>
      <c r="S50" s="229"/>
      <c r="T50" s="229"/>
      <c r="U50" s="229"/>
      <c r="V50" s="229"/>
      <c r="W50" s="229"/>
      <c r="X50" s="148"/>
    </row>
    <row r="51" spans="1:23" ht="15.75" customHeight="1" hidden="1">
      <c r="A51" s="235"/>
      <c r="B51" s="236"/>
      <c r="C51" s="994"/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238"/>
      <c r="T51" s="238"/>
      <c r="U51" s="238"/>
      <c r="V51" s="238"/>
      <c r="W51" s="238"/>
    </row>
    <row r="52" spans="1:23" ht="16.5" customHeight="1" hidden="1">
      <c r="A52" s="226" t="s">
        <v>201</v>
      </c>
      <c r="B52" s="226"/>
      <c r="C52" s="989"/>
      <c r="D52" s="989"/>
      <c r="E52" s="239"/>
      <c r="F52" s="227"/>
      <c r="G52" s="227"/>
      <c r="H52" s="227"/>
      <c r="I52" s="227"/>
      <c r="J52" s="227"/>
      <c r="K52" s="227"/>
      <c r="L52" s="228"/>
      <c r="M52" s="228"/>
      <c r="N52" s="228"/>
      <c r="O52" s="228"/>
      <c r="P52" s="228"/>
      <c r="Q52" s="228"/>
      <c r="R52" s="229"/>
      <c r="S52" s="229"/>
      <c r="T52" s="229"/>
      <c r="U52" s="229"/>
      <c r="V52" s="229"/>
      <c r="W52" s="229"/>
    </row>
    <row r="53" spans="1:30" ht="27.75" customHeight="1" hidden="1">
      <c r="A53" s="240" t="s">
        <v>15</v>
      </c>
      <c r="B53" s="996"/>
      <c r="C53" s="996"/>
      <c r="D53" s="996"/>
      <c r="E53" s="241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>
        <v>0</v>
      </c>
      <c r="Z53" s="252">
        <v>0</v>
      </c>
      <c r="AA53" s="252">
        <v>0</v>
      </c>
      <c r="AB53" s="252">
        <v>0</v>
      </c>
      <c r="AC53" s="252">
        <v>0</v>
      </c>
      <c r="AD53" s="252">
        <v>0</v>
      </c>
    </row>
    <row r="54" spans="1:30" ht="27.75" customHeight="1" hidden="1">
      <c r="A54" s="243" t="s">
        <v>171</v>
      </c>
      <c r="B54" s="997"/>
      <c r="C54" s="997"/>
      <c r="D54" s="997"/>
      <c r="E54" s="244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 t="e">
        <f>#REF!</f>
        <v>#REF!</v>
      </c>
      <c r="Z54" s="253" t="e">
        <f>#REF!</f>
        <v>#REF!</v>
      </c>
      <c r="AA54" s="253" t="e">
        <f>#REF!</f>
        <v>#REF!</v>
      </c>
      <c r="AB54" s="253" t="e">
        <f>#REF!</f>
        <v>#REF!</v>
      </c>
      <c r="AC54" s="253" t="e">
        <f>#REF!</f>
        <v>#REF!</v>
      </c>
      <c r="AD54" s="253" t="e">
        <f>#REF!</f>
        <v>#REF!</v>
      </c>
    </row>
    <row r="55" spans="1:30" ht="27.75" customHeight="1" hidden="1">
      <c r="A55" s="246" t="s">
        <v>76</v>
      </c>
      <c r="B55" s="1033"/>
      <c r="C55" s="1033"/>
      <c r="D55" s="1033"/>
      <c r="E55" s="254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 t="e">
        <f aca="true" t="shared" si="14" ref="Y55:AD55">Y53+Y54</f>
        <v>#REF!</v>
      </c>
      <c r="Z55" s="255" t="e">
        <f t="shared" si="14"/>
        <v>#REF!</v>
      </c>
      <c r="AA55" s="255" t="e">
        <f t="shared" si="14"/>
        <v>#REF!</v>
      </c>
      <c r="AB55" s="255" t="e">
        <f t="shared" si="14"/>
        <v>#REF!</v>
      </c>
      <c r="AC55" s="255" t="e">
        <f t="shared" si="14"/>
        <v>#REF!</v>
      </c>
      <c r="AD55" s="255" t="e">
        <f t="shared" si="14"/>
        <v>#REF!</v>
      </c>
    </row>
    <row r="56" spans="1:28" ht="15.75" hidden="1">
      <c r="A56" s="235"/>
      <c r="B56" s="236"/>
      <c r="C56" s="249"/>
      <c r="D56" s="250"/>
      <c r="E56" s="250"/>
      <c r="F56" s="251"/>
      <c r="G56" s="251"/>
      <c r="H56" s="251"/>
      <c r="I56" s="251"/>
      <c r="J56" s="251"/>
      <c r="K56" s="251"/>
      <c r="L56" s="228"/>
      <c r="M56" s="228"/>
      <c r="N56" s="228"/>
      <c r="O56" s="228"/>
      <c r="P56" s="228"/>
      <c r="Q56" s="228"/>
      <c r="R56" s="229"/>
      <c r="S56" s="229"/>
      <c r="T56" s="229"/>
      <c r="U56" s="229"/>
      <c r="V56" s="229"/>
      <c r="W56" s="229"/>
      <c r="AB56" s="149"/>
    </row>
    <row r="57" spans="1:24" ht="15.75" customHeight="1" hidden="1">
      <c r="A57" s="235"/>
      <c r="B57" s="236"/>
      <c r="C57" s="994"/>
      <c r="D57" s="994"/>
      <c r="E57" s="994"/>
      <c r="F57" s="994"/>
      <c r="G57" s="994"/>
      <c r="H57" s="994"/>
      <c r="I57" s="994"/>
      <c r="J57" s="994"/>
      <c r="K57" s="994"/>
      <c r="L57" s="994"/>
      <c r="M57" s="994"/>
      <c r="N57" s="994"/>
      <c r="O57" s="994"/>
      <c r="P57" s="994"/>
      <c r="Q57" s="994"/>
      <c r="R57" s="994"/>
      <c r="S57" s="238"/>
      <c r="T57" s="238"/>
      <c r="U57" s="238"/>
      <c r="V57" s="238"/>
      <c r="W57" s="238"/>
      <c r="X57" s="256"/>
    </row>
    <row r="58" spans="1:23" ht="15.75" hidden="1">
      <c r="A58" s="235"/>
      <c r="B58" s="236"/>
      <c r="C58" s="257"/>
      <c r="D58" s="257"/>
      <c r="E58" s="257"/>
      <c r="F58" s="257"/>
      <c r="G58" s="257"/>
      <c r="H58" s="257"/>
      <c r="I58" s="257"/>
      <c r="J58" s="257"/>
      <c r="K58" s="257"/>
      <c r="L58" s="258"/>
      <c r="M58" s="258"/>
      <c r="N58" s="258"/>
      <c r="O58" s="258"/>
      <c r="P58" s="258"/>
      <c r="Q58" s="258"/>
      <c r="R58" s="259"/>
      <c r="S58" s="259"/>
      <c r="T58" s="259"/>
      <c r="U58" s="259"/>
      <c r="V58" s="259"/>
      <c r="W58" s="259"/>
    </row>
    <row r="59" spans="1:23" ht="15.75" hidden="1">
      <c r="A59" s="226" t="s">
        <v>202</v>
      </c>
      <c r="C59" s="1034"/>
      <c r="D59" s="1034"/>
      <c r="E59" s="260"/>
      <c r="F59" s="257"/>
      <c r="G59" s="257"/>
      <c r="H59" s="257"/>
      <c r="I59" s="257"/>
      <c r="J59" s="257"/>
      <c r="K59" s="257"/>
      <c r="L59" s="258"/>
      <c r="M59" s="258"/>
      <c r="N59" s="258"/>
      <c r="O59" s="258"/>
      <c r="P59" s="258"/>
      <c r="Q59" s="258"/>
      <c r="R59" s="259"/>
      <c r="S59" s="259"/>
      <c r="T59" s="259"/>
      <c r="U59" s="259"/>
      <c r="V59" s="259"/>
      <c r="W59" s="259"/>
    </row>
    <row r="60" spans="1:30" ht="58.5" customHeight="1">
      <c r="A60" s="261" t="s">
        <v>15</v>
      </c>
      <c r="B60" s="1035" t="s">
        <v>203</v>
      </c>
      <c r="C60" s="1035"/>
      <c r="D60" s="1035"/>
      <c r="E60" s="262"/>
      <c r="F60" s="263">
        <v>20103766</v>
      </c>
      <c r="G60" s="263">
        <f>G61-G64</f>
        <v>0</v>
      </c>
      <c r="H60" s="263">
        <f>H61-H64</f>
        <v>0</v>
      </c>
      <c r="I60" s="263">
        <f>I61-I64</f>
        <v>0</v>
      </c>
      <c r="J60" s="263">
        <f>J61-J64</f>
        <v>0</v>
      </c>
      <c r="K60" s="263">
        <f>K61-K64</f>
        <v>0</v>
      </c>
      <c r="L60" s="263">
        <v>20103766</v>
      </c>
      <c r="M60" s="263">
        <f>M61-M64</f>
        <v>0</v>
      </c>
      <c r="N60" s="263">
        <f>N61-N64</f>
        <v>0</v>
      </c>
      <c r="O60" s="263">
        <f>O61-O64</f>
        <v>0</v>
      </c>
      <c r="P60" s="263">
        <f>P61-P64</f>
        <v>0</v>
      </c>
      <c r="Q60" s="263">
        <f>Q61-Q64</f>
        <v>0</v>
      </c>
      <c r="R60" s="263"/>
      <c r="S60" s="263">
        <f aca="true" t="shared" si="15" ref="S60:AD60">S61-S64</f>
        <v>0</v>
      </c>
      <c r="T60" s="263">
        <f t="shared" si="15"/>
        <v>0</v>
      </c>
      <c r="U60" s="263">
        <f t="shared" si="15"/>
        <v>0</v>
      </c>
      <c r="V60" s="263">
        <f t="shared" si="15"/>
        <v>0</v>
      </c>
      <c r="W60" s="263">
        <f t="shared" si="15"/>
        <v>0</v>
      </c>
      <c r="X60" s="263">
        <f t="shared" si="15"/>
        <v>0</v>
      </c>
      <c r="Y60" s="263" t="e">
        <f t="shared" si="15"/>
        <v>#REF!</v>
      </c>
      <c r="Z60" s="263" t="e">
        <f t="shared" si="15"/>
        <v>#REF!</v>
      </c>
      <c r="AA60" s="263" t="e">
        <f t="shared" si="15"/>
        <v>#REF!</v>
      </c>
      <c r="AB60" s="263" t="e">
        <f t="shared" si="15"/>
        <v>#REF!</v>
      </c>
      <c r="AC60" s="263" t="e">
        <f t="shared" si="15"/>
        <v>#REF!</v>
      </c>
      <c r="AD60" s="263" t="e">
        <f t="shared" si="15"/>
        <v>#REF!</v>
      </c>
    </row>
    <row r="61" spans="1:30" ht="27" customHeight="1">
      <c r="A61" s="264"/>
      <c r="B61" s="1036"/>
      <c r="C61" s="1036"/>
      <c r="D61" s="1036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7" t="e">
        <f>#REF!</f>
        <v>#REF!</v>
      </c>
      <c r="Z61" s="268" t="e">
        <f>#REF!</f>
        <v>#REF!</v>
      </c>
      <c r="AA61" s="268" t="e">
        <f>#REF!</f>
        <v>#REF!</v>
      </c>
      <c r="AB61" s="268" t="e">
        <f>#REF!</f>
        <v>#REF!</v>
      </c>
      <c r="AC61" s="268" t="e">
        <f>#REF!</f>
        <v>#REF!</v>
      </c>
      <c r="AD61" s="268" t="e">
        <f>#REF!</f>
        <v>#REF!</v>
      </c>
    </row>
    <row r="62" spans="1:30" ht="27" customHeight="1">
      <c r="A62" s="269"/>
      <c r="B62" s="1032"/>
      <c r="C62" s="1032"/>
      <c r="D62" s="1032"/>
      <c r="E62" s="270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67" t="e">
        <f>#REF!</f>
        <v>#REF!</v>
      </c>
      <c r="Z62" s="268" t="e">
        <f>#REF!</f>
        <v>#REF!</v>
      </c>
      <c r="AA62" s="268" t="e">
        <f>#REF!</f>
        <v>#REF!</v>
      </c>
      <c r="AB62" s="268" t="e">
        <f>#REF!</f>
        <v>#REF!</v>
      </c>
      <c r="AC62" s="268" t="e">
        <f>#REF!</f>
        <v>#REF!</v>
      </c>
      <c r="AD62" s="268" t="e">
        <f>#REF!</f>
        <v>#REF!</v>
      </c>
    </row>
    <row r="63" spans="1:30" ht="27" customHeight="1">
      <c r="A63" s="272"/>
      <c r="B63" s="1032"/>
      <c r="C63" s="1032"/>
      <c r="D63" s="1032"/>
      <c r="E63" s="270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67" t="e">
        <f>#REF!</f>
        <v>#REF!</v>
      </c>
      <c r="Z63" s="268" t="e">
        <f>#REF!</f>
        <v>#REF!</v>
      </c>
      <c r="AA63" s="268" t="e">
        <f>#REF!</f>
        <v>#REF!</v>
      </c>
      <c r="AB63" s="268" t="e">
        <f>#REF!</f>
        <v>#REF!</v>
      </c>
      <c r="AC63" s="268" t="e">
        <f>#REF!</f>
        <v>#REF!</v>
      </c>
      <c r="AD63" s="268" t="e">
        <f>#REF!</f>
        <v>#REF!</v>
      </c>
    </row>
    <row r="64" spans="1:30" ht="27" customHeight="1">
      <c r="A64" s="273"/>
      <c r="B64" s="1037"/>
      <c r="C64" s="1037"/>
      <c r="D64" s="1037"/>
      <c r="E64" s="274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6">
        <f aca="true" t="shared" si="16" ref="Y64:AD64">Y33</f>
        <v>0</v>
      </c>
      <c r="Z64" s="277">
        <f t="shared" si="16"/>
        <v>0</v>
      </c>
      <c r="AA64" s="277">
        <f t="shared" si="16"/>
        <v>0</v>
      </c>
      <c r="AB64" s="277">
        <f t="shared" si="16"/>
        <v>0</v>
      </c>
      <c r="AC64" s="277">
        <f t="shared" si="16"/>
        <v>0</v>
      </c>
      <c r="AD64" s="277">
        <f t="shared" si="16"/>
        <v>0</v>
      </c>
    </row>
    <row r="65" spans="1:30" ht="27" customHeight="1">
      <c r="A65" s="269"/>
      <c r="B65" s="1032"/>
      <c r="C65" s="1032"/>
      <c r="D65" s="1032"/>
      <c r="E65" s="270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67">
        <v>0</v>
      </c>
      <c r="Z65" s="268">
        <v>0</v>
      </c>
      <c r="AA65" s="268">
        <v>0</v>
      </c>
      <c r="AB65" s="268">
        <v>0</v>
      </c>
      <c r="AC65" s="268">
        <v>0</v>
      </c>
      <c r="AD65" s="268">
        <v>0</v>
      </c>
    </row>
    <row r="66" spans="1:30" ht="27" customHeight="1">
      <c r="A66" s="278"/>
      <c r="B66" s="1032"/>
      <c r="C66" s="1032"/>
      <c r="D66" s="1032"/>
      <c r="E66" s="270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9">
        <v>0</v>
      </c>
      <c r="Z66" s="280">
        <v>0</v>
      </c>
      <c r="AA66" s="280">
        <v>0</v>
      </c>
      <c r="AB66" s="280">
        <v>0</v>
      </c>
      <c r="AC66" s="280">
        <v>0</v>
      </c>
      <c r="AD66" s="280">
        <v>0</v>
      </c>
    </row>
  </sheetData>
  <sheetProtection selectLockedCells="1" selectUnlockedCells="1"/>
  <mergeCells count="45">
    <mergeCell ref="B64:D64"/>
    <mergeCell ref="B65:D65"/>
    <mergeCell ref="C51:R51"/>
    <mergeCell ref="B66:D66"/>
    <mergeCell ref="B53:D53"/>
    <mergeCell ref="B54:D54"/>
    <mergeCell ref="B55:D55"/>
    <mergeCell ref="C57:R57"/>
    <mergeCell ref="C59:D59"/>
    <mergeCell ref="B60:D60"/>
    <mergeCell ref="B61:D61"/>
    <mergeCell ref="B62:D62"/>
    <mergeCell ref="B63:D63"/>
    <mergeCell ref="C46:D46"/>
    <mergeCell ref="B47:D47"/>
    <mergeCell ref="B48:D48"/>
    <mergeCell ref="B49:D49"/>
    <mergeCell ref="B32:D32"/>
    <mergeCell ref="B33:D33"/>
    <mergeCell ref="C34:D34"/>
    <mergeCell ref="C52:D52"/>
    <mergeCell ref="B36:D36"/>
    <mergeCell ref="A37:D37"/>
    <mergeCell ref="A38:D38"/>
    <mergeCell ref="C41:R41"/>
    <mergeCell ref="B43:D43"/>
    <mergeCell ref="C45:R45"/>
    <mergeCell ref="X6:AD6"/>
    <mergeCell ref="C35:D35"/>
    <mergeCell ref="B8:D8"/>
    <mergeCell ref="B19:D19"/>
    <mergeCell ref="C20:D20"/>
    <mergeCell ref="C21:D21"/>
    <mergeCell ref="C22:D22"/>
    <mergeCell ref="B27:D27"/>
    <mergeCell ref="C28:D28"/>
    <mergeCell ref="C29:D29"/>
    <mergeCell ref="A6:D6"/>
    <mergeCell ref="F6:K6"/>
    <mergeCell ref="L6:Q6"/>
    <mergeCell ref="R6:W6"/>
    <mergeCell ref="A1:X1"/>
    <mergeCell ref="A2:B2"/>
    <mergeCell ref="A3:X3"/>
    <mergeCell ref="E4:F4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47.8515625" style="281" customWidth="1"/>
    <col min="2" max="2" width="17.7109375" style="281" customWidth="1"/>
    <col min="3" max="7" width="0" style="281" hidden="1" customWidth="1"/>
    <col min="8" max="8" width="43.57421875" style="281" customWidth="1"/>
    <col min="9" max="9" width="16.140625" style="281" customWidth="1"/>
    <col min="10" max="14" width="0" style="281" hidden="1" customWidth="1"/>
    <col min="15" max="16384" width="9.140625" style="281" customWidth="1"/>
  </cols>
  <sheetData>
    <row r="1" spans="8:9" ht="12.75">
      <c r="H1" s="1038" t="s">
        <v>204</v>
      </c>
      <c r="I1" s="1038"/>
    </row>
    <row r="2" spans="1:9" ht="14.25" customHeight="1">
      <c r="A2" s="1039" t="s">
        <v>205</v>
      </c>
      <c r="B2" s="1039"/>
      <c r="C2" s="1039"/>
      <c r="D2" s="1039"/>
      <c r="E2" s="1039"/>
      <c r="F2" s="1039"/>
      <c r="G2" s="1039"/>
      <c r="H2" s="1039"/>
      <c r="I2" s="1039"/>
    </row>
    <row r="3" spans="1:9" ht="11.25" customHeight="1">
      <c r="A3" s="282"/>
      <c r="B3" s="282" t="s">
        <v>532</v>
      </c>
      <c r="C3" s="282"/>
      <c r="D3" s="282"/>
      <c r="E3" s="282"/>
      <c r="F3" s="282"/>
      <c r="G3" s="282"/>
      <c r="H3" s="13"/>
      <c r="I3" s="951" t="s">
        <v>533</v>
      </c>
    </row>
    <row r="4" spans="1:9" ht="17.25" customHeight="1">
      <c r="A4" s="1040" t="s">
        <v>206</v>
      </c>
      <c r="B4" s="1040"/>
      <c r="C4" s="1040"/>
      <c r="D4" s="1040"/>
      <c r="E4" s="1040"/>
      <c r="F4" s="1040"/>
      <c r="G4" s="1040"/>
      <c r="H4" s="1040"/>
      <c r="I4" s="1040"/>
    </row>
    <row r="5" spans="1:14" ht="22.5" customHeight="1">
      <c r="A5" s="283" t="s">
        <v>141</v>
      </c>
      <c r="B5" s="284" t="s">
        <v>207</v>
      </c>
      <c r="C5" s="285" t="s">
        <v>144</v>
      </c>
      <c r="D5" s="285" t="s">
        <v>208</v>
      </c>
      <c r="E5" s="285" t="s">
        <v>146</v>
      </c>
      <c r="F5" s="285" t="s">
        <v>147</v>
      </c>
      <c r="G5" s="286" t="s">
        <v>148</v>
      </c>
      <c r="H5" s="287" t="s">
        <v>209</v>
      </c>
      <c r="I5" s="284" t="s">
        <v>207</v>
      </c>
      <c r="J5" s="285" t="s">
        <v>144</v>
      </c>
      <c r="K5" s="285" t="s">
        <v>145</v>
      </c>
      <c r="L5" s="285" t="s">
        <v>146</v>
      </c>
      <c r="M5" s="285" t="s">
        <v>147</v>
      </c>
      <c r="N5" s="286" t="s">
        <v>148</v>
      </c>
    </row>
    <row r="6" spans="1:14" ht="12.75">
      <c r="A6" s="288" t="s">
        <v>210</v>
      </c>
      <c r="B6" s="289">
        <v>16900000</v>
      </c>
      <c r="C6" s="290"/>
      <c r="D6" s="290"/>
      <c r="E6" s="290"/>
      <c r="F6" s="290"/>
      <c r="G6" s="290"/>
      <c r="H6" s="291" t="s">
        <v>211</v>
      </c>
      <c r="I6" s="292">
        <v>32969087</v>
      </c>
      <c r="J6" s="293" t="e">
        <f>'4.sz.m.ÖNK kiadás'!G7+#REF!+'5. sz. m óvoda'!E30+#REF!</f>
        <v>#REF!</v>
      </c>
      <c r="K6" s="293" t="e">
        <f>'4.sz.m.ÖNK kiadás'!H7+#REF!+'5. sz. m óvoda'!F30+#REF!</f>
        <v>#REF!</v>
      </c>
      <c r="L6" s="293" t="e">
        <f>'4.sz.m.ÖNK kiadás'!I7+#REF!+'5. sz. m óvoda'!G30+#REF!</f>
        <v>#REF!</v>
      </c>
      <c r="M6" s="293" t="e">
        <f>'4.sz.m.ÖNK kiadás'!J7+#REF!+'5. sz. m óvoda'!H30+#REF!</f>
        <v>#REF!</v>
      </c>
      <c r="N6" s="293" t="e">
        <f>'4.sz.m.ÖNK kiadás'!K7+#REF!+'5. sz. m óvoda'!I30+#REF!</f>
        <v>#REF!</v>
      </c>
    </row>
    <row r="7" spans="1:14" ht="12.75">
      <c r="A7" s="294" t="s">
        <v>212</v>
      </c>
      <c r="B7" s="295">
        <v>8275806</v>
      </c>
      <c r="C7" s="296"/>
      <c r="D7" s="296"/>
      <c r="E7" s="296"/>
      <c r="F7" s="296"/>
      <c r="G7" s="296"/>
      <c r="H7" s="297" t="s">
        <v>213</v>
      </c>
      <c r="I7" s="295">
        <v>8816615</v>
      </c>
      <c r="J7" s="296" t="e">
        <f>'4.sz.m.ÖNK kiadás'!G8+#REF!+'5. sz. m óvoda'!E31+#REF!</f>
        <v>#REF!</v>
      </c>
      <c r="K7" s="296" t="e">
        <f>'4.sz.m.ÖNK kiadás'!H8+#REF!+'5. sz. m óvoda'!F31+#REF!</f>
        <v>#REF!</v>
      </c>
      <c r="L7" s="296" t="e">
        <f>'4.sz.m.ÖNK kiadás'!I8+#REF!+'5. sz. m óvoda'!G31+#REF!</f>
        <v>#REF!</v>
      </c>
      <c r="M7" s="296" t="e">
        <f>'4.sz.m.ÖNK kiadás'!J8+#REF!+'5. sz. m óvoda'!H31+#REF!</f>
        <v>#REF!</v>
      </c>
      <c r="N7" s="296" t="e">
        <f>'4.sz.m.ÖNK kiadás'!K8+#REF!+'5. sz. m óvoda'!I31+#REF!</f>
        <v>#REF!</v>
      </c>
    </row>
    <row r="8" spans="1:14" ht="17.25" customHeight="1">
      <c r="A8" s="294" t="s">
        <v>214</v>
      </c>
      <c r="B8" s="295">
        <v>33306320</v>
      </c>
      <c r="C8" s="296"/>
      <c r="D8" s="296"/>
      <c r="E8" s="296"/>
      <c r="F8" s="296"/>
      <c r="G8" s="296"/>
      <c r="H8" s="297" t="s">
        <v>215</v>
      </c>
      <c r="I8" s="295">
        <v>25170358</v>
      </c>
      <c r="J8" s="296" t="e">
        <f>'4.sz.m.ÖNK kiadás'!G9+#REF!+'5. sz. m óvoda'!E32+#REF!</f>
        <v>#REF!</v>
      </c>
      <c r="K8" s="296" t="e">
        <f>'4.sz.m.ÖNK kiadás'!H9+#REF!+'5. sz. m óvoda'!F32+#REF!</f>
        <v>#REF!</v>
      </c>
      <c r="L8" s="296" t="e">
        <f>'4.sz.m.ÖNK kiadás'!I9+#REF!+'5. sz. m óvoda'!G32+#REF!</f>
        <v>#REF!</v>
      </c>
      <c r="M8" s="296" t="e">
        <f>'4.sz.m.ÖNK kiadás'!J9+#REF!+'5. sz. m óvoda'!H32+#REF!</f>
        <v>#REF!</v>
      </c>
      <c r="N8" s="296" t="e">
        <f>'4.sz.m.ÖNK kiadás'!K9+#REF!+'5. sz. m óvoda'!I32+#REF!</f>
        <v>#REF!</v>
      </c>
    </row>
    <row r="9" spans="1:14" ht="12.75">
      <c r="A9" s="294" t="s">
        <v>216</v>
      </c>
      <c r="B9" s="295">
        <v>540000</v>
      </c>
      <c r="C9" s="296"/>
      <c r="D9" s="296"/>
      <c r="E9" s="296"/>
      <c r="F9" s="296"/>
      <c r="G9" s="296"/>
      <c r="H9" s="297" t="s">
        <v>217</v>
      </c>
      <c r="I9" s="298">
        <v>2211000</v>
      </c>
      <c r="J9" s="299" t="e">
        <f>'4.sz.m.ÖNK kiadás'!G10+#REF!+'5. sz. m óvoda'!E33+#REF!</f>
        <v>#REF!</v>
      </c>
      <c r="K9" s="299" t="e">
        <f>'4.sz.m.ÖNK kiadás'!H10+#REF!+'5. sz. m óvoda'!F33+#REF!</f>
        <v>#REF!</v>
      </c>
      <c r="L9" s="299" t="e">
        <f>'4.sz.m.ÖNK kiadás'!I10+#REF!+'5. sz. m óvoda'!G33+#REF!</f>
        <v>#REF!</v>
      </c>
      <c r="M9" s="299" t="e">
        <f>'4.sz.m.ÖNK kiadás'!J10+#REF!+'5. sz. m óvoda'!H33+#REF!</f>
        <v>#REF!</v>
      </c>
      <c r="N9" s="299" t="e">
        <f>'4.sz.m.ÖNK kiadás'!K10+#REF!+'5. sz. m óvoda'!I33+#REF!</f>
        <v>#REF!</v>
      </c>
    </row>
    <row r="10" spans="1:14" ht="11.25" customHeight="1">
      <c r="A10" s="294"/>
      <c r="B10" s="295"/>
      <c r="C10" s="296"/>
      <c r="D10" s="296"/>
      <c r="E10" s="296"/>
      <c r="F10" s="296"/>
      <c r="G10" s="296"/>
      <c r="H10" s="300" t="s">
        <v>218</v>
      </c>
      <c r="I10" s="295">
        <v>1940621</v>
      </c>
      <c r="J10" s="296" t="e">
        <f>'4.sz.m.ÖNK kiadás'!G11+#REF!+'5. sz. m óvoda'!E34+#REF!</f>
        <v>#REF!</v>
      </c>
      <c r="K10" s="296" t="e">
        <f>'4.sz.m.ÖNK kiadás'!H11+#REF!+'5. sz. m óvoda'!F34+#REF!</f>
        <v>#REF!</v>
      </c>
      <c r="L10" s="296" t="e">
        <f>'4.sz.m.ÖNK kiadás'!I11+#REF!+'5. sz. m óvoda'!G34+#REF!</f>
        <v>#REF!</v>
      </c>
      <c r="M10" s="296" t="e">
        <f>'4.sz.m.ÖNK kiadás'!J11+#REF!+'5. sz. m óvoda'!H34+#REF!</f>
        <v>#REF!</v>
      </c>
      <c r="N10" s="296" t="e">
        <f>'4.sz.m.ÖNK kiadás'!K11+#REF!+'5. sz. m óvoda'!I34+#REF!</f>
        <v>#REF!</v>
      </c>
    </row>
    <row r="11" spans="1:14" ht="12.75">
      <c r="A11" s="294"/>
      <c r="B11" s="295"/>
      <c r="C11" s="296"/>
      <c r="D11" s="296"/>
      <c r="E11" s="296"/>
      <c r="F11" s="296"/>
      <c r="G11" s="296"/>
      <c r="H11" s="297" t="s">
        <v>219</v>
      </c>
      <c r="I11" s="298">
        <v>2804211</v>
      </c>
      <c r="J11" s="299">
        <f>'4.sz.m.ÖNK kiadás'!G25</f>
        <v>0</v>
      </c>
      <c r="K11" s="299">
        <f>'4.sz.m.ÖNK kiadás'!H25</f>
        <v>0</v>
      </c>
      <c r="L11" s="299" t="e">
        <f>'4.sz.m.ÖNK kiadás'!I25+#REF!</f>
        <v>#REF!</v>
      </c>
      <c r="M11" s="299" t="e">
        <f>'4.sz.m.ÖNK kiadás'!J25+#REF!</f>
        <v>#REF!</v>
      </c>
      <c r="N11" s="299" t="e">
        <f>'4.sz.m.ÖNK kiadás'!K25+#REF!</f>
        <v>#REF!</v>
      </c>
    </row>
    <row r="12" spans="1:14" ht="12.75" hidden="1">
      <c r="A12" s="301"/>
      <c r="B12" s="302"/>
      <c r="C12" s="303"/>
      <c r="D12" s="303"/>
      <c r="E12" s="303"/>
      <c r="F12" s="303"/>
      <c r="G12" s="303"/>
      <c r="H12" s="304"/>
      <c r="I12" s="302"/>
      <c r="J12" s="303"/>
      <c r="K12" s="303"/>
      <c r="L12" s="303"/>
      <c r="M12" s="303"/>
      <c r="N12" s="303"/>
    </row>
    <row r="13" spans="1:14" ht="16.5" customHeight="1" hidden="1">
      <c r="A13" s="305"/>
      <c r="B13" s="306"/>
      <c r="C13" s="307"/>
      <c r="D13" s="307"/>
      <c r="E13" s="307"/>
      <c r="F13" s="307"/>
      <c r="G13" s="307"/>
      <c r="H13" s="308"/>
      <c r="I13" s="306"/>
      <c r="J13" s="307"/>
      <c r="K13" s="307"/>
      <c r="L13" s="307"/>
      <c r="M13" s="307"/>
      <c r="N13" s="307"/>
    </row>
    <row r="14" spans="1:14" ht="18" customHeight="1">
      <c r="A14" s="309" t="s">
        <v>220</v>
      </c>
      <c r="B14" s="310">
        <f>SUM(B6:B13)</f>
        <v>59022126</v>
      </c>
      <c r="C14" s="311">
        <f>C6+C9+C10+C11+C13</f>
        <v>0</v>
      </c>
      <c r="D14" s="311">
        <f>D6+D9+D10+D11+D13</f>
        <v>0</v>
      </c>
      <c r="E14" s="311">
        <f>E6+E9+E10+E11+E13</f>
        <v>0</v>
      </c>
      <c r="F14" s="311">
        <f>F6+F9+F10+F11+F13</f>
        <v>0</v>
      </c>
      <c r="G14" s="311">
        <f>G6+G9+G10+G11+G13</f>
        <v>0</v>
      </c>
      <c r="H14" s="312" t="s">
        <v>221</v>
      </c>
      <c r="I14" s="953">
        <f aca="true" t="shared" si="0" ref="I14:N14">SUM(I6:I13)</f>
        <v>73911892</v>
      </c>
      <c r="J14" s="311" t="e">
        <f t="shared" si="0"/>
        <v>#REF!</v>
      </c>
      <c r="K14" s="311" t="e">
        <f t="shared" si="0"/>
        <v>#REF!</v>
      </c>
      <c r="L14" s="311" t="e">
        <f t="shared" si="0"/>
        <v>#REF!</v>
      </c>
      <c r="M14" s="311" t="e">
        <f t="shared" si="0"/>
        <v>#REF!</v>
      </c>
      <c r="N14" s="311" t="e">
        <f t="shared" si="0"/>
        <v>#REF!</v>
      </c>
    </row>
    <row r="15" spans="1:14" ht="15.75" customHeight="1">
      <c r="A15" s="313" t="s">
        <v>222</v>
      </c>
      <c r="B15" s="952">
        <v>15508821</v>
      </c>
      <c r="C15" s="314" t="e">
        <f>'3.sz.m Önk  bev.'!G57+#REF!+'5. sz. m óvoda'!E21+#REF!</f>
        <v>#REF!</v>
      </c>
      <c r="D15" s="314" t="e">
        <f>'3.sz.m Önk  bev.'!H57+#REF!+'5. sz. m óvoda'!F21+#REF!</f>
        <v>#REF!</v>
      </c>
      <c r="E15" s="314" t="e">
        <f>'3.sz.m Önk  bev.'!I57+#REF!+'5. sz. m óvoda'!G21+#REF!</f>
        <v>#REF!</v>
      </c>
      <c r="F15" s="314" t="e">
        <f>'3.sz.m Önk  bev.'!J57+#REF!+'5. sz. m óvoda'!H21+#REF!</f>
        <v>#REF!</v>
      </c>
      <c r="G15" s="314" t="e">
        <f>'3.sz.m Önk  bev.'!K57+#REF!+'5. sz. m óvoda'!I21+#REF!</f>
        <v>#REF!</v>
      </c>
      <c r="H15" s="291" t="s">
        <v>223</v>
      </c>
      <c r="I15" s="289"/>
      <c r="J15" s="290">
        <v>0</v>
      </c>
      <c r="K15" s="290">
        <v>0</v>
      </c>
      <c r="L15" s="290">
        <v>0</v>
      </c>
      <c r="M15" s="290">
        <v>0</v>
      </c>
      <c r="N15" s="290">
        <v>0</v>
      </c>
    </row>
    <row r="16" spans="1:14" ht="12.75" customHeight="1">
      <c r="A16" s="315" t="s">
        <v>224</v>
      </c>
      <c r="B16" s="316"/>
      <c r="C16" s="317"/>
      <c r="D16" s="317"/>
      <c r="E16" s="317"/>
      <c r="F16" s="317"/>
      <c r="G16" s="317"/>
      <c r="H16" s="304" t="s">
        <v>531</v>
      </c>
      <c r="I16" s="302">
        <v>619055</v>
      </c>
      <c r="J16" s="303"/>
      <c r="K16" s="303"/>
      <c r="L16" s="303"/>
      <c r="M16" s="303"/>
      <c r="N16" s="303"/>
    </row>
    <row r="17" spans="1:14" ht="18.75" customHeight="1">
      <c r="A17" s="318" t="s">
        <v>225</v>
      </c>
      <c r="B17" s="319">
        <v>15508821</v>
      </c>
      <c r="C17" s="320" t="e">
        <f>SUM(C15:C16)</f>
        <v>#REF!</v>
      </c>
      <c r="D17" s="320" t="e">
        <f>SUM(D15:D16)</f>
        <v>#REF!</v>
      </c>
      <c r="E17" s="320" t="e">
        <f>SUM(E15:E16)</f>
        <v>#REF!</v>
      </c>
      <c r="F17" s="320" t="e">
        <f>SUM(F15:F16)</f>
        <v>#REF!</v>
      </c>
      <c r="G17" s="320" t="e">
        <f>SUM(G15:G16)</f>
        <v>#REF!</v>
      </c>
      <c r="H17" s="321" t="s">
        <v>226</v>
      </c>
      <c r="I17" s="319">
        <f>SUM(I16)</f>
        <v>619055</v>
      </c>
      <c r="J17" s="320">
        <f>SUM(J15:J16)</f>
        <v>0</v>
      </c>
      <c r="K17" s="320">
        <f>SUM(K15:K16)</f>
        <v>0</v>
      </c>
      <c r="L17" s="320">
        <f>SUM(L15:L16)</f>
        <v>0</v>
      </c>
      <c r="M17" s="320">
        <f>SUM(M15:M16)</f>
        <v>0</v>
      </c>
      <c r="N17" s="320">
        <f>SUM(N15:N16)</f>
        <v>0</v>
      </c>
    </row>
    <row r="18" spans="1:14" ht="17.25" customHeight="1">
      <c r="A18" s="322" t="s">
        <v>227</v>
      </c>
      <c r="B18" s="323">
        <f aca="true" t="shared" si="1" ref="B18:G18">B14+B17</f>
        <v>74530947</v>
      </c>
      <c r="C18" s="324" t="e">
        <f t="shared" si="1"/>
        <v>#REF!</v>
      </c>
      <c r="D18" s="324" t="e">
        <f t="shared" si="1"/>
        <v>#REF!</v>
      </c>
      <c r="E18" s="324" t="e">
        <f t="shared" si="1"/>
        <v>#REF!</v>
      </c>
      <c r="F18" s="324" t="e">
        <f t="shared" si="1"/>
        <v>#REF!</v>
      </c>
      <c r="G18" s="324" t="e">
        <f t="shared" si="1"/>
        <v>#REF!</v>
      </c>
      <c r="H18" s="325" t="s">
        <v>228</v>
      </c>
      <c r="I18" s="323">
        <f aca="true" t="shared" si="2" ref="I18:N18">I14+I17</f>
        <v>74530947</v>
      </c>
      <c r="J18" s="324" t="e">
        <f t="shared" si="2"/>
        <v>#REF!</v>
      </c>
      <c r="K18" s="324" t="e">
        <f t="shared" si="2"/>
        <v>#REF!</v>
      </c>
      <c r="L18" s="324" t="e">
        <f t="shared" si="2"/>
        <v>#REF!</v>
      </c>
      <c r="M18" s="324" t="e">
        <f t="shared" si="2"/>
        <v>#REF!</v>
      </c>
      <c r="N18" s="324" t="e">
        <f t="shared" si="2"/>
        <v>#REF!</v>
      </c>
    </row>
    <row r="19" spans="1:14" ht="17.25" customHeight="1">
      <c r="A19" s="326" t="s">
        <v>229</v>
      </c>
      <c r="B19" s="327"/>
      <c r="C19" s="328"/>
      <c r="D19" s="328"/>
      <c r="E19" s="328"/>
      <c r="F19" s="328"/>
      <c r="G19" s="328"/>
      <c r="H19" s="329" t="s">
        <v>230</v>
      </c>
      <c r="I19" s="327"/>
      <c r="J19" s="328"/>
      <c r="K19" s="328"/>
      <c r="L19" s="328"/>
      <c r="M19" s="328"/>
      <c r="N19" s="328"/>
    </row>
    <row r="20" spans="1:14" ht="17.25" customHeight="1">
      <c r="A20" s="326" t="s">
        <v>231</v>
      </c>
      <c r="B20" s="327">
        <v>-14889766</v>
      </c>
      <c r="C20" s="328"/>
      <c r="D20" s="328"/>
      <c r="E20" s="328"/>
      <c r="F20" s="328"/>
      <c r="G20" s="328"/>
      <c r="H20" s="329" t="s">
        <v>232</v>
      </c>
      <c r="I20" s="327"/>
      <c r="J20" s="328"/>
      <c r="K20" s="328"/>
      <c r="L20" s="328"/>
      <c r="M20" s="328"/>
      <c r="N20" s="328"/>
    </row>
    <row r="21" spans="1:11" ht="22.5" customHeight="1">
      <c r="A21" s="1040" t="s">
        <v>233</v>
      </c>
      <c r="B21" s="1040"/>
      <c r="C21" s="1040"/>
      <c r="D21" s="1040"/>
      <c r="E21" s="1040"/>
      <c r="F21" s="1040"/>
      <c r="G21" s="1040"/>
      <c r="H21" s="1040"/>
      <c r="I21" s="1040"/>
      <c r="J21" s="330"/>
      <c r="K21" s="330"/>
    </row>
    <row r="22" spans="1:14" ht="12.75">
      <c r="A22" s="288" t="s">
        <v>234</v>
      </c>
      <c r="B22" s="331">
        <v>2000000</v>
      </c>
      <c r="C22" s="332"/>
      <c r="D22" s="332"/>
      <c r="E22" s="332"/>
      <c r="F22" s="332"/>
      <c r="G22" s="332"/>
      <c r="H22" s="333" t="s">
        <v>235</v>
      </c>
      <c r="I22" s="956">
        <v>889000</v>
      </c>
      <c r="J22" s="293" t="e">
        <f>'4.sz.m.ÖNK kiadás'!G18+#REF!</f>
        <v>#REF!</v>
      </c>
      <c r="K22" s="293" t="e">
        <f>'4.sz.m.ÖNK kiadás'!H18+#REF!</f>
        <v>#REF!</v>
      </c>
      <c r="L22" s="293" t="e">
        <f>'4.sz.m.ÖNK kiadás'!I18+#REF!</f>
        <v>#REF!</v>
      </c>
      <c r="M22" s="293" t="e">
        <f>'4.sz.m.ÖNK kiadás'!J18+#REF!</f>
        <v>#REF!</v>
      </c>
      <c r="N22" s="293" t="e">
        <f>'4.sz.m.ÖNK kiadás'!K18+#REF!</f>
        <v>#REF!</v>
      </c>
    </row>
    <row r="23" spans="1:14" ht="12.75">
      <c r="A23" s="294" t="s">
        <v>236</v>
      </c>
      <c r="B23" s="295"/>
      <c r="C23" s="296"/>
      <c r="D23" s="296"/>
      <c r="E23" s="296"/>
      <c r="F23" s="296"/>
      <c r="G23" s="296"/>
      <c r="H23" s="297" t="s">
        <v>237</v>
      </c>
      <c r="I23" s="957">
        <v>1278549</v>
      </c>
      <c r="J23" s="296">
        <f>'4.sz.m.ÖNK kiadás'!G19</f>
        <v>0</v>
      </c>
      <c r="K23" s="296">
        <f>'4.sz.m.ÖNK kiadás'!H19</f>
        <v>0</v>
      </c>
      <c r="L23" s="296">
        <f>'4.sz.m.ÖNK kiadás'!I19</f>
        <v>0</v>
      </c>
      <c r="M23" s="296">
        <f>'4.sz.m.ÖNK kiadás'!J19</f>
        <v>0</v>
      </c>
      <c r="N23" s="296">
        <f>'4.sz.m.ÖNK kiadás'!K19</f>
        <v>0</v>
      </c>
    </row>
    <row r="24" spans="1:14" ht="12.75">
      <c r="A24" s="294" t="s">
        <v>238</v>
      </c>
      <c r="B24" s="295">
        <v>2783549</v>
      </c>
      <c r="C24" s="296"/>
      <c r="D24" s="296"/>
      <c r="E24" s="296"/>
      <c r="F24" s="296"/>
      <c r="G24" s="296"/>
      <c r="H24" s="297" t="s">
        <v>239</v>
      </c>
      <c r="I24" s="957">
        <v>400000</v>
      </c>
      <c r="J24" s="296">
        <f>'4.sz.m.ÖNK kiadás'!G20</f>
        <v>0</v>
      </c>
      <c r="K24" s="296">
        <f>'4.sz.m.ÖNK kiadás'!H20</f>
        <v>0</v>
      </c>
      <c r="L24" s="296">
        <f>'4.sz.m.ÖNK kiadás'!I20</f>
        <v>0</v>
      </c>
      <c r="M24" s="296">
        <f>'4.sz.m.ÖNK kiadás'!J20</f>
        <v>0</v>
      </c>
      <c r="N24" s="296">
        <f>'4.sz.m.ÖNK kiadás'!K20</f>
        <v>0</v>
      </c>
    </row>
    <row r="25" spans="1:14" ht="12.75">
      <c r="A25" s="294"/>
      <c r="B25" s="295"/>
      <c r="C25" s="296"/>
      <c r="D25" s="296"/>
      <c r="E25" s="296"/>
      <c r="F25" s="296"/>
      <c r="G25" s="296"/>
      <c r="H25" s="297" t="s">
        <v>240</v>
      </c>
      <c r="I25" s="957">
        <v>7430000</v>
      </c>
      <c r="J25" s="296"/>
      <c r="K25" s="296"/>
      <c r="L25" s="296"/>
      <c r="M25" s="296"/>
      <c r="N25" s="296"/>
    </row>
    <row r="26" spans="1:14" ht="12.75" hidden="1">
      <c r="A26" s="334"/>
      <c r="B26" s="302"/>
      <c r="C26" s="303"/>
      <c r="D26" s="303"/>
      <c r="E26" s="303"/>
      <c r="F26" s="303"/>
      <c r="G26" s="303"/>
      <c r="H26" s="304"/>
      <c r="I26" s="954"/>
      <c r="J26" s="303"/>
      <c r="K26" s="303"/>
      <c r="L26" s="303"/>
      <c r="M26" s="303"/>
      <c r="N26" s="303"/>
    </row>
    <row r="27" spans="1:14" ht="12.75">
      <c r="A27" s="335" t="s">
        <v>241</v>
      </c>
      <c r="B27" s="323">
        <f>SUM(B22:B26)</f>
        <v>4783549</v>
      </c>
      <c r="C27" s="324">
        <f>SUM(C22:C25)</f>
        <v>0</v>
      </c>
      <c r="D27" s="324">
        <f>SUM(D22:D25)</f>
        <v>0</v>
      </c>
      <c r="E27" s="324">
        <f>SUM(E22:E25)</f>
        <v>0</v>
      </c>
      <c r="F27" s="324">
        <f>SUM(F22:F25)</f>
        <v>0</v>
      </c>
      <c r="G27" s="324">
        <f>SUM(G22:G25)</f>
        <v>0</v>
      </c>
      <c r="H27" s="336" t="s">
        <v>242</v>
      </c>
      <c r="I27" s="955">
        <f aca="true" t="shared" si="3" ref="I27:N27">SUM(I22:I26)</f>
        <v>9997549</v>
      </c>
      <c r="J27" s="337" t="e">
        <f t="shared" si="3"/>
        <v>#REF!</v>
      </c>
      <c r="K27" s="337" t="e">
        <f t="shared" si="3"/>
        <v>#REF!</v>
      </c>
      <c r="L27" s="337" t="e">
        <f t="shared" si="3"/>
        <v>#REF!</v>
      </c>
      <c r="M27" s="337" t="e">
        <f t="shared" si="3"/>
        <v>#REF!</v>
      </c>
      <c r="N27" s="337" t="e">
        <f t="shared" si="3"/>
        <v>#REF!</v>
      </c>
    </row>
    <row r="28" spans="1:14" ht="15" customHeight="1">
      <c r="A28" s="313" t="s">
        <v>222</v>
      </c>
      <c r="B28" s="338">
        <v>5214000</v>
      </c>
      <c r="C28" s="339"/>
      <c r="D28" s="339"/>
      <c r="E28" s="339"/>
      <c r="F28" s="339"/>
      <c r="G28" s="339"/>
      <c r="H28" s="340" t="s">
        <v>243</v>
      </c>
      <c r="I28" s="289"/>
      <c r="J28" s="290"/>
      <c r="K28" s="290"/>
      <c r="L28" s="290"/>
      <c r="M28" s="290"/>
      <c r="N28" s="290"/>
    </row>
    <row r="29" spans="1:14" ht="12.75">
      <c r="A29" s="315" t="s">
        <v>224</v>
      </c>
      <c r="B29" s="341"/>
      <c r="C29" s="342"/>
      <c r="D29" s="342"/>
      <c r="E29" s="342"/>
      <c r="F29" s="342"/>
      <c r="G29" s="342"/>
      <c r="H29" s="343"/>
      <c r="I29" s="302"/>
      <c r="J29" s="303"/>
      <c r="K29" s="303"/>
      <c r="L29" s="303"/>
      <c r="M29" s="303"/>
      <c r="N29" s="303"/>
    </row>
    <row r="30" spans="1:14" ht="18.75" customHeight="1">
      <c r="A30" s="344" t="s">
        <v>244</v>
      </c>
      <c r="B30" s="319">
        <f aca="true" t="shared" si="4" ref="B30:G30">SUM(B28:B29)</f>
        <v>5214000</v>
      </c>
      <c r="C30" s="320">
        <f t="shared" si="4"/>
        <v>0</v>
      </c>
      <c r="D30" s="320">
        <f t="shared" si="4"/>
        <v>0</v>
      </c>
      <c r="E30" s="320">
        <f t="shared" si="4"/>
        <v>0</v>
      </c>
      <c r="F30" s="320">
        <f t="shared" si="4"/>
        <v>0</v>
      </c>
      <c r="G30" s="320">
        <f t="shared" si="4"/>
        <v>0</v>
      </c>
      <c r="H30" s="336" t="s">
        <v>245</v>
      </c>
      <c r="I30" s="323"/>
      <c r="J30" s="324">
        <f>SUM(J28:J29)</f>
        <v>0</v>
      </c>
      <c r="K30" s="324">
        <f>SUM(K28:K29)</f>
        <v>0</v>
      </c>
      <c r="L30" s="324">
        <f>SUM(L28:L29)</f>
        <v>0</v>
      </c>
      <c r="M30" s="324">
        <f>SUM(M28:M29)</f>
        <v>0</v>
      </c>
      <c r="N30" s="324">
        <f>SUM(N28:N29)</f>
        <v>0</v>
      </c>
    </row>
    <row r="31" spans="1:14" ht="21" customHeight="1">
      <c r="A31" s="345" t="s">
        <v>246</v>
      </c>
      <c r="B31" s="323">
        <f aca="true" t="shared" si="5" ref="B31:G31">B27+B30</f>
        <v>9997549</v>
      </c>
      <c r="C31" s="324">
        <f t="shared" si="5"/>
        <v>0</v>
      </c>
      <c r="D31" s="324">
        <f t="shared" si="5"/>
        <v>0</v>
      </c>
      <c r="E31" s="324">
        <f t="shared" si="5"/>
        <v>0</v>
      </c>
      <c r="F31" s="324">
        <f t="shared" si="5"/>
        <v>0</v>
      </c>
      <c r="G31" s="324">
        <f t="shared" si="5"/>
        <v>0</v>
      </c>
      <c r="H31" s="346" t="s">
        <v>247</v>
      </c>
      <c r="I31" s="323">
        <v>9997549</v>
      </c>
      <c r="J31" s="324" t="e">
        <f>J30+J27</f>
        <v>#REF!</v>
      </c>
      <c r="K31" s="324" t="e">
        <f>K30+K27</f>
        <v>#REF!</v>
      </c>
      <c r="L31" s="324" t="e">
        <f>L30+L27</f>
        <v>#REF!</v>
      </c>
      <c r="M31" s="324" t="e">
        <f>M30+M27</f>
        <v>#REF!</v>
      </c>
      <c r="N31" s="324" t="e">
        <f>N30+N27</f>
        <v>#REF!</v>
      </c>
    </row>
    <row r="32" spans="1:14" ht="26.25" customHeight="1" hidden="1">
      <c r="A32" s="345" t="s">
        <v>248</v>
      </c>
      <c r="B32" s="347"/>
      <c r="C32" s="348"/>
      <c r="D32" s="348"/>
      <c r="E32" s="348"/>
      <c r="F32" s="348"/>
      <c r="G32" s="348"/>
      <c r="H32" s="346" t="s">
        <v>195</v>
      </c>
      <c r="I32" s="323"/>
      <c r="J32" s="324"/>
      <c r="K32" s="324"/>
      <c r="L32" s="324"/>
      <c r="M32" s="324"/>
      <c r="N32" s="324"/>
    </row>
    <row r="33" spans="1:14" ht="16.5" customHeight="1">
      <c r="A33" s="349" t="s">
        <v>229</v>
      </c>
      <c r="B33" s="347"/>
      <c r="C33" s="348"/>
      <c r="D33" s="348"/>
      <c r="E33" s="348"/>
      <c r="F33" s="348"/>
      <c r="G33" s="348"/>
      <c r="H33" s="349" t="s">
        <v>230</v>
      </c>
      <c r="I33" s="323"/>
      <c r="J33" s="324"/>
      <c r="K33" s="324"/>
      <c r="L33" s="324"/>
      <c r="M33" s="324"/>
      <c r="N33" s="324"/>
    </row>
    <row r="34" spans="1:14" ht="19.5" customHeight="1">
      <c r="A34" s="349" t="s">
        <v>231</v>
      </c>
      <c r="B34" s="350">
        <v>-5214000</v>
      </c>
      <c r="C34" s="351" t="e">
        <f>C18+C31</f>
        <v>#REF!</v>
      </c>
      <c r="D34" s="351" t="e">
        <f>D18+D31</f>
        <v>#REF!</v>
      </c>
      <c r="E34" s="351" t="e">
        <f>E18+E31</f>
        <v>#REF!</v>
      </c>
      <c r="F34" s="351" t="e">
        <f>F18+F31+F32</f>
        <v>#REF!</v>
      </c>
      <c r="G34" s="351" t="e">
        <f>G18+G31+G32</f>
        <v>#REF!</v>
      </c>
      <c r="H34" s="349" t="s">
        <v>232</v>
      </c>
      <c r="I34" s="352"/>
      <c r="J34" s="353" t="e">
        <f>J31+J18</f>
        <v>#REF!</v>
      </c>
      <c r="K34" s="353" t="e">
        <f>K31+K18</f>
        <v>#REF!</v>
      </c>
      <c r="L34" s="353" t="e">
        <f>L31+L18</f>
        <v>#REF!</v>
      </c>
      <c r="M34" s="353" t="e">
        <f>M31+M18+M32</f>
        <v>#REF!</v>
      </c>
      <c r="N34" s="353" t="e">
        <f>N31+N18+N32</f>
        <v>#REF!</v>
      </c>
    </row>
  </sheetData>
  <sheetProtection selectLockedCells="1" selectUnlockedCells="1"/>
  <mergeCells count="4">
    <mergeCell ref="H1:I1"/>
    <mergeCell ref="A2:I2"/>
    <mergeCell ref="A4:I4"/>
    <mergeCell ref="A21:I2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75" zoomScaleNormal="75" zoomScalePageLayoutView="0" workbookViewId="0" topLeftCell="A1">
      <selection activeCell="AB57" sqref="AB57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56.00390625" style="2" customWidth="1"/>
    <col min="5" max="5" width="8.7109375" style="2" customWidth="1"/>
    <col min="6" max="6" width="14.421875" style="3" customWidth="1"/>
    <col min="7" max="11" width="0" style="3" hidden="1" customWidth="1"/>
    <col min="12" max="12" width="14.28125" style="4" customWidth="1"/>
    <col min="13" max="17" width="0" style="4" hidden="1" customWidth="1"/>
    <col min="18" max="18" width="14.140625" style="5" customWidth="1"/>
    <col min="19" max="21" width="0" style="4" hidden="1" customWidth="1"/>
    <col min="22" max="23" width="0" style="5" hidden="1" customWidth="1"/>
    <col min="24" max="16384" width="9.140625" style="5" customWidth="1"/>
  </cols>
  <sheetData>
    <row r="1" spans="1:18" ht="12.75">
      <c r="A1" s="6"/>
      <c r="B1" s="6"/>
      <c r="C1" s="6"/>
      <c r="D1" s="7"/>
      <c r="E1" s="7"/>
      <c r="R1" s="8" t="s">
        <v>249</v>
      </c>
    </row>
    <row r="2" spans="1:21" s="11" customFormat="1" ht="34.5" customHeight="1">
      <c r="A2" s="1014" t="s">
        <v>528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9"/>
      <c r="T2" s="10"/>
      <c r="U2" s="10"/>
    </row>
    <row r="3" spans="1:18" ht="12.75">
      <c r="A3" s="12"/>
      <c r="B3" s="12"/>
      <c r="C3" s="12"/>
      <c r="D3" s="13"/>
      <c r="E3" s="14"/>
      <c r="L3" s="15"/>
      <c r="M3" s="15"/>
      <c r="N3" s="15"/>
      <c r="O3" s="15"/>
      <c r="P3" s="15"/>
      <c r="Q3" s="15"/>
      <c r="R3" s="16" t="s">
        <v>533</v>
      </c>
    </row>
    <row r="4" spans="1:23" ht="45.75" customHeight="1">
      <c r="A4" s="1015" t="s">
        <v>2</v>
      </c>
      <c r="B4" s="1015"/>
      <c r="C4" s="1015"/>
      <c r="D4" s="18" t="s">
        <v>3</v>
      </c>
      <c r="E4" s="19" t="s">
        <v>4</v>
      </c>
      <c r="F4" s="1016" t="s">
        <v>5</v>
      </c>
      <c r="G4" s="1016"/>
      <c r="H4" s="1016"/>
      <c r="I4" s="1016"/>
      <c r="J4" s="1016"/>
      <c r="K4" s="1016"/>
      <c r="L4" s="1016" t="s">
        <v>6</v>
      </c>
      <c r="M4" s="1016"/>
      <c r="N4" s="1016"/>
      <c r="O4" s="1016"/>
      <c r="P4" s="1016"/>
      <c r="Q4" s="1016"/>
      <c r="R4" s="1016" t="s">
        <v>7</v>
      </c>
      <c r="S4" s="1016"/>
      <c r="T4" s="1016"/>
      <c r="U4" s="1016"/>
      <c r="V4" s="1016"/>
      <c r="W4" s="1016"/>
    </row>
    <row r="5" spans="1:23" ht="45.75" customHeight="1">
      <c r="A5" s="17"/>
      <c r="B5" s="21"/>
      <c r="C5" s="21"/>
      <c r="D5" s="18"/>
      <c r="E5" s="19"/>
      <c r="F5" s="22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4" t="s">
        <v>14</v>
      </c>
      <c r="L5" s="22" t="s">
        <v>9</v>
      </c>
      <c r="M5" s="23" t="s">
        <v>10</v>
      </c>
      <c r="N5" s="23" t="s">
        <v>11</v>
      </c>
      <c r="O5" s="23" t="s">
        <v>12</v>
      </c>
      <c r="P5" s="23" t="s">
        <v>13</v>
      </c>
      <c r="Q5" s="24" t="s">
        <v>14</v>
      </c>
      <c r="R5" s="22" t="s">
        <v>9</v>
      </c>
      <c r="S5" s="23" t="s">
        <v>10</v>
      </c>
      <c r="T5" s="23" t="s">
        <v>11</v>
      </c>
      <c r="U5" s="23" t="s">
        <v>12</v>
      </c>
      <c r="V5" s="23" t="s">
        <v>13</v>
      </c>
      <c r="W5" s="24" t="s">
        <v>14</v>
      </c>
    </row>
    <row r="6" spans="1:23" s="33" customFormat="1" ht="21.75" customHeight="1">
      <c r="A6" s="27"/>
      <c r="B6" s="1018"/>
      <c r="C6" s="1018"/>
      <c r="D6" s="1018"/>
      <c r="E6" s="28"/>
      <c r="F6" s="29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29"/>
      <c r="S6" s="30"/>
      <c r="T6" s="30"/>
      <c r="U6" s="30"/>
      <c r="V6" s="30"/>
      <c r="W6" s="30"/>
    </row>
    <row r="7" spans="1:23" s="33" customFormat="1" ht="21.75" customHeight="1">
      <c r="A7" s="27" t="s">
        <v>15</v>
      </c>
      <c r="B7" s="1018" t="s">
        <v>16</v>
      </c>
      <c r="C7" s="1018"/>
      <c r="D7" s="1018"/>
      <c r="E7" s="34" t="s">
        <v>17</v>
      </c>
      <c r="F7" s="29">
        <f>F8+F13+F16+F17+F20</f>
        <v>18900000</v>
      </c>
      <c r="G7" s="29">
        <f aca="true" t="shared" si="0" ref="G7:R7">G8+G13+G16+G17+G20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15841584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3058416</v>
      </c>
      <c r="S7" s="30">
        <f>S8+S13+S16</f>
        <v>0</v>
      </c>
      <c r="T7" s="30">
        <f>T8+T13+T16</f>
        <v>0</v>
      </c>
      <c r="U7" s="30">
        <f>U8+U13+U16</f>
        <v>0</v>
      </c>
      <c r="V7" s="30">
        <f>V8+V13+V16</f>
        <v>0</v>
      </c>
      <c r="W7" s="30">
        <f>W8+W13+W16</f>
        <v>0</v>
      </c>
    </row>
    <row r="8" spans="1:23" ht="21.75" customHeight="1">
      <c r="A8" s="35"/>
      <c r="B8" s="36" t="s">
        <v>18</v>
      </c>
      <c r="C8" s="1019" t="s">
        <v>19</v>
      </c>
      <c r="D8" s="1019"/>
      <c r="E8" s="37" t="s">
        <v>20</v>
      </c>
      <c r="F8" s="38">
        <v>2000000</v>
      </c>
      <c r="G8" s="39"/>
      <c r="H8" s="39"/>
      <c r="I8" s="39"/>
      <c r="J8" s="39"/>
      <c r="K8" s="39"/>
      <c r="L8" s="959">
        <f>F8-R8</f>
        <v>2000000</v>
      </c>
      <c r="M8" s="39"/>
      <c r="N8" s="39"/>
      <c r="O8" s="39"/>
      <c r="P8" s="39"/>
      <c r="Q8" s="39"/>
      <c r="R8" s="38"/>
      <c r="S8" s="40"/>
      <c r="T8" s="40"/>
      <c r="U8" s="40"/>
      <c r="V8" s="40"/>
      <c r="W8" s="40"/>
    </row>
    <row r="9" spans="1:23" ht="21.75" customHeight="1">
      <c r="A9" s="43"/>
      <c r="B9" s="44"/>
      <c r="C9" s="44" t="s">
        <v>21</v>
      </c>
      <c r="D9" s="45" t="s">
        <v>22</v>
      </c>
      <c r="E9" s="46"/>
      <c r="F9" s="47"/>
      <c r="G9" s="48"/>
      <c r="H9" s="48"/>
      <c r="I9" s="48"/>
      <c r="J9" s="48"/>
      <c r="K9" s="48"/>
      <c r="L9" s="47">
        <f aca="true" t="shared" si="1" ref="L9:L20">F9-R9</f>
        <v>0</v>
      </c>
      <c r="M9" s="48"/>
      <c r="N9" s="48"/>
      <c r="O9" s="48"/>
      <c r="P9" s="48"/>
      <c r="Q9" s="48"/>
      <c r="R9" s="47"/>
      <c r="S9" s="48"/>
      <c r="T9" s="48"/>
      <c r="U9" s="48"/>
      <c r="V9" s="48"/>
      <c r="W9" s="48"/>
    </row>
    <row r="10" spans="1:23" ht="21.75" customHeight="1">
      <c r="A10" s="43"/>
      <c r="B10" s="44"/>
      <c r="C10" s="44" t="s">
        <v>23</v>
      </c>
      <c r="D10" s="45" t="s">
        <v>24</v>
      </c>
      <c r="E10" s="46"/>
      <c r="F10" s="47">
        <v>2000000</v>
      </c>
      <c r="G10" s="48"/>
      <c r="H10" s="48"/>
      <c r="I10" s="48"/>
      <c r="J10" s="48"/>
      <c r="K10" s="48"/>
      <c r="L10" s="47">
        <f t="shared" si="1"/>
        <v>2000000</v>
      </c>
      <c r="M10" s="48"/>
      <c r="N10" s="48"/>
      <c r="O10" s="48"/>
      <c r="P10" s="48"/>
      <c r="Q10" s="48"/>
      <c r="R10" s="47"/>
      <c r="S10" s="48"/>
      <c r="T10" s="48"/>
      <c r="U10" s="48"/>
      <c r="V10" s="48"/>
      <c r="W10" s="48"/>
    </row>
    <row r="11" spans="1:23" ht="21.75" customHeight="1">
      <c r="A11" s="43"/>
      <c r="B11" s="44"/>
      <c r="C11" s="44" t="s">
        <v>25</v>
      </c>
      <c r="D11" s="45" t="s">
        <v>26</v>
      </c>
      <c r="E11" s="46"/>
      <c r="F11" s="47"/>
      <c r="G11" s="48"/>
      <c r="H11" s="48"/>
      <c r="I11" s="48"/>
      <c r="J11" s="48"/>
      <c r="K11" s="48"/>
      <c r="L11" s="47">
        <f t="shared" si="1"/>
        <v>0</v>
      </c>
      <c r="M11" s="48"/>
      <c r="N11" s="48"/>
      <c r="O11" s="48"/>
      <c r="P11" s="48"/>
      <c r="Q11" s="48"/>
      <c r="R11" s="47"/>
      <c r="S11" s="48"/>
      <c r="T11" s="48"/>
      <c r="U11" s="48"/>
      <c r="V11" s="48"/>
      <c r="W11" s="48"/>
    </row>
    <row r="12" spans="1:33" ht="21.75" customHeight="1" hidden="1">
      <c r="A12" s="43"/>
      <c r="B12" s="44"/>
      <c r="C12" s="44"/>
      <c r="D12" s="45"/>
      <c r="E12" s="46"/>
      <c r="F12" s="47"/>
      <c r="G12" s="48"/>
      <c r="H12" s="48"/>
      <c r="I12" s="48"/>
      <c r="J12" s="48"/>
      <c r="K12" s="48"/>
      <c r="L12" s="47">
        <f t="shared" si="1"/>
        <v>0</v>
      </c>
      <c r="M12" s="48"/>
      <c r="N12" s="48"/>
      <c r="O12" s="48"/>
      <c r="P12" s="48"/>
      <c r="Q12" s="48"/>
      <c r="R12" s="47"/>
      <c r="S12" s="48"/>
      <c r="T12" s="48"/>
      <c r="U12" s="48"/>
      <c r="V12" s="48"/>
      <c r="W12" s="48"/>
      <c r="AG12" s="5" t="s">
        <v>27</v>
      </c>
    </row>
    <row r="13" spans="1:23" ht="21.75" customHeight="1">
      <c r="A13" s="43"/>
      <c r="B13" s="44" t="s">
        <v>28</v>
      </c>
      <c r="C13" s="1020" t="s">
        <v>29</v>
      </c>
      <c r="D13" s="1020"/>
      <c r="E13" s="52" t="s">
        <v>30</v>
      </c>
      <c r="F13" s="47">
        <v>15000000</v>
      </c>
      <c r="G13" s="48"/>
      <c r="H13" s="48"/>
      <c r="I13" s="48"/>
      <c r="J13" s="48"/>
      <c r="K13" s="48"/>
      <c r="L13" s="47">
        <f t="shared" si="1"/>
        <v>11941584</v>
      </c>
      <c r="M13" s="48"/>
      <c r="N13" s="48"/>
      <c r="O13" s="48"/>
      <c r="P13" s="48"/>
      <c r="Q13" s="48"/>
      <c r="R13" s="47">
        <v>3058416</v>
      </c>
      <c r="S13" s="48"/>
      <c r="T13" s="48"/>
      <c r="U13" s="48"/>
      <c r="V13" s="48"/>
      <c r="W13" s="48"/>
    </row>
    <row r="14" spans="1:23" ht="21.75" customHeight="1">
      <c r="A14" s="43"/>
      <c r="B14" s="44"/>
      <c r="C14" s="44" t="s">
        <v>31</v>
      </c>
      <c r="D14" s="51" t="s">
        <v>32</v>
      </c>
      <c r="E14" s="52"/>
      <c r="F14" s="47">
        <v>15000000</v>
      </c>
      <c r="G14" s="48"/>
      <c r="H14" s="48"/>
      <c r="I14" s="48"/>
      <c r="J14" s="48"/>
      <c r="K14" s="48"/>
      <c r="L14" s="47">
        <f t="shared" si="1"/>
        <v>15000000</v>
      </c>
      <c r="M14" s="48"/>
      <c r="N14" s="48"/>
      <c r="O14" s="48"/>
      <c r="P14" s="48"/>
      <c r="Q14" s="48"/>
      <c r="R14" s="47"/>
      <c r="S14" s="53"/>
      <c r="T14" s="53"/>
      <c r="U14" s="53"/>
      <c r="V14" s="53"/>
      <c r="W14" s="53"/>
    </row>
    <row r="15" spans="1:23" ht="21.75" customHeight="1">
      <c r="A15" s="43"/>
      <c r="B15" s="44"/>
      <c r="C15" s="44" t="s">
        <v>33</v>
      </c>
      <c r="D15" s="51" t="s">
        <v>34</v>
      </c>
      <c r="E15" s="52"/>
      <c r="F15" s="47"/>
      <c r="G15" s="48"/>
      <c r="H15" s="48"/>
      <c r="I15" s="48"/>
      <c r="J15" s="48"/>
      <c r="K15" s="48"/>
      <c r="L15" s="47">
        <f t="shared" si="1"/>
        <v>0</v>
      </c>
      <c r="M15" s="48"/>
      <c r="N15" s="48"/>
      <c r="O15" s="48"/>
      <c r="P15" s="48"/>
      <c r="Q15" s="48"/>
      <c r="R15" s="47"/>
      <c r="S15" s="53"/>
      <c r="T15" s="53"/>
      <c r="U15" s="53"/>
      <c r="V15" s="53"/>
      <c r="W15" s="53"/>
    </row>
    <row r="16" spans="1:23" ht="21.75" customHeight="1">
      <c r="A16" s="43"/>
      <c r="B16" s="44" t="s">
        <v>35</v>
      </c>
      <c r="C16" s="1020" t="s">
        <v>36</v>
      </c>
      <c r="D16" s="1020"/>
      <c r="E16" s="52" t="s">
        <v>37</v>
      </c>
      <c r="F16" s="47">
        <v>1500000</v>
      </c>
      <c r="G16" s="48"/>
      <c r="H16" s="48"/>
      <c r="I16" s="55"/>
      <c r="J16" s="55"/>
      <c r="K16" s="55"/>
      <c r="L16" s="47">
        <f t="shared" si="1"/>
        <v>1500000</v>
      </c>
      <c r="M16" s="48"/>
      <c r="N16" s="48"/>
      <c r="O16" s="55"/>
      <c r="P16" s="55"/>
      <c r="Q16" s="55"/>
      <c r="R16" s="47"/>
      <c r="S16" s="53"/>
      <c r="T16" s="53"/>
      <c r="U16" s="56"/>
      <c r="V16" s="56"/>
      <c r="W16" s="56"/>
    </row>
    <row r="17" spans="1:23" ht="21.75" customHeight="1">
      <c r="A17" s="43"/>
      <c r="B17" s="44" t="s">
        <v>38</v>
      </c>
      <c r="C17" s="1042" t="s">
        <v>39</v>
      </c>
      <c r="D17" s="1042"/>
      <c r="E17" s="58" t="s">
        <v>40</v>
      </c>
      <c r="F17" s="47">
        <v>300000</v>
      </c>
      <c r="G17" s="48"/>
      <c r="H17" s="48"/>
      <c r="I17" s="55"/>
      <c r="J17" s="55"/>
      <c r="K17" s="55"/>
      <c r="L17" s="47">
        <f t="shared" si="1"/>
        <v>300000</v>
      </c>
      <c r="M17" s="48"/>
      <c r="N17" s="48"/>
      <c r="O17" s="55"/>
      <c r="P17" s="55"/>
      <c r="Q17" s="55"/>
      <c r="R17" s="47"/>
      <c r="S17" s="59"/>
      <c r="T17" s="59"/>
      <c r="U17" s="60"/>
      <c r="V17" s="60"/>
      <c r="W17" s="60"/>
    </row>
    <row r="18" spans="1:23" ht="21.75" customHeight="1">
      <c r="A18" s="43"/>
      <c r="B18" s="44"/>
      <c r="C18" s="44" t="s">
        <v>41</v>
      </c>
      <c r="D18" s="51" t="s">
        <v>42</v>
      </c>
      <c r="E18" s="52"/>
      <c r="F18" s="47"/>
      <c r="G18" s="48"/>
      <c r="H18" s="48"/>
      <c r="I18" s="55"/>
      <c r="J18" s="55"/>
      <c r="K18" s="55"/>
      <c r="L18" s="47">
        <f t="shared" si="1"/>
        <v>0</v>
      </c>
      <c r="M18" s="48"/>
      <c r="N18" s="48"/>
      <c r="O18" s="55"/>
      <c r="P18" s="55"/>
      <c r="Q18" s="55"/>
      <c r="R18" s="47"/>
      <c r="S18" s="59"/>
      <c r="T18" s="59"/>
      <c r="U18" s="60"/>
      <c r="V18" s="60"/>
      <c r="W18" s="60"/>
    </row>
    <row r="19" spans="1:23" ht="21.75" customHeight="1">
      <c r="A19" s="43"/>
      <c r="B19" s="44"/>
      <c r="C19" s="44" t="s">
        <v>43</v>
      </c>
      <c r="D19" s="51" t="s">
        <v>44</v>
      </c>
      <c r="E19" s="52"/>
      <c r="F19" s="47">
        <v>300000</v>
      </c>
      <c r="G19" s="48"/>
      <c r="H19" s="48"/>
      <c r="I19" s="55"/>
      <c r="J19" s="55"/>
      <c r="K19" s="55"/>
      <c r="L19" s="47">
        <f t="shared" si="1"/>
        <v>300000</v>
      </c>
      <c r="M19" s="48"/>
      <c r="N19" s="48"/>
      <c r="O19" s="55"/>
      <c r="P19" s="55"/>
      <c r="Q19" s="55"/>
      <c r="R19" s="47"/>
      <c r="S19" s="59"/>
      <c r="T19" s="59"/>
      <c r="U19" s="60"/>
      <c r="V19" s="60"/>
      <c r="W19" s="60"/>
    </row>
    <row r="20" spans="1:23" ht="21.75" customHeight="1" thickBot="1">
      <c r="A20" s="63"/>
      <c r="B20" s="64" t="s">
        <v>45</v>
      </c>
      <c r="C20" s="1041" t="s">
        <v>46</v>
      </c>
      <c r="D20" s="1041"/>
      <c r="E20" s="65" t="s">
        <v>47</v>
      </c>
      <c r="F20" s="47">
        <v>100000</v>
      </c>
      <c r="G20" s="66"/>
      <c r="H20" s="66"/>
      <c r="I20" s="67"/>
      <c r="J20" s="67"/>
      <c r="K20" s="67"/>
      <c r="L20" s="74">
        <f t="shared" si="1"/>
        <v>100000</v>
      </c>
      <c r="M20" s="66"/>
      <c r="N20" s="66"/>
      <c r="O20" s="67"/>
      <c r="P20" s="67"/>
      <c r="Q20" s="67"/>
      <c r="R20" s="68"/>
      <c r="S20" s="59"/>
      <c r="T20" s="59"/>
      <c r="U20" s="60"/>
      <c r="V20" s="60"/>
      <c r="W20" s="60"/>
    </row>
    <row r="21" spans="1:23" ht="21.75" customHeight="1" thickBot="1">
      <c r="A21" s="27" t="s">
        <v>48</v>
      </c>
      <c r="B21" s="1018" t="s">
        <v>49</v>
      </c>
      <c r="C21" s="1018"/>
      <c r="D21" s="1018"/>
      <c r="E21" s="28" t="s">
        <v>50</v>
      </c>
      <c r="F21" s="29">
        <f>F22+F23+F24+F30+F31</f>
        <v>7021738</v>
      </c>
      <c r="G21" s="29">
        <f aca="true" t="shared" si="2" ref="G21:R21">G22+G23+G24+G30+G31</f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3244058</v>
      </c>
      <c r="M21" s="29">
        <f t="shared" si="2"/>
        <v>0</v>
      </c>
      <c r="N21" s="29">
        <f t="shared" si="2"/>
        <v>0</v>
      </c>
      <c r="O21" s="29">
        <f t="shared" si="2"/>
        <v>0</v>
      </c>
      <c r="P21" s="29">
        <f t="shared" si="2"/>
        <v>0</v>
      </c>
      <c r="Q21" s="29">
        <f t="shared" si="2"/>
        <v>0</v>
      </c>
      <c r="R21" s="29">
        <f t="shared" si="2"/>
        <v>3777680</v>
      </c>
      <c r="S21" s="30">
        <f>SUM(S22:S31)</f>
        <v>0</v>
      </c>
      <c r="T21" s="30">
        <f>SUM(T22:T31)</f>
        <v>0</v>
      </c>
      <c r="U21" s="354">
        <f>SUM(U22:U31)</f>
        <v>0</v>
      </c>
      <c r="V21" s="354">
        <f>SUM(V22:V31)</f>
        <v>0</v>
      </c>
      <c r="W21" s="354">
        <f>SUM(W22:W31)</f>
        <v>870</v>
      </c>
    </row>
    <row r="22" spans="1:23" ht="21.75" customHeight="1">
      <c r="A22" s="70"/>
      <c r="B22" s="71" t="s">
        <v>51</v>
      </c>
      <c r="C22" s="1023" t="s">
        <v>52</v>
      </c>
      <c r="D22" s="1023"/>
      <c r="E22" s="73" t="s">
        <v>53</v>
      </c>
      <c r="F22" s="74">
        <v>4037680</v>
      </c>
      <c r="G22" s="40"/>
      <c r="H22" s="40"/>
      <c r="I22" s="75"/>
      <c r="J22" s="75"/>
      <c r="K22" s="75"/>
      <c r="L22" s="74">
        <f>F22-R22</f>
        <v>260000</v>
      </c>
      <c r="M22" s="40"/>
      <c r="N22" s="40"/>
      <c r="O22" s="75"/>
      <c r="P22" s="75"/>
      <c r="Q22" s="75"/>
      <c r="R22" s="74">
        <v>3777680</v>
      </c>
      <c r="S22" s="40"/>
      <c r="T22" s="40"/>
      <c r="U22" s="75"/>
      <c r="V22" s="75"/>
      <c r="W22" s="75">
        <v>600</v>
      </c>
    </row>
    <row r="23" spans="1:23" ht="21.75" customHeight="1">
      <c r="A23" s="43"/>
      <c r="B23" s="44" t="s">
        <v>54</v>
      </c>
      <c r="C23" s="1022" t="s">
        <v>250</v>
      </c>
      <c r="D23" s="1022"/>
      <c r="E23" s="46" t="s">
        <v>56</v>
      </c>
      <c r="F23" s="77"/>
      <c r="G23" s="78"/>
      <c r="H23" s="78"/>
      <c r="I23" s="78"/>
      <c r="J23" s="78"/>
      <c r="K23" s="78"/>
      <c r="L23" s="74">
        <f aca="true" t="shared" si="3" ref="L23:L31">F23-R23</f>
        <v>0</v>
      </c>
      <c r="M23" s="78"/>
      <c r="N23" s="78"/>
      <c r="O23" s="78"/>
      <c r="P23" s="78"/>
      <c r="Q23" s="78"/>
      <c r="R23" s="77"/>
      <c r="S23" s="78"/>
      <c r="T23" s="78"/>
      <c r="U23" s="78"/>
      <c r="V23" s="78"/>
      <c r="W23" s="78"/>
    </row>
    <row r="24" spans="1:23" ht="21.75" customHeight="1">
      <c r="A24" s="43"/>
      <c r="B24" s="44" t="s">
        <v>57</v>
      </c>
      <c r="C24" s="1022" t="s">
        <v>58</v>
      </c>
      <c r="D24" s="1022"/>
      <c r="E24" s="46" t="s">
        <v>59</v>
      </c>
      <c r="F24" s="77">
        <v>2884058</v>
      </c>
      <c r="G24" s="78"/>
      <c r="H24" s="78"/>
      <c r="I24" s="78"/>
      <c r="J24" s="78"/>
      <c r="K24" s="78"/>
      <c r="L24" s="74">
        <f t="shared" si="3"/>
        <v>2884058</v>
      </c>
      <c r="M24" s="78"/>
      <c r="N24" s="78"/>
      <c r="O24" s="78"/>
      <c r="P24" s="78"/>
      <c r="Q24" s="78"/>
      <c r="R24" s="77"/>
      <c r="S24" s="78"/>
      <c r="T24" s="78"/>
      <c r="U24" s="78"/>
      <c r="V24" s="78"/>
      <c r="W24" s="78"/>
    </row>
    <row r="25" spans="1:23" ht="21.75" customHeight="1">
      <c r="A25" s="43"/>
      <c r="B25" s="44"/>
      <c r="C25" s="44" t="s">
        <v>60</v>
      </c>
      <c r="D25" s="45" t="s">
        <v>61</v>
      </c>
      <c r="E25" s="46"/>
      <c r="F25" s="77">
        <v>2884058</v>
      </c>
      <c r="G25" s="78"/>
      <c r="H25" s="78"/>
      <c r="I25" s="78"/>
      <c r="J25" s="78"/>
      <c r="K25" s="78"/>
      <c r="L25" s="74">
        <f t="shared" si="3"/>
        <v>2884058</v>
      </c>
      <c r="M25" s="78"/>
      <c r="N25" s="78"/>
      <c r="O25" s="78"/>
      <c r="P25" s="78"/>
      <c r="Q25" s="78"/>
      <c r="R25" s="77"/>
      <c r="S25" s="78"/>
      <c r="T25" s="78"/>
      <c r="U25" s="78"/>
      <c r="V25" s="78"/>
      <c r="W25" s="78"/>
    </row>
    <row r="26" spans="1:23" ht="41.25" customHeight="1">
      <c r="A26" s="43"/>
      <c r="B26" s="44"/>
      <c r="C26" s="44" t="s">
        <v>62</v>
      </c>
      <c r="D26" s="45" t="s">
        <v>63</v>
      </c>
      <c r="E26" s="46"/>
      <c r="F26" s="77"/>
      <c r="G26" s="78"/>
      <c r="H26" s="78"/>
      <c r="I26" s="78"/>
      <c r="J26" s="78"/>
      <c r="K26" s="78"/>
      <c r="L26" s="74">
        <f t="shared" si="3"/>
        <v>0</v>
      </c>
      <c r="M26" s="78"/>
      <c r="N26" s="78"/>
      <c r="O26" s="78"/>
      <c r="P26" s="78"/>
      <c r="Q26" s="78"/>
      <c r="R26" s="77"/>
      <c r="S26" s="78"/>
      <c r="T26" s="78"/>
      <c r="U26" s="78"/>
      <c r="V26" s="78"/>
      <c r="W26" s="78"/>
    </row>
    <row r="27" spans="1:23" ht="21.75" customHeight="1">
      <c r="A27" s="43"/>
      <c r="B27" s="44"/>
      <c r="C27" s="44" t="s">
        <v>64</v>
      </c>
      <c r="D27" s="45" t="s">
        <v>65</v>
      </c>
      <c r="E27" s="46"/>
      <c r="F27" s="77"/>
      <c r="G27" s="78"/>
      <c r="H27" s="78"/>
      <c r="I27" s="78"/>
      <c r="J27" s="78"/>
      <c r="K27" s="78"/>
      <c r="L27" s="74">
        <f t="shared" si="3"/>
        <v>0</v>
      </c>
      <c r="M27" s="78"/>
      <c r="N27" s="78"/>
      <c r="O27" s="78"/>
      <c r="P27" s="78"/>
      <c r="Q27" s="78"/>
      <c r="R27" s="77"/>
      <c r="S27" s="78"/>
      <c r="T27" s="78"/>
      <c r="U27" s="78"/>
      <c r="V27" s="78"/>
      <c r="W27" s="78"/>
    </row>
    <row r="28" spans="1:23" ht="21.75" customHeight="1">
      <c r="A28" s="43"/>
      <c r="B28" s="44" t="s">
        <v>66</v>
      </c>
      <c r="C28" s="1022" t="s">
        <v>67</v>
      </c>
      <c r="D28" s="1022"/>
      <c r="E28" s="46"/>
      <c r="F28" s="77"/>
      <c r="G28" s="78"/>
      <c r="H28" s="78"/>
      <c r="I28" s="78"/>
      <c r="J28" s="78"/>
      <c r="K28" s="78"/>
      <c r="L28" s="74">
        <f t="shared" si="3"/>
        <v>0</v>
      </c>
      <c r="M28" s="78"/>
      <c r="N28" s="78"/>
      <c r="O28" s="78"/>
      <c r="P28" s="78"/>
      <c r="Q28" s="78"/>
      <c r="R28" s="77"/>
      <c r="S28" s="78"/>
      <c r="T28" s="78"/>
      <c r="U28" s="78"/>
      <c r="V28" s="78"/>
      <c r="W28" s="78">
        <v>270</v>
      </c>
    </row>
    <row r="29" spans="1:23" ht="21.75" customHeight="1">
      <c r="A29" s="80"/>
      <c r="B29" s="81" t="s">
        <v>68</v>
      </c>
      <c r="C29" s="1043" t="s">
        <v>69</v>
      </c>
      <c r="D29" s="1043"/>
      <c r="E29" s="46"/>
      <c r="F29" s="77"/>
      <c r="G29" s="78"/>
      <c r="H29" s="78"/>
      <c r="I29" s="78"/>
      <c r="J29" s="78"/>
      <c r="K29" s="78"/>
      <c r="L29" s="74">
        <f t="shared" si="3"/>
        <v>0</v>
      </c>
      <c r="M29" s="78"/>
      <c r="N29" s="78"/>
      <c r="O29" s="78"/>
      <c r="P29" s="78"/>
      <c r="Q29" s="78"/>
      <c r="R29" s="77"/>
      <c r="S29" s="78"/>
      <c r="T29" s="78"/>
      <c r="U29" s="78"/>
      <c r="V29" s="78"/>
      <c r="W29" s="78"/>
    </row>
    <row r="30" spans="1:23" ht="21.75" customHeight="1">
      <c r="A30" s="80"/>
      <c r="B30" s="81" t="s">
        <v>70</v>
      </c>
      <c r="C30" s="1043" t="s">
        <v>71</v>
      </c>
      <c r="D30" s="1043"/>
      <c r="E30" s="46" t="s">
        <v>72</v>
      </c>
      <c r="F30" s="77"/>
      <c r="G30" s="78"/>
      <c r="H30" s="78"/>
      <c r="I30" s="78"/>
      <c r="J30" s="78"/>
      <c r="K30" s="78"/>
      <c r="L30" s="74">
        <f t="shared" si="3"/>
        <v>0</v>
      </c>
      <c r="M30" s="78"/>
      <c r="N30" s="78"/>
      <c r="O30" s="78"/>
      <c r="P30" s="78"/>
      <c r="Q30" s="78"/>
      <c r="R30" s="77"/>
      <c r="S30" s="78"/>
      <c r="T30" s="78"/>
      <c r="U30" s="78"/>
      <c r="V30" s="78"/>
      <c r="W30" s="78"/>
    </row>
    <row r="31" spans="1:23" ht="21.75" customHeight="1">
      <c r="A31" s="80"/>
      <c r="B31" s="81" t="s">
        <v>73</v>
      </c>
      <c r="C31" s="1024" t="s">
        <v>74</v>
      </c>
      <c r="D31" s="1024"/>
      <c r="E31" s="82" t="s">
        <v>75</v>
      </c>
      <c r="F31" s="77">
        <v>100000</v>
      </c>
      <c r="G31" s="78"/>
      <c r="H31" s="78"/>
      <c r="I31" s="78"/>
      <c r="J31" s="78"/>
      <c r="K31" s="78"/>
      <c r="L31" s="74">
        <f t="shared" si="3"/>
        <v>100000</v>
      </c>
      <c r="M31" s="78"/>
      <c r="N31" s="78"/>
      <c r="O31" s="78"/>
      <c r="P31" s="78"/>
      <c r="Q31" s="78"/>
      <c r="R31" s="77"/>
      <c r="S31" s="78"/>
      <c r="T31" s="78"/>
      <c r="U31" s="78"/>
      <c r="V31" s="78"/>
      <c r="W31" s="78"/>
    </row>
    <row r="32" spans="1:23" ht="21.75" customHeight="1">
      <c r="A32" s="83" t="s">
        <v>76</v>
      </c>
      <c r="B32" s="1018" t="s">
        <v>77</v>
      </c>
      <c r="C32" s="1018"/>
      <c r="D32" s="1018"/>
      <c r="E32" s="28" t="s">
        <v>78</v>
      </c>
      <c r="F32" s="84">
        <f>F33+F34+F35+F36</f>
        <v>32301052</v>
      </c>
      <c r="G32" s="84">
        <f aca="true" t="shared" si="4" ref="G32:R32">G33+G34+G35+G36</f>
        <v>0</v>
      </c>
      <c r="H32" s="84">
        <f t="shared" si="4"/>
        <v>0</v>
      </c>
      <c r="I32" s="84">
        <f t="shared" si="4"/>
        <v>0</v>
      </c>
      <c r="J32" s="84">
        <f t="shared" si="4"/>
        <v>0</v>
      </c>
      <c r="K32" s="84">
        <f t="shared" si="4"/>
        <v>0</v>
      </c>
      <c r="L32" s="84">
        <f t="shared" si="4"/>
        <v>32280859</v>
      </c>
      <c r="M32" s="84">
        <f t="shared" si="4"/>
        <v>0</v>
      </c>
      <c r="N32" s="84">
        <f t="shared" si="4"/>
        <v>0</v>
      </c>
      <c r="O32" s="84">
        <f t="shared" si="4"/>
        <v>0</v>
      </c>
      <c r="P32" s="84">
        <f t="shared" si="4"/>
        <v>0</v>
      </c>
      <c r="Q32" s="84">
        <f t="shared" si="4"/>
        <v>0</v>
      </c>
      <c r="R32" s="84">
        <f t="shared" si="4"/>
        <v>20193</v>
      </c>
      <c r="S32" s="88"/>
      <c r="T32" s="88"/>
      <c r="U32" s="88"/>
      <c r="V32" s="88"/>
      <c r="W32" s="88"/>
    </row>
    <row r="33" spans="1:23" ht="21.75" customHeight="1" thickBot="1">
      <c r="A33" s="70"/>
      <c r="B33" s="81" t="s">
        <v>79</v>
      </c>
      <c r="C33" s="1044" t="s">
        <v>80</v>
      </c>
      <c r="D33" s="1044"/>
      <c r="E33" s="85" t="s">
        <v>81</v>
      </c>
      <c r="F33" s="77">
        <v>18542240</v>
      </c>
      <c r="G33" s="86"/>
      <c r="H33" s="86"/>
      <c r="I33" s="86"/>
      <c r="J33" s="86"/>
      <c r="K33" s="86"/>
      <c r="L33" s="960">
        <f>F33-R33</f>
        <v>18522047</v>
      </c>
      <c r="M33" s="86"/>
      <c r="N33" s="86"/>
      <c r="O33" s="86"/>
      <c r="P33" s="86"/>
      <c r="Q33" s="86"/>
      <c r="R33" s="958">
        <v>20193</v>
      </c>
      <c r="S33" s="88"/>
      <c r="T33" s="88"/>
      <c r="U33" s="88"/>
      <c r="V33" s="88"/>
      <c r="W33" s="88"/>
    </row>
    <row r="34" spans="1:23" ht="21.75" customHeight="1" thickBot="1">
      <c r="A34" s="43"/>
      <c r="B34" s="81" t="s">
        <v>82</v>
      </c>
      <c r="C34" s="1043" t="s">
        <v>83</v>
      </c>
      <c r="D34" s="1043"/>
      <c r="E34" s="46"/>
      <c r="F34" s="77"/>
      <c r="G34" s="90"/>
      <c r="H34" s="90"/>
      <c r="I34" s="90"/>
      <c r="J34" s="90"/>
      <c r="K34" s="90"/>
      <c r="L34" s="77">
        <f aca="true" t="shared" si="5" ref="L34:L39">F34-R34</f>
        <v>0</v>
      </c>
      <c r="M34" s="90"/>
      <c r="N34" s="90"/>
      <c r="O34" s="90"/>
      <c r="P34" s="90"/>
      <c r="Q34" s="90"/>
      <c r="R34" s="91"/>
      <c r="S34" s="88"/>
      <c r="T34" s="88"/>
      <c r="U34" s="88"/>
      <c r="V34" s="88"/>
      <c r="W34" s="88"/>
    </row>
    <row r="35" spans="1:23" ht="21.75" customHeight="1" thickBot="1">
      <c r="A35" s="43"/>
      <c r="B35" s="81" t="s">
        <v>84</v>
      </c>
      <c r="C35" s="1043" t="s">
        <v>85</v>
      </c>
      <c r="D35" s="1043"/>
      <c r="E35" s="46"/>
      <c r="F35" s="77"/>
      <c r="G35" s="90"/>
      <c r="H35" s="90"/>
      <c r="I35" s="90"/>
      <c r="J35" s="90"/>
      <c r="K35" s="90"/>
      <c r="L35" s="77">
        <f t="shared" si="5"/>
        <v>0</v>
      </c>
      <c r="M35" s="90"/>
      <c r="N35" s="90"/>
      <c r="O35" s="90"/>
      <c r="P35" s="90"/>
      <c r="Q35" s="90"/>
      <c r="R35" s="91"/>
      <c r="S35" s="88"/>
      <c r="T35" s="88"/>
      <c r="U35" s="88"/>
      <c r="V35" s="88"/>
      <c r="W35" s="88"/>
    </row>
    <row r="36" spans="1:23" ht="21.75" customHeight="1" thickBot="1">
      <c r="A36" s="43"/>
      <c r="B36" s="81" t="s">
        <v>86</v>
      </c>
      <c r="C36" s="1043" t="s">
        <v>87</v>
      </c>
      <c r="D36" s="1043"/>
      <c r="E36" s="46" t="s">
        <v>88</v>
      </c>
      <c r="F36" s="77">
        <v>13758812</v>
      </c>
      <c r="G36" s="90"/>
      <c r="H36" s="90"/>
      <c r="I36" s="90"/>
      <c r="J36" s="90"/>
      <c r="K36" s="90"/>
      <c r="L36" s="77">
        <f t="shared" si="5"/>
        <v>13758812</v>
      </c>
      <c r="M36" s="90"/>
      <c r="N36" s="90"/>
      <c r="O36" s="90"/>
      <c r="P36" s="90"/>
      <c r="Q36" s="90"/>
      <c r="R36" s="91"/>
      <c r="S36" s="88"/>
      <c r="T36" s="88"/>
      <c r="U36" s="88"/>
      <c r="V36" s="88"/>
      <c r="W36" s="88"/>
    </row>
    <row r="37" spans="1:23" ht="21.75" customHeight="1" thickBot="1">
      <c r="A37" s="43"/>
      <c r="B37" s="81"/>
      <c r="C37" s="71" t="s">
        <v>89</v>
      </c>
      <c r="D37" s="72" t="s">
        <v>90</v>
      </c>
      <c r="E37" s="73"/>
      <c r="F37" s="77">
        <v>9207400</v>
      </c>
      <c r="G37" s="90"/>
      <c r="H37" s="90"/>
      <c r="I37" s="90"/>
      <c r="J37" s="90"/>
      <c r="K37" s="90"/>
      <c r="L37" s="77">
        <f t="shared" si="5"/>
        <v>9207400</v>
      </c>
      <c r="M37" s="90"/>
      <c r="N37" s="90"/>
      <c r="O37" s="90"/>
      <c r="P37" s="90"/>
      <c r="Q37" s="90"/>
      <c r="R37" s="91"/>
      <c r="S37" s="88"/>
      <c r="T37" s="88"/>
      <c r="U37" s="88"/>
      <c r="V37" s="88"/>
      <c r="W37" s="88"/>
    </row>
    <row r="38" spans="1:23" ht="21.75" customHeight="1" thickBot="1">
      <c r="A38" s="43"/>
      <c r="B38" s="81"/>
      <c r="C38" s="44" t="s">
        <v>91</v>
      </c>
      <c r="D38" s="45" t="s">
        <v>92</v>
      </c>
      <c r="E38" s="46"/>
      <c r="F38" s="77"/>
      <c r="G38" s="90"/>
      <c r="H38" s="90"/>
      <c r="I38" s="90"/>
      <c r="J38" s="90"/>
      <c r="K38" s="90"/>
      <c r="L38" s="77">
        <f t="shared" si="5"/>
        <v>0</v>
      </c>
      <c r="M38" s="90"/>
      <c r="N38" s="90"/>
      <c r="O38" s="90"/>
      <c r="P38" s="90"/>
      <c r="Q38" s="90"/>
      <c r="R38" s="91"/>
      <c r="S38" s="88"/>
      <c r="T38" s="88"/>
      <c r="U38" s="88"/>
      <c r="V38" s="88"/>
      <c r="W38" s="88"/>
    </row>
    <row r="39" spans="1:23" ht="21.75" customHeight="1" thickBot="1">
      <c r="A39" s="43"/>
      <c r="B39" s="81"/>
      <c r="C39" s="44" t="s">
        <v>93</v>
      </c>
      <c r="D39" s="45" t="s">
        <v>94</v>
      </c>
      <c r="E39" s="46"/>
      <c r="F39" s="77">
        <v>4551412</v>
      </c>
      <c r="G39" s="92"/>
      <c r="H39" s="92"/>
      <c r="I39" s="92"/>
      <c r="J39" s="92"/>
      <c r="K39" s="92"/>
      <c r="L39" s="97">
        <f t="shared" si="5"/>
        <v>4551412</v>
      </c>
      <c r="M39" s="92"/>
      <c r="N39" s="92"/>
      <c r="O39" s="92"/>
      <c r="P39" s="92"/>
      <c r="Q39" s="92"/>
      <c r="R39" s="93"/>
      <c r="S39" s="88"/>
      <c r="T39" s="88"/>
      <c r="U39" s="88"/>
      <c r="V39" s="88"/>
      <c r="W39" s="88"/>
    </row>
    <row r="40" spans="1:23" ht="21.75" customHeight="1" thickBot="1">
      <c r="A40" s="83" t="s">
        <v>95</v>
      </c>
      <c r="B40" s="1026" t="s">
        <v>96</v>
      </c>
      <c r="C40" s="1026"/>
      <c r="D40" s="1026"/>
      <c r="E40" s="94" t="s">
        <v>97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8"/>
      <c r="T40" s="88"/>
      <c r="U40" s="88"/>
      <c r="V40" s="88"/>
      <c r="W40" s="88"/>
    </row>
    <row r="41" spans="1:23" ht="21.75" customHeight="1">
      <c r="A41" s="70"/>
      <c r="B41" s="95" t="s">
        <v>98</v>
      </c>
      <c r="C41" s="1023" t="s">
        <v>99</v>
      </c>
      <c r="D41" s="1023"/>
      <c r="E41" s="73" t="s">
        <v>100</v>
      </c>
      <c r="F41" s="97"/>
      <c r="G41" s="96"/>
      <c r="H41" s="96"/>
      <c r="I41" s="96"/>
      <c r="J41" s="96"/>
      <c r="K41" s="96"/>
      <c r="L41" s="97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</row>
    <row r="42" spans="1:23" ht="21.75" customHeight="1">
      <c r="A42" s="43"/>
      <c r="B42" s="99" t="s">
        <v>101</v>
      </c>
      <c r="C42" s="1022" t="s">
        <v>102</v>
      </c>
      <c r="D42" s="1022"/>
      <c r="E42" s="46" t="s">
        <v>103</v>
      </c>
      <c r="F42" s="77"/>
      <c r="G42" s="78"/>
      <c r="H42" s="78"/>
      <c r="I42" s="78"/>
      <c r="J42" s="78"/>
      <c r="K42" s="78"/>
      <c r="L42" s="77"/>
      <c r="M42" s="78"/>
      <c r="N42" s="78"/>
      <c r="O42" s="78"/>
      <c r="P42" s="78"/>
      <c r="Q42" s="78"/>
      <c r="R42" s="77"/>
      <c r="S42" s="78"/>
      <c r="T42" s="78"/>
      <c r="U42" s="78"/>
      <c r="V42" s="78"/>
      <c r="W42" s="78"/>
    </row>
    <row r="43" spans="1:23" ht="21.75" customHeight="1">
      <c r="A43" s="43"/>
      <c r="B43" s="95"/>
      <c r="C43" s="71" t="s">
        <v>104</v>
      </c>
      <c r="D43" s="72" t="s">
        <v>90</v>
      </c>
      <c r="E43" s="73"/>
      <c r="F43" s="77"/>
      <c r="G43" s="78"/>
      <c r="H43" s="78"/>
      <c r="I43" s="78"/>
      <c r="J43" s="78"/>
      <c r="K43" s="78"/>
      <c r="L43" s="77"/>
      <c r="M43" s="78"/>
      <c r="N43" s="78"/>
      <c r="O43" s="78"/>
      <c r="P43" s="78"/>
      <c r="Q43" s="78"/>
      <c r="R43" s="77"/>
      <c r="S43" s="78"/>
      <c r="T43" s="78"/>
      <c r="U43" s="78"/>
      <c r="V43" s="78"/>
      <c r="W43" s="78"/>
    </row>
    <row r="44" spans="1:23" ht="21.75" customHeight="1">
      <c r="A44" s="43"/>
      <c r="B44" s="99"/>
      <c r="C44" s="44" t="s">
        <v>105</v>
      </c>
      <c r="D44" s="72" t="s">
        <v>92</v>
      </c>
      <c r="E44" s="73"/>
      <c r="F44" s="77"/>
      <c r="G44" s="78"/>
      <c r="H44" s="78"/>
      <c r="I44" s="78"/>
      <c r="J44" s="78"/>
      <c r="K44" s="100"/>
      <c r="L44" s="77"/>
      <c r="M44" s="78"/>
      <c r="N44" s="78"/>
      <c r="O44" s="78"/>
      <c r="P44" s="78"/>
      <c r="Q44" s="100"/>
      <c r="R44" s="77"/>
      <c r="S44" s="78"/>
      <c r="T44" s="78"/>
      <c r="U44" s="78"/>
      <c r="V44" s="78"/>
      <c r="W44" s="78"/>
    </row>
    <row r="45" spans="1:23" ht="21.75" customHeight="1" thickBot="1">
      <c r="A45" s="80"/>
      <c r="B45" s="95"/>
      <c r="C45" s="71" t="s">
        <v>106</v>
      </c>
      <c r="D45" s="72" t="s">
        <v>107</v>
      </c>
      <c r="E45" s="73"/>
      <c r="F45" s="77"/>
      <c r="G45" s="78"/>
      <c r="H45" s="78"/>
      <c r="I45" s="78"/>
      <c r="J45" s="78"/>
      <c r="K45" s="100"/>
      <c r="L45" s="77"/>
      <c r="M45" s="78"/>
      <c r="N45" s="78"/>
      <c r="O45" s="78"/>
      <c r="P45" s="78"/>
      <c r="Q45" s="100"/>
      <c r="R45" s="101"/>
      <c r="S45" s="102"/>
      <c r="T45" s="102"/>
      <c r="U45" s="102"/>
      <c r="V45" s="102"/>
      <c r="W45" s="102"/>
    </row>
    <row r="46" spans="1:23" ht="21.75" customHeight="1" hidden="1">
      <c r="A46" s="104"/>
      <c r="B46" s="99"/>
      <c r="C46" s="1043"/>
      <c r="D46" s="1043"/>
      <c r="E46" s="46"/>
      <c r="F46" s="77"/>
      <c r="G46" s="78"/>
      <c r="H46" s="78"/>
      <c r="I46" s="78"/>
      <c r="J46" s="78"/>
      <c r="K46" s="100"/>
      <c r="L46" s="77"/>
      <c r="M46" s="78"/>
      <c r="N46" s="78"/>
      <c r="O46" s="78"/>
      <c r="P46" s="78"/>
      <c r="Q46" s="100"/>
      <c r="R46" s="105"/>
      <c r="S46" s="106"/>
      <c r="T46" s="106"/>
      <c r="U46" s="106"/>
      <c r="V46" s="106"/>
      <c r="W46" s="106"/>
    </row>
    <row r="47" spans="1:23" ht="21.75" customHeight="1" hidden="1">
      <c r="A47" s="104"/>
      <c r="B47" s="95"/>
      <c r="C47" s="1045"/>
      <c r="D47" s="1045"/>
      <c r="E47" s="107"/>
      <c r="F47" s="108"/>
      <c r="G47" s="109"/>
      <c r="H47" s="109"/>
      <c r="I47" s="109"/>
      <c r="J47" s="109"/>
      <c r="K47" s="110"/>
      <c r="L47" s="108"/>
      <c r="M47" s="109"/>
      <c r="N47" s="109"/>
      <c r="O47" s="109"/>
      <c r="P47" s="109"/>
      <c r="Q47" s="110"/>
      <c r="R47" s="105"/>
      <c r="S47" s="106"/>
      <c r="T47" s="106"/>
      <c r="U47" s="106"/>
      <c r="V47" s="106"/>
      <c r="W47" s="106"/>
    </row>
    <row r="48" spans="1:23" ht="21.75" customHeight="1" thickBot="1">
      <c r="A48" s="83" t="s">
        <v>108</v>
      </c>
      <c r="B48" s="1018" t="s">
        <v>109</v>
      </c>
      <c r="C48" s="1018"/>
      <c r="D48" s="1018"/>
      <c r="E48" s="28"/>
      <c r="F48" s="84">
        <f>F49+F50</f>
        <v>540000</v>
      </c>
      <c r="G48" s="84">
        <f aca="true" t="shared" si="6" ref="G48:R48">G49+G50</f>
        <v>0</v>
      </c>
      <c r="H48" s="84">
        <f t="shared" si="6"/>
        <v>0</v>
      </c>
      <c r="I48" s="84">
        <f t="shared" si="6"/>
        <v>0</v>
      </c>
      <c r="J48" s="84">
        <f t="shared" si="6"/>
        <v>0</v>
      </c>
      <c r="K48" s="84">
        <f t="shared" si="6"/>
        <v>0</v>
      </c>
      <c r="L48" s="84">
        <f t="shared" si="6"/>
        <v>540000</v>
      </c>
      <c r="M48" s="84">
        <f t="shared" si="6"/>
        <v>0</v>
      </c>
      <c r="N48" s="84">
        <f t="shared" si="6"/>
        <v>0</v>
      </c>
      <c r="O48" s="84">
        <f t="shared" si="6"/>
        <v>0</v>
      </c>
      <c r="P48" s="84">
        <f t="shared" si="6"/>
        <v>0</v>
      </c>
      <c r="Q48" s="84">
        <f t="shared" si="6"/>
        <v>0</v>
      </c>
      <c r="R48" s="84">
        <f t="shared" si="6"/>
        <v>0</v>
      </c>
      <c r="S48" s="88" t="e">
        <f>S49+S50</f>
        <v>#REF!</v>
      </c>
      <c r="T48" s="88" t="e">
        <f>T49+T50</f>
        <v>#REF!</v>
      </c>
      <c r="U48" s="88" t="e">
        <f>U49+U50</f>
        <v>#REF!</v>
      </c>
      <c r="V48" s="88" t="e">
        <f>V49+V50</f>
        <v>#REF!</v>
      </c>
      <c r="W48" s="88" t="e">
        <f>W49+W50</f>
        <v>#REF!</v>
      </c>
    </row>
    <row r="49" spans="1:23" s="33" customFormat="1" ht="21.75" customHeight="1">
      <c r="A49" s="111"/>
      <c r="B49" s="95" t="s">
        <v>110</v>
      </c>
      <c r="C49" s="1023" t="s">
        <v>251</v>
      </c>
      <c r="D49" s="1023"/>
      <c r="E49" s="73" t="s">
        <v>112</v>
      </c>
      <c r="F49" s="97">
        <v>540000</v>
      </c>
      <c r="G49" s="112"/>
      <c r="H49" s="112"/>
      <c r="I49" s="112"/>
      <c r="J49" s="112"/>
      <c r="K49" s="112"/>
      <c r="L49" s="97">
        <v>540000</v>
      </c>
      <c r="M49" s="112"/>
      <c r="N49" s="112"/>
      <c r="O49" s="112"/>
      <c r="P49" s="112"/>
      <c r="Q49" s="112"/>
      <c r="R49" s="113"/>
      <c r="S49" s="112" t="e">
        <f>SUM(#REF!)</f>
        <v>#REF!</v>
      </c>
      <c r="T49" s="112" t="e">
        <f>SUM(#REF!)</f>
        <v>#REF!</v>
      </c>
      <c r="U49" s="112" t="e">
        <f>SUM(#REF!)</f>
        <v>#REF!</v>
      </c>
      <c r="V49" s="112" t="e">
        <f>SUM(#REF!)</f>
        <v>#REF!</v>
      </c>
      <c r="W49" s="112" t="e">
        <f>SUM(#REF!)</f>
        <v>#REF!</v>
      </c>
    </row>
    <row r="50" spans="1:23" ht="21.75" customHeight="1">
      <c r="A50" s="43"/>
      <c r="B50" s="44" t="s">
        <v>113</v>
      </c>
      <c r="C50" s="1022" t="s">
        <v>252</v>
      </c>
      <c r="D50" s="1022"/>
      <c r="E50" s="46" t="s">
        <v>115</v>
      </c>
      <c r="F50" s="117"/>
      <c r="G50" s="116"/>
      <c r="H50" s="116"/>
      <c r="I50" s="116"/>
      <c r="J50" s="116"/>
      <c r="K50" s="116"/>
      <c r="L50" s="117"/>
      <c r="M50" s="116"/>
      <c r="N50" s="116"/>
      <c r="O50" s="116"/>
      <c r="P50" s="116"/>
      <c r="Q50" s="116"/>
      <c r="R50" s="117"/>
      <c r="S50" s="116" t="e">
        <f>SUM(#REF!)</f>
        <v>#REF!</v>
      </c>
      <c r="T50" s="116" t="e">
        <f>SUM(#REF!)</f>
        <v>#REF!</v>
      </c>
      <c r="U50" s="116" t="e">
        <f>SUM(#REF!)</f>
        <v>#REF!</v>
      </c>
      <c r="V50" s="116" t="e">
        <f>SUM(#REF!)</f>
        <v>#REF!</v>
      </c>
      <c r="W50" s="116" t="e">
        <f>SUM(#REF!)</f>
        <v>#REF!</v>
      </c>
    </row>
    <row r="51" spans="1:23" ht="21.75" customHeight="1">
      <c r="A51" s="83" t="s">
        <v>116</v>
      </c>
      <c r="B51" s="1018" t="s">
        <v>117</v>
      </c>
      <c r="C51" s="1018"/>
      <c r="D51" s="1018"/>
      <c r="E51" s="28" t="s">
        <v>118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203">
        <f>SUM(S52:S53)</f>
        <v>0</v>
      </c>
      <c r="T51" s="203">
        <f>SUM(T52:T53)</f>
        <v>0</v>
      </c>
      <c r="U51" s="203">
        <f>SUM(U52:U53)</f>
        <v>0</v>
      </c>
      <c r="V51" s="203">
        <f>SUM(V52:V53)</f>
        <v>0</v>
      </c>
      <c r="W51" s="203">
        <f>SUM(W52:W53)</f>
        <v>0</v>
      </c>
    </row>
    <row r="52" spans="1:23" s="33" customFormat="1" ht="21.75" customHeight="1">
      <c r="A52" s="111"/>
      <c r="B52" s="71" t="s">
        <v>119</v>
      </c>
      <c r="C52" s="1023" t="s">
        <v>120</v>
      </c>
      <c r="D52" s="1023"/>
      <c r="E52" s="73" t="s">
        <v>121</v>
      </c>
      <c r="F52" s="120"/>
      <c r="G52" s="121"/>
      <c r="H52" s="121"/>
      <c r="I52" s="121"/>
      <c r="J52" s="121"/>
      <c r="K52" s="121"/>
      <c r="L52" s="120"/>
      <c r="M52" s="121"/>
      <c r="N52" s="121"/>
      <c r="O52" s="121"/>
      <c r="P52" s="121"/>
      <c r="Q52" s="121"/>
      <c r="R52" s="120"/>
      <c r="S52" s="121"/>
      <c r="T52" s="121"/>
      <c r="U52" s="121"/>
      <c r="V52" s="121"/>
      <c r="W52" s="121"/>
    </row>
    <row r="53" spans="1:23" ht="21.75" customHeight="1">
      <c r="A53" s="80"/>
      <c r="B53" s="81" t="s">
        <v>122</v>
      </c>
      <c r="C53" s="1024" t="s">
        <v>123</v>
      </c>
      <c r="D53" s="1024"/>
      <c r="E53" s="82" t="s">
        <v>124</v>
      </c>
      <c r="F53" s="123"/>
      <c r="G53" s="124"/>
      <c r="H53" s="124"/>
      <c r="I53" s="124"/>
      <c r="J53" s="124"/>
      <c r="K53" s="124"/>
      <c r="L53" s="123"/>
      <c r="M53" s="124"/>
      <c r="N53" s="124"/>
      <c r="O53" s="124"/>
      <c r="P53" s="124"/>
      <c r="Q53" s="124"/>
      <c r="R53" s="123"/>
      <c r="S53" s="124"/>
      <c r="T53" s="124"/>
      <c r="U53" s="124"/>
      <c r="V53" s="124"/>
      <c r="W53" s="124"/>
    </row>
    <row r="54" spans="1:23" ht="21.75" customHeight="1">
      <c r="A54" s="83" t="s">
        <v>125</v>
      </c>
      <c r="B54" s="1046" t="s">
        <v>126</v>
      </c>
      <c r="C54" s="1046"/>
      <c r="D54" s="1046"/>
      <c r="E54" s="126"/>
      <c r="F54" s="119">
        <f>F7+F21+F32+F40+F48</f>
        <v>58762790</v>
      </c>
      <c r="G54" s="119">
        <f aca="true" t="shared" si="7" ref="G54:R54">G7+G21+G32+G40+G48</f>
        <v>0</v>
      </c>
      <c r="H54" s="119">
        <f t="shared" si="7"/>
        <v>0</v>
      </c>
      <c r="I54" s="119">
        <f t="shared" si="7"/>
        <v>0</v>
      </c>
      <c r="J54" s="119">
        <f t="shared" si="7"/>
        <v>0</v>
      </c>
      <c r="K54" s="119">
        <f t="shared" si="7"/>
        <v>0</v>
      </c>
      <c r="L54" s="119">
        <f t="shared" si="7"/>
        <v>51906501</v>
      </c>
      <c r="M54" s="119">
        <f t="shared" si="7"/>
        <v>0</v>
      </c>
      <c r="N54" s="119">
        <f t="shared" si="7"/>
        <v>0</v>
      </c>
      <c r="O54" s="119">
        <f t="shared" si="7"/>
        <v>0</v>
      </c>
      <c r="P54" s="119">
        <f t="shared" si="7"/>
        <v>0</v>
      </c>
      <c r="Q54" s="119">
        <f t="shared" si="7"/>
        <v>0</v>
      </c>
      <c r="R54" s="119">
        <f t="shared" si="7"/>
        <v>6856289</v>
      </c>
      <c r="S54" s="203" t="e">
        <f>S7+S21+S40+S48+S51+#REF!+#REF!+S32</f>
        <v>#REF!</v>
      </c>
      <c r="T54" s="203" t="e">
        <f>T7+T21+T40+T48+T51+#REF!+#REF!+T32</f>
        <v>#REF!</v>
      </c>
      <c r="U54" s="203" t="e">
        <f>U7+U21+U40+U48+U51+#REF!+#REF!+U32</f>
        <v>#REF!</v>
      </c>
      <c r="V54" s="203" t="e">
        <f>V7+V21+V40+V48+V51+#REF!+#REF!+V32</f>
        <v>#REF!</v>
      </c>
      <c r="W54" s="203" t="e">
        <f>W7+W21+W40+W48+W51+#REF!+#REF!+W32</f>
        <v>#REF!</v>
      </c>
    </row>
    <row r="55" spans="1:23" ht="24" customHeight="1">
      <c r="A55" s="27" t="s">
        <v>127</v>
      </c>
      <c r="B55" s="1018" t="s">
        <v>128</v>
      </c>
      <c r="C55" s="1018"/>
      <c r="D55" s="1018"/>
      <c r="E55" s="28"/>
      <c r="F55" s="119">
        <f>F58</f>
        <v>20472695</v>
      </c>
      <c r="G55" s="119">
        <f aca="true" t="shared" si="8" ref="G55:R55">G58</f>
        <v>0</v>
      </c>
      <c r="H55" s="119">
        <f t="shared" si="8"/>
        <v>0</v>
      </c>
      <c r="I55" s="119">
        <f t="shared" si="8"/>
        <v>0</v>
      </c>
      <c r="J55" s="119">
        <f t="shared" si="8"/>
        <v>0</v>
      </c>
      <c r="K55" s="119">
        <f t="shared" si="8"/>
        <v>0</v>
      </c>
      <c r="L55" s="119">
        <f t="shared" si="8"/>
        <v>20472695</v>
      </c>
      <c r="M55" s="119">
        <f t="shared" si="8"/>
        <v>0</v>
      </c>
      <c r="N55" s="119">
        <f t="shared" si="8"/>
        <v>0</v>
      </c>
      <c r="O55" s="119">
        <f t="shared" si="8"/>
        <v>0</v>
      </c>
      <c r="P55" s="119">
        <f t="shared" si="8"/>
        <v>0</v>
      </c>
      <c r="Q55" s="119">
        <f t="shared" si="8"/>
        <v>0</v>
      </c>
      <c r="R55" s="119">
        <f t="shared" si="8"/>
        <v>0</v>
      </c>
      <c r="S55" s="203" t="e">
        <f>S56+#REF!</f>
        <v>#REF!</v>
      </c>
      <c r="T55" s="203" t="e">
        <f>T56+#REF!</f>
        <v>#REF!</v>
      </c>
      <c r="U55" s="203" t="e">
        <f>U56+#REF!</f>
        <v>#REF!</v>
      </c>
      <c r="V55" s="203" t="e">
        <f>V56+#REF!</f>
        <v>#REF!</v>
      </c>
      <c r="W55" s="203" t="e">
        <f>W56+#REF!</f>
        <v>#REF!</v>
      </c>
    </row>
    <row r="56" spans="1:23" ht="21.75" customHeight="1">
      <c r="A56" s="70"/>
      <c r="B56" s="71" t="s">
        <v>129</v>
      </c>
      <c r="C56" s="1023" t="s">
        <v>130</v>
      </c>
      <c r="D56" s="1023"/>
      <c r="E56" s="73" t="s">
        <v>131</v>
      </c>
      <c r="F56" s="120"/>
      <c r="G56" s="121"/>
      <c r="H56" s="121"/>
      <c r="I56" s="121"/>
      <c r="J56" s="121"/>
      <c r="K56" s="121"/>
      <c r="L56" s="120"/>
      <c r="M56" s="121"/>
      <c r="N56" s="121"/>
      <c r="O56" s="121"/>
      <c r="P56" s="121"/>
      <c r="Q56" s="121"/>
      <c r="R56" s="120"/>
      <c r="S56" s="121">
        <f>SUM(S57:S58)</f>
        <v>0</v>
      </c>
      <c r="T56" s="121">
        <f>SUM(T57:T58)</f>
        <v>0</v>
      </c>
      <c r="U56" s="121">
        <f>SUM(U57:U58)</f>
        <v>0</v>
      </c>
      <c r="V56" s="121">
        <f>SUM(V57:V58)</f>
        <v>0</v>
      </c>
      <c r="W56" s="121">
        <f>SUM(W57:W58)</f>
        <v>0</v>
      </c>
    </row>
    <row r="57" spans="1:23" ht="21.75" customHeight="1">
      <c r="A57" s="43"/>
      <c r="B57" s="99" t="s">
        <v>132</v>
      </c>
      <c r="C57" s="1023" t="s">
        <v>133</v>
      </c>
      <c r="D57" s="1023"/>
      <c r="E57" s="73" t="s">
        <v>134</v>
      </c>
      <c r="F57" s="128"/>
      <c r="G57" s="127"/>
      <c r="H57" s="127"/>
      <c r="I57" s="127"/>
      <c r="J57" s="127"/>
      <c r="K57" s="127"/>
      <c r="L57" s="128"/>
      <c r="M57" s="127"/>
      <c r="N57" s="127"/>
      <c r="O57" s="127"/>
      <c r="P57" s="127"/>
      <c r="Q57" s="127"/>
      <c r="R57" s="128"/>
      <c r="S57" s="127"/>
      <c r="T57" s="127"/>
      <c r="U57" s="127"/>
      <c r="V57" s="127"/>
      <c r="W57" s="127"/>
    </row>
    <row r="58" spans="1:23" ht="21.75" customHeight="1">
      <c r="A58" s="43"/>
      <c r="B58" s="99" t="s">
        <v>135</v>
      </c>
      <c r="C58" s="1023" t="s">
        <v>136</v>
      </c>
      <c r="D58" s="1023"/>
      <c r="E58" s="73" t="s">
        <v>137</v>
      </c>
      <c r="F58" s="128">
        <v>20472695</v>
      </c>
      <c r="G58" s="127"/>
      <c r="H58" s="127"/>
      <c r="I58" s="127"/>
      <c r="J58" s="127"/>
      <c r="K58" s="127"/>
      <c r="L58" s="128">
        <v>20472695</v>
      </c>
      <c r="M58" s="127"/>
      <c r="N58" s="127"/>
      <c r="O58" s="127"/>
      <c r="P58" s="127"/>
      <c r="Q58" s="127"/>
      <c r="R58" s="128"/>
      <c r="S58" s="127"/>
      <c r="T58" s="127"/>
      <c r="U58" s="127"/>
      <c r="V58" s="127"/>
      <c r="W58" s="127"/>
    </row>
    <row r="59" spans="1:23" ht="35.25" customHeight="1" thickBot="1">
      <c r="A59" s="83" t="s">
        <v>138</v>
      </c>
      <c r="B59" s="1008" t="s">
        <v>139</v>
      </c>
      <c r="C59" s="1008"/>
      <c r="D59" s="1008"/>
      <c r="E59" s="131"/>
      <c r="F59" s="132">
        <f>F54+F55</f>
        <v>79235485</v>
      </c>
      <c r="G59" s="132">
        <f aca="true" t="shared" si="9" ref="G59:R59">G54+G55</f>
        <v>0</v>
      </c>
      <c r="H59" s="132">
        <f t="shared" si="9"/>
        <v>0</v>
      </c>
      <c r="I59" s="132">
        <f t="shared" si="9"/>
        <v>0</v>
      </c>
      <c r="J59" s="132">
        <f t="shared" si="9"/>
        <v>0</v>
      </c>
      <c r="K59" s="132">
        <f t="shared" si="9"/>
        <v>0</v>
      </c>
      <c r="L59" s="132">
        <f t="shared" si="9"/>
        <v>72379196</v>
      </c>
      <c r="M59" s="132">
        <f t="shared" si="9"/>
        <v>0</v>
      </c>
      <c r="N59" s="132">
        <f t="shared" si="9"/>
        <v>0</v>
      </c>
      <c r="O59" s="132">
        <f t="shared" si="9"/>
        <v>0</v>
      </c>
      <c r="P59" s="132">
        <f t="shared" si="9"/>
        <v>0</v>
      </c>
      <c r="Q59" s="132">
        <f t="shared" si="9"/>
        <v>0</v>
      </c>
      <c r="R59" s="132">
        <f t="shared" si="9"/>
        <v>6856289</v>
      </c>
      <c r="S59" s="182" t="e">
        <f>S54+S55</f>
        <v>#REF!</v>
      </c>
      <c r="T59" s="182" t="e">
        <f>T54+T55</f>
        <v>#REF!</v>
      </c>
      <c r="U59" s="182" t="e">
        <f>U54+U55</f>
        <v>#REF!</v>
      </c>
      <c r="V59" s="182" t="e">
        <f>V54+V55</f>
        <v>#REF!</v>
      </c>
      <c r="W59" s="182" t="e">
        <f>W54+W55</f>
        <v>#REF!</v>
      </c>
    </row>
    <row r="60" spans="1:23" ht="21.75" customHeight="1" hidden="1">
      <c r="A60" s="1028" t="s">
        <v>140</v>
      </c>
      <c r="B60" s="1028"/>
      <c r="C60" s="1028"/>
      <c r="D60" s="1028"/>
      <c r="E60" s="133"/>
      <c r="F60" s="134"/>
      <c r="G60" s="135"/>
      <c r="H60" s="135"/>
      <c r="I60" s="135"/>
      <c r="J60" s="135"/>
      <c r="K60" s="136"/>
      <c r="L60" s="134"/>
      <c r="M60" s="135"/>
      <c r="N60" s="135"/>
      <c r="O60" s="135"/>
      <c r="P60" s="135"/>
      <c r="Q60" s="136"/>
      <c r="R60" s="134"/>
      <c r="S60" s="135"/>
      <c r="T60" s="135"/>
      <c r="U60" s="135"/>
      <c r="V60" s="135"/>
      <c r="W60" s="136"/>
    </row>
    <row r="61" spans="1:23" ht="21.75" customHeight="1" hidden="1">
      <c r="A61" s="1029" t="s">
        <v>141</v>
      </c>
      <c r="B61" s="1029"/>
      <c r="C61" s="1029"/>
      <c r="D61" s="1029"/>
      <c r="E61" s="137"/>
      <c r="F61" s="138"/>
      <c r="G61" s="139"/>
      <c r="H61" s="139"/>
      <c r="I61" s="139"/>
      <c r="J61" s="139"/>
      <c r="K61" s="140"/>
      <c r="L61" s="138"/>
      <c r="M61" s="139"/>
      <c r="N61" s="139"/>
      <c r="O61" s="139"/>
      <c r="P61" s="139"/>
      <c r="Q61" s="140"/>
      <c r="R61" s="138"/>
      <c r="S61" s="139"/>
      <c r="T61" s="139"/>
      <c r="U61" s="139"/>
      <c r="V61" s="139"/>
      <c r="W61" s="141"/>
    </row>
    <row r="62" spans="1:23" ht="21.75" customHeight="1">
      <c r="A62" s="142"/>
      <c r="B62" s="143"/>
      <c r="C62" s="143"/>
      <c r="D62" s="143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4" ht="35.25" customHeight="1"/>
    <row r="65" ht="35.25" customHeight="1"/>
    <row r="70" ht="48.75" customHeight="1"/>
    <row r="71" ht="46.5" customHeight="1"/>
    <row r="72" ht="41.25" customHeight="1"/>
  </sheetData>
  <sheetProtection selectLockedCells="1" selectUnlockedCells="1"/>
  <mergeCells count="44">
    <mergeCell ref="B51:D51"/>
    <mergeCell ref="C52:D52"/>
    <mergeCell ref="A60:D60"/>
    <mergeCell ref="A61:D61"/>
    <mergeCell ref="B54:D54"/>
    <mergeCell ref="B55:D55"/>
    <mergeCell ref="C56:D56"/>
    <mergeCell ref="C57:D57"/>
    <mergeCell ref="C58:D58"/>
    <mergeCell ref="B59:D59"/>
    <mergeCell ref="C53:D53"/>
    <mergeCell ref="C36:D36"/>
    <mergeCell ref="B40:D40"/>
    <mergeCell ref="C41:D41"/>
    <mergeCell ref="C42:D42"/>
    <mergeCell ref="C46:D46"/>
    <mergeCell ref="C47:D47"/>
    <mergeCell ref="B48:D48"/>
    <mergeCell ref="C49:D49"/>
    <mergeCell ref="C50:D50"/>
    <mergeCell ref="C31:D31"/>
    <mergeCell ref="B32:D32"/>
    <mergeCell ref="C33:D33"/>
    <mergeCell ref="C34:D34"/>
    <mergeCell ref="C16:D16"/>
    <mergeCell ref="C17:D17"/>
    <mergeCell ref="C35:D35"/>
    <mergeCell ref="B21:D21"/>
    <mergeCell ref="C22:D22"/>
    <mergeCell ref="C23:D23"/>
    <mergeCell ref="C24:D24"/>
    <mergeCell ref="C28:D28"/>
    <mergeCell ref="C29:D29"/>
    <mergeCell ref="C30:D30"/>
    <mergeCell ref="C20:D20"/>
    <mergeCell ref="A2:R2"/>
    <mergeCell ref="A4:C4"/>
    <mergeCell ref="F4:K4"/>
    <mergeCell ref="L4:Q4"/>
    <mergeCell ref="R4:W4"/>
    <mergeCell ref="B6:D6"/>
    <mergeCell ref="B7:D7"/>
    <mergeCell ref="C8:D8"/>
    <mergeCell ref="C13:D1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zoomScalePageLayoutView="0" workbookViewId="0" topLeftCell="A1">
      <selection activeCell="AA40" sqref="AA40"/>
    </sheetView>
  </sheetViews>
  <sheetFormatPr defaultColWidth="9.140625" defaultRowHeight="12.75"/>
  <cols>
    <col min="1" max="1" width="5.8515625" style="145" customWidth="1"/>
    <col min="2" max="2" width="8.140625" style="146" customWidth="1"/>
    <col min="3" max="3" width="6.8515625" style="146" customWidth="1"/>
    <col min="4" max="4" width="50.140625" style="147" customWidth="1"/>
    <col min="5" max="5" width="8.8515625" style="147" customWidth="1"/>
    <col min="6" max="6" width="13.57421875" style="148" customWidth="1"/>
    <col min="7" max="11" width="0" style="148" hidden="1" customWidth="1"/>
    <col min="12" max="12" width="15.57421875" style="149" customWidth="1"/>
    <col min="13" max="17" width="0" style="149" hidden="1" customWidth="1"/>
    <col min="18" max="18" width="13.28125" style="149" customWidth="1"/>
    <col min="19" max="19" width="0" style="149" hidden="1" customWidth="1"/>
    <col min="20" max="24" width="0" style="148" hidden="1" customWidth="1"/>
    <col min="25" max="16384" width="9.140625" style="148" customWidth="1"/>
  </cols>
  <sheetData>
    <row r="1" spans="6:18" ht="15.75">
      <c r="F1" s="1047" t="s">
        <v>253</v>
      </c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</row>
    <row r="2" spans="1:19" ht="37.5" customHeight="1">
      <c r="A2" s="1048" t="s">
        <v>534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355"/>
    </row>
    <row r="3" spans="1:18" ht="14.25" customHeight="1">
      <c r="A3" s="356"/>
      <c r="B3" s="151"/>
      <c r="C3" s="151"/>
      <c r="D3" s="13"/>
      <c r="E3" s="152"/>
      <c r="R3" s="153" t="s">
        <v>533</v>
      </c>
    </row>
    <row r="4" spans="1:23" s="13" customFormat="1" ht="48.75" customHeight="1">
      <c r="A4" s="999" t="s">
        <v>142</v>
      </c>
      <c r="B4" s="999"/>
      <c r="C4" s="999"/>
      <c r="D4" s="999"/>
      <c r="E4" s="154" t="s">
        <v>4</v>
      </c>
      <c r="F4" s="999" t="s">
        <v>5</v>
      </c>
      <c r="G4" s="999"/>
      <c r="H4" s="999"/>
      <c r="I4" s="999"/>
      <c r="J4" s="999"/>
      <c r="K4" s="999"/>
      <c r="L4" s="999" t="s">
        <v>6</v>
      </c>
      <c r="M4" s="999"/>
      <c r="N4" s="999"/>
      <c r="O4" s="999"/>
      <c r="P4" s="999"/>
      <c r="Q4" s="999"/>
      <c r="R4" s="1000" t="s">
        <v>7</v>
      </c>
      <c r="S4" s="1000"/>
      <c r="T4" s="1000"/>
      <c r="U4" s="1000"/>
      <c r="V4" s="1000"/>
      <c r="W4" s="1000"/>
    </row>
    <row r="5" spans="1:23" s="13" customFormat="1" ht="16.5" customHeight="1">
      <c r="A5" s="154"/>
      <c r="B5" s="155"/>
      <c r="C5" s="155"/>
      <c r="D5" s="155"/>
      <c r="E5" s="154"/>
      <c r="F5" s="357" t="s">
        <v>9</v>
      </c>
      <c r="G5" s="358" t="s">
        <v>144</v>
      </c>
      <c r="H5" s="358" t="s">
        <v>145</v>
      </c>
      <c r="I5" s="358" t="s">
        <v>254</v>
      </c>
      <c r="J5" s="358" t="s">
        <v>147</v>
      </c>
      <c r="K5" s="359" t="s">
        <v>148</v>
      </c>
      <c r="L5" s="357" t="s">
        <v>9</v>
      </c>
      <c r="M5" s="358" t="s">
        <v>144</v>
      </c>
      <c r="N5" s="358" t="s">
        <v>145</v>
      </c>
      <c r="O5" s="358" t="s">
        <v>254</v>
      </c>
      <c r="P5" s="358" t="s">
        <v>147</v>
      </c>
      <c r="Q5" s="359" t="s">
        <v>148</v>
      </c>
      <c r="R5" s="357" t="s">
        <v>9</v>
      </c>
      <c r="S5" s="358" t="s">
        <v>144</v>
      </c>
      <c r="T5" s="358" t="s">
        <v>145</v>
      </c>
      <c r="U5" s="358" t="s">
        <v>254</v>
      </c>
      <c r="V5" s="358" t="s">
        <v>147</v>
      </c>
      <c r="W5" s="359" t="s">
        <v>148</v>
      </c>
    </row>
    <row r="6" spans="1:24" s="160" customFormat="1" ht="22.5" customHeight="1">
      <c r="A6" s="83" t="s">
        <v>15</v>
      </c>
      <c r="B6" s="1003" t="s">
        <v>149</v>
      </c>
      <c r="C6" s="1003"/>
      <c r="D6" s="1003"/>
      <c r="E6" s="83"/>
      <c r="F6" s="119">
        <f>F7+F8+F9+F10+F11</f>
        <v>48640100</v>
      </c>
      <c r="G6" s="119">
        <f aca="true" t="shared" si="0" ref="G6:R6">G7+G8+G9+G10+G11</f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42183811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0</v>
      </c>
      <c r="Q6" s="119">
        <f t="shared" si="0"/>
        <v>0</v>
      </c>
      <c r="R6" s="119">
        <f t="shared" si="0"/>
        <v>6456289</v>
      </c>
      <c r="S6" s="203">
        <f aca="true" t="shared" si="1" ref="S6:X6">SUM(S7:S11)</f>
        <v>0</v>
      </c>
      <c r="T6" s="203">
        <f t="shared" si="1"/>
        <v>0</v>
      </c>
      <c r="U6" s="203">
        <f t="shared" si="1"/>
        <v>0</v>
      </c>
      <c r="V6" s="203">
        <f t="shared" si="1"/>
        <v>0</v>
      </c>
      <c r="W6" s="203">
        <f t="shared" si="1"/>
        <v>0</v>
      </c>
      <c r="X6" s="203">
        <f t="shared" si="1"/>
        <v>18567</v>
      </c>
    </row>
    <row r="7" spans="1:24" s="167" customFormat="1" ht="22.5" customHeight="1">
      <c r="A7" s="161"/>
      <c r="B7" s="162" t="s">
        <v>18</v>
      </c>
      <c r="C7" s="162"/>
      <c r="D7" s="163" t="s">
        <v>150</v>
      </c>
      <c r="E7" s="164" t="s">
        <v>151</v>
      </c>
      <c r="F7" s="165">
        <v>20704539</v>
      </c>
      <c r="G7" s="166"/>
      <c r="H7" s="166"/>
      <c r="I7" s="166"/>
      <c r="J7" s="166"/>
      <c r="K7" s="166"/>
      <c r="L7" s="165">
        <f>F7-R7</f>
        <v>19234539</v>
      </c>
      <c r="M7" s="166"/>
      <c r="N7" s="166"/>
      <c r="O7" s="166"/>
      <c r="P7" s="166"/>
      <c r="Q7" s="166"/>
      <c r="R7" s="165">
        <v>1470000</v>
      </c>
      <c r="S7" s="166"/>
      <c r="T7" s="166"/>
      <c r="U7" s="166"/>
      <c r="V7" s="166"/>
      <c r="W7" s="166"/>
      <c r="X7" s="166">
        <v>498</v>
      </c>
    </row>
    <row r="8" spans="1:24" s="167" customFormat="1" ht="22.5" customHeight="1">
      <c r="A8" s="168"/>
      <c r="B8" s="169" t="s">
        <v>28</v>
      </c>
      <c r="C8" s="169"/>
      <c r="D8" s="170" t="s">
        <v>152</v>
      </c>
      <c r="E8" s="164" t="s">
        <v>153</v>
      </c>
      <c r="F8" s="360">
        <v>5480479</v>
      </c>
      <c r="G8" s="361"/>
      <c r="H8" s="361"/>
      <c r="I8" s="361"/>
      <c r="J8" s="361"/>
      <c r="K8" s="361"/>
      <c r="L8" s="165">
        <f aca="true" t="shared" si="2" ref="L8:L14">F8-R8</f>
        <v>5078172</v>
      </c>
      <c r="M8" s="361"/>
      <c r="N8" s="361"/>
      <c r="O8" s="361"/>
      <c r="P8" s="362"/>
      <c r="Q8" s="166"/>
      <c r="R8" s="360">
        <v>402307</v>
      </c>
      <c r="S8" s="361"/>
      <c r="T8" s="361"/>
      <c r="U8" s="361"/>
      <c r="V8" s="362"/>
      <c r="W8" s="362"/>
      <c r="X8" s="362">
        <v>130</v>
      </c>
    </row>
    <row r="9" spans="1:24" s="167" customFormat="1" ht="22.5" customHeight="1">
      <c r="A9" s="168"/>
      <c r="B9" s="169" t="s">
        <v>154</v>
      </c>
      <c r="C9" s="169"/>
      <c r="D9" s="170" t="s">
        <v>155</v>
      </c>
      <c r="E9" s="164" t="s">
        <v>156</v>
      </c>
      <c r="F9" s="360">
        <v>18303461</v>
      </c>
      <c r="G9" s="361"/>
      <c r="H9" s="361"/>
      <c r="I9" s="361"/>
      <c r="J9" s="361"/>
      <c r="K9" s="361"/>
      <c r="L9" s="165">
        <f t="shared" si="2"/>
        <v>16658405</v>
      </c>
      <c r="M9" s="361"/>
      <c r="N9" s="361"/>
      <c r="O9" s="361"/>
      <c r="P9" s="362"/>
      <c r="Q9" s="166"/>
      <c r="R9" s="360">
        <v>1645056</v>
      </c>
      <c r="S9" s="361"/>
      <c r="T9" s="361"/>
      <c r="U9" s="361"/>
      <c r="V9" s="362"/>
      <c r="W9" s="362"/>
      <c r="X9" s="362">
        <v>1819</v>
      </c>
    </row>
    <row r="10" spans="1:24" s="167" customFormat="1" ht="22.5" customHeight="1">
      <c r="A10" s="168"/>
      <c r="B10" s="169" t="s">
        <v>38</v>
      </c>
      <c r="C10" s="169"/>
      <c r="D10" s="170" t="s">
        <v>157</v>
      </c>
      <c r="E10" s="164" t="s">
        <v>158</v>
      </c>
      <c r="F10" s="128">
        <v>2211000</v>
      </c>
      <c r="G10" s="127"/>
      <c r="H10" s="127"/>
      <c r="I10" s="127"/>
      <c r="J10" s="127"/>
      <c r="K10" s="127"/>
      <c r="L10" s="165">
        <f t="shared" si="2"/>
        <v>455000</v>
      </c>
      <c r="M10" s="127"/>
      <c r="N10" s="127"/>
      <c r="O10" s="127"/>
      <c r="P10" s="166"/>
      <c r="Q10" s="166"/>
      <c r="R10" s="128">
        <v>1756000</v>
      </c>
      <c r="S10" s="127"/>
      <c r="T10" s="127"/>
      <c r="U10" s="127"/>
      <c r="V10" s="166"/>
      <c r="W10" s="166"/>
      <c r="X10" s="166">
        <v>3913</v>
      </c>
    </row>
    <row r="11" spans="1:24" s="167" customFormat="1" ht="22.5" customHeight="1">
      <c r="A11" s="168"/>
      <c r="B11" s="169" t="s">
        <v>45</v>
      </c>
      <c r="C11" s="169"/>
      <c r="D11" s="171" t="s">
        <v>159</v>
      </c>
      <c r="E11" s="172" t="s">
        <v>160</v>
      </c>
      <c r="F11" s="360">
        <v>1940621</v>
      </c>
      <c r="G11" s="361"/>
      <c r="H11" s="361"/>
      <c r="I11" s="361"/>
      <c r="J11" s="361"/>
      <c r="K11" s="361"/>
      <c r="L11" s="165">
        <f t="shared" si="2"/>
        <v>757695</v>
      </c>
      <c r="M11" s="361"/>
      <c r="N11" s="361"/>
      <c r="O11" s="361"/>
      <c r="P11" s="361"/>
      <c r="Q11" s="166"/>
      <c r="R11" s="360">
        <v>1182926</v>
      </c>
      <c r="S11" s="361">
        <f>SUM(S12:S16)</f>
        <v>0</v>
      </c>
      <c r="T11" s="361">
        <f>SUM(T12:T16)</f>
        <v>0</v>
      </c>
      <c r="U11" s="361">
        <f>SUM(U12:U16)</f>
        <v>0</v>
      </c>
      <c r="V11" s="361"/>
      <c r="W11" s="361"/>
      <c r="X11" s="361">
        <v>12207</v>
      </c>
    </row>
    <row r="12" spans="1:24" s="167" customFormat="1" ht="28.5" customHeight="1">
      <c r="A12" s="168"/>
      <c r="B12" s="173"/>
      <c r="C12" s="169" t="s">
        <v>161</v>
      </c>
      <c r="D12" s="174" t="s">
        <v>162</v>
      </c>
      <c r="E12" s="175" t="s">
        <v>255</v>
      </c>
      <c r="F12" s="128"/>
      <c r="G12" s="127"/>
      <c r="H12" s="127"/>
      <c r="I12" s="127"/>
      <c r="J12" s="127"/>
      <c r="K12" s="127"/>
      <c r="L12" s="165">
        <f t="shared" si="2"/>
        <v>0</v>
      </c>
      <c r="M12" s="127"/>
      <c r="N12" s="127"/>
      <c r="O12" s="127"/>
      <c r="P12" s="166"/>
      <c r="Q12" s="166"/>
      <c r="R12" s="128"/>
      <c r="S12" s="127"/>
      <c r="T12" s="127"/>
      <c r="U12" s="127"/>
      <c r="V12" s="166"/>
      <c r="W12" s="166"/>
      <c r="X12" s="166"/>
    </row>
    <row r="13" spans="1:24" s="167" customFormat="1" ht="31.5" customHeight="1">
      <c r="A13" s="168"/>
      <c r="B13" s="169"/>
      <c r="C13" s="169" t="s">
        <v>163</v>
      </c>
      <c r="D13" s="170" t="s">
        <v>164</v>
      </c>
      <c r="E13" s="164" t="s">
        <v>256</v>
      </c>
      <c r="F13" s="128">
        <v>1168266</v>
      </c>
      <c r="G13" s="127"/>
      <c r="H13" s="127"/>
      <c r="I13" s="127"/>
      <c r="J13" s="127"/>
      <c r="K13" s="127"/>
      <c r="L13" s="165">
        <f t="shared" si="2"/>
        <v>0</v>
      </c>
      <c r="M13" s="127"/>
      <c r="N13" s="127"/>
      <c r="O13" s="127"/>
      <c r="P13" s="166"/>
      <c r="Q13" s="166"/>
      <c r="R13" s="128">
        <v>1168266</v>
      </c>
      <c r="S13" s="127"/>
      <c r="T13" s="127"/>
      <c r="U13" s="127"/>
      <c r="V13" s="166"/>
      <c r="W13" s="166"/>
      <c r="X13" s="166"/>
    </row>
    <row r="14" spans="1:24" s="167" customFormat="1" ht="36.75" customHeight="1">
      <c r="A14" s="176"/>
      <c r="B14" s="177"/>
      <c r="C14" s="169" t="s">
        <v>165</v>
      </c>
      <c r="D14" s="170" t="s">
        <v>166</v>
      </c>
      <c r="E14" s="164" t="s">
        <v>257</v>
      </c>
      <c r="F14" s="128">
        <v>772355</v>
      </c>
      <c r="G14" s="127"/>
      <c r="H14" s="127"/>
      <c r="I14" s="127"/>
      <c r="J14" s="127"/>
      <c r="K14" s="363"/>
      <c r="L14" s="165">
        <f t="shared" si="2"/>
        <v>757695</v>
      </c>
      <c r="M14" s="127"/>
      <c r="N14" s="127"/>
      <c r="O14" s="127"/>
      <c r="P14" s="166"/>
      <c r="Q14" s="166"/>
      <c r="R14" s="128">
        <v>14660</v>
      </c>
      <c r="S14" s="127"/>
      <c r="T14" s="127"/>
      <c r="U14" s="127"/>
      <c r="V14" s="166"/>
      <c r="W14" s="166"/>
      <c r="X14" s="166"/>
    </row>
    <row r="15" spans="1:24" s="167" customFormat="1" ht="22.5" customHeight="1" hidden="1">
      <c r="A15" s="168"/>
      <c r="B15" s="169"/>
      <c r="C15" s="169" t="s">
        <v>167</v>
      </c>
      <c r="D15" s="170" t="s">
        <v>168</v>
      </c>
      <c r="E15" s="164"/>
      <c r="F15" s="360"/>
      <c r="G15" s="361"/>
      <c r="H15" s="361"/>
      <c r="I15" s="361"/>
      <c r="J15" s="361"/>
      <c r="K15" s="361"/>
      <c r="L15" s="360"/>
      <c r="M15" s="361"/>
      <c r="N15" s="361"/>
      <c r="O15" s="361"/>
      <c r="P15" s="362"/>
      <c r="Q15" s="166"/>
      <c r="R15" s="360"/>
      <c r="S15" s="361"/>
      <c r="T15" s="361"/>
      <c r="U15" s="361"/>
      <c r="V15" s="362"/>
      <c r="W15" s="362"/>
      <c r="X15" s="362"/>
    </row>
    <row r="16" spans="1:24" s="167" customFormat="1" ht="22.5" customHeight="1" hidden="1">
      <c r="A16" s="178"/>
      <c r="B16" s="179"/>
      <c r="C16" s="179" t="s">
        <v>169</v>
      </c>
      <c r="D16" s="180" t="s">
        <v>170</v>
      </c>
      <c r="E16" s="181"/>
      <c r="F16" s="208"/>
      <c r="G16" s="209"/>
      <c r="H16" s="209"/>
      <c r="I16" s="209"/>
      <c r="J16" s="209"/>
      <c r="K16" s="209"/>
      <c r="L16" s="208"/>
      <c r="M16" s="209"/>
      <c r="N16" s="209"/>
      <c r="O16" s="209"/>
      <c r="P16" s="364"/>
      <c r="Q16" s="166"/>
      <c r="R16" s="208"/>
      <c r="S16" s="209"/>
      <c r="T16" s="209"/>
      <c r="U16" s="209"/>
      <c r="V16" s="364"/>
      <c r="W16" s="364"/>
      <c r="X16" s="364"/>
    </row>
    <row r="17" spans="1:24" s="167" customFormat="1" ht="22.5" customHeight="1">
      <c r="A17" s="83" t="s">
        <v>171</v>
      </c>
      <c r="B17" s="1003" t="s">
        <v>172</v>
      </c>
      <c r="C17" s="1003"/>
      <c r="D17" s="1003"/>
      <c r="E17" s="159"/>
      <c r="F17" s="132">
        <f>F18+F19+F20</f>
        <v>2567549</v>
      </c>
      <c r="G17" s="132">
        <f aca="true" t="shared" si="3" ref="G17:R17">G18+G19+G20</f>
        <v>0</v>
      </c>
      <c r="H17" s="132">
        <f t="shared" si="3"/>
        <v>0</v>
      </c>
      <c r="I17" s="132">
        <f t="shared" si="3"/>
        <v>0</v>
      </c>
      <c r="J17" s="132">
        <f t="shared" si="3"/>
        <v>0</v>
      </c>
      <c r="K17" s="132">
        <f t="shared" si="3"/>
        <v>0</v>
      </c>
      <c r="L17" s="132">
        <f t="shared" si="3"/>
        <v>2167549</v>
      </c>
      <c r="M17" s="132">
        <f t="shared" si="3"/>
        <v>0</v>
      </c>
      <c r="N17" s="132">
        <f t="shared" si="3"/>
        <v>0</v>
      </c>
      <c r="O17" s="132">
        <f t="shared" si="3"/>
        <v>0</v>
      </c>
      <c r="P17" s="132">
        <f t="shared" si="3"/>
        <v>0</v>
      </c>
      <c r="Q17" s="132">
        <f t="shared" si="3"/>
        <v>0</v>
      </c>
      <c r="R17" s="132">
        <f t="shared" si="3"/>
        <v>400000</v>
      </c>
      <c r="S17" s="182">
        <f aca="true" t="shared" si="4" ref="S17:X17">SUM(S18:S20)</f>
        <v>0</v>
      </c>
      <c r="T17" s="182">
        <f t="shared" si="4"/>
        <v>0</v>
      </c>
      <c r="U17" s="182">
        <f t="shared" si="4"/>
        <v>0</v>
      </c>
      <c r="V17" s="182">
        <f t="shared" si="4"/>
        <v>0</v>
      </c>
      <c r="W17" s="182">
        <f t="shared" si="4"/>
        <v>0</v>
      </c>
      <c r="X17" s="182">
        <f t="shared" si="4"/>
        <v>1400</v>
      </c>
    </row>
    <row r="18" spans="1:24" s="167" customFormat="1" ht="22.5" customHeight="1">
      <c r="A18" s="161"/>
      <c r="B18" s="162" t="s">
        <v>51</v>
      </c>
      <c r="C18" s="1004" t="s">
        <v>173</v>
      </c>
      <c r="D18" s="1004"/>
      <c r="E18" s="183" t="s">
        <v>174</v>
      </c>
      <c r="F18" s="165">
        <v>889000</v>
      </c>
      <c r="G18" s="166"/>
      <c r="H18" s="166"/>
      <c r="I18" s="166"/>
      <c r="J18" s="166"/>
      <c r="K18" s="166"/>
      <c r="L18" s="165">
        <v>889000</v>
      </c>
      <c r="M18" s="166"/>
      <c r="N18" s="166"/>
      <c r="O18" s="166"/>
      <c r="P18" s="166"/>
      <c r="Q18" s="166"/>
      <c r="R18" s="165"/>
      <c r="S18" s="166"/>
      <c r="T18" s="166"/>
      <c r="U18" s="166"/>
      <c r="V18" s="166"/>
      <c r="W18" s="166"/>
      <c r="X18" s="166">
        <v>0</v>
      </c>
    </row>
    <row r="19" spans="1:24" s="167" customFormat="1" ht="22.5" customHeight="1">
      <c r="A19" s="168"/>
      <c r="B19" s="169" t="s">
        <v>54</v>
      </c>
      <c r="C19" s="1005" t="s">
        <v>175</v>
      </c>
      <c r="D19" s="1005"/>
      <c r="E19" s="183" t="s">
        <v>176</v>
      </c>
      <c r="F19" s="128">
        <v>1278549</v>
      </c>
      <c r="G19" s="127"/>
      <c r="H19" s="127"/>
      <c r="I19" s="127"/>
      <c r="J19" s="127"/>
      <c r="K19" s="127"/>
      <c r="L19" s="128">
        <v>1278549</v>
      </c>
      <c r="M19" s="127"/>
      <c r="N19" s="127"/>
      <c r="O19" s="127"/>
      <c r="P19" s="127"/>
      <c r="Q19" s="127"/>
      <c r="R19" s="128"/>
      <c r="S19" s="127"/>
      <c r="T19" s="127"/>
      <c r="U19" s="127"/>
      <c r="V19" s="127"/>
      <c r="W19" s="127"/>
      <c r="X19" s="127">
        <v>0</v>
      </c>
    </row>
    <row r="20" spans="1:24" s="167" customFormat="1" ht="22.5" customHeight="1">
      <c r="A20" s="184"/>
      <c r="B20" s="169" t="s">
        <v>57</v>
      </c>
      <c r="C20" s="1006" t="s">
        <v>177</v>
      </c>
      <c r="D20" s="1006"/>
      <c r="E20" s="186" t="s">
        <v>178</v>
      </c>
      <c r="F20" s="360">
        <v>400000</v>
      </c>
      <c r="G20" s="361"/>
      <c r="H20" s="361"/>
      <c r="I20" s="361"/>
      <c r="J20" s="361"/>
      <c r="K20" s="361"/>
      <c r="L20" s="360"/>
      <c r="M20" s="361"/>
      <c r="N20" s="361"/>
      <c r="O20" s="361"/>
      <c r="P20" s="361"/>
      <c r="Q20" s="361"/>
      <c r="R20" s="360">
        <v>400000</v>
      </c>
      <c r="S20" s="361">
        <f>SUM(S21:S24)</f>
        <v>0</v>
      </c>
      <c r="T20" s="361">
        <f>SUM(T21:T24)</f>
        <v>0</v>
      </c>
      <c r="U20" s="361">
        <f>SUM(U21:U24)</f>
        <v>0</v>
      </c>
      <c r="V20" s="361"/>
      <c r="W20" s="361"/>
      <c r="X20" s="361">
        <v>1400</v>
      </c>
    </row>
    <row r="21" spans="1:24" s="167" customFormat="1" ht="22.5" customHeight="1">
      <c r="A21" s="187"/>
      <c r="B21" s="188"/>
      <c r="C21" s="188" t="s">
        <v>60</v>
      </c>
      <c r="D21" s="185" t="s">
        <v>179</v>
      </c>
      <c r="E21" s="186"/>
      <c r="F21" s="128">
        <v>400000</v>
      </c>
      <c r="G21" s="127"/>
      <c r="H21" s="127"/>
      <c r="I21" s="127"/>
      <c r="J21" s="127"/>
      <c r="K21" s="127"/>
      <c r="L21" s="128"/>
      <c r="M21" s="127"/>
      <c r="N21" s="127"/>
      <c r="O21" s="127"/>
      <c r="P21" s="166"/>
      <c r="Q21" s="166"/>
      <c r="R21" s="128">
        <v>400000</v>
      </c>
      <c r="S21" s="127"/>
      <c r="T21" s="127"/>
      <c r="U21" s="127"/>
      <c r="V21" s="166"/>
      <c r="W21" s="166"/>
      <c r="X21" s="166">
        <v>1400</v>
      </c>
    </row>
    <row r="22" spans="1:24" s="167" customFormat="1" ht="22.5" customHeight="1">
      <c r="A22" s="187"/>
      <c r="B22" s="188"/>
      <c r="C22" s="188" t="s">
        <v>62</v>
      </c>
      <c r="D22" s="185" t="s">
        <v>180</v>
      </c>
      <c r="E22" s="186"/>
      <c r="F22" s="128"/>
      <c r="G22" s="127"/>
      <c r="H22" s="127"/>
      <c r="I22" s="127"/>
      <c r="J22" s="127"/>
      <c r="K22" s="127"/>
      <c r="L22" s="128"/>
      <c r="M22" s="127"/>
      <c r="N22" s="127"/>
      <c r="O22" s="127"/>
      <c r="P22" s="127"/>
      <c r="Q22" s="127"/>
      <c r="R22" s="128"/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</row>
    <row r="23" spans="1:24" s="167" customFormat="1" ht="22.5" customHeight="1">
      <c r="A23" s="184"/>
      <c r="B23" s="185"/>
      <c r="C23" s="188" t="s">
        <v>64</v>
      </c>
      <c r="D23" s="185" t="s">
        <v>168</v>
      </c>
      <c r="E23" s="186"/>
      <c r="F23" s="360"/>
      <c r="G23" s="361"/>
      <c r="H23" s="361"/>
      <c r="I23" s="361"/>
      <c r="J23" s="361"/>
      <c r="K23" s="361"/>
      <c r="L23" s="360"/>
      <c r="M23" s="361"/>
      <c r="N23" s="361"/>
      <c r="O23" s="361"/>
      <c r="P23" s="361"/>
      <c r="Q23" s="361"/>
      <c r="R23" s="360"/>
      <c r="S23" s="361">
        <v>0</v>
      </c>
      <c r="T23" s="361">
        <v>0</v>
      </c>
      <c r="U23" s="361">
        <v>0</v>
      </c>
      <c r="V23" s="361">
        <v>0</v>
      </c>
      <c r="W23" s="361">
        <v>0</v>
      </c>
      <c r="X23" s="361">
        <v>0</v>
      </c>
    </row>
    <row r="24" spans="1:24" s="167" customFormat="1" ht="22.5" customHeight="1">
      <c r="A24" s="189"/>
      <c r="B24" s="190"/>
      <c r="C24" s="191" t="s">
        <v>181</v>
      </c>
      <c r="D24" s="190" t="s">
        <v>182</v>
      </c>
      <c r="E24" s="192"/>
      <c r="F24" s="365"/>
      <c r="G24" s="364"/>
      <c r="H24" s="364"/>
      <c r="I24" s="364"/>
      <c r="J24" s="364"/>
      <c r="K24" s="364"/>
      <c r="L24" s="365"/>
      <c r="M24" s="364"/>
      <c r="N24" s="364"/>
      <c r="O24" s="364"/>
      <c r="P24" s="364"/>
      <c r="Q24" s="364"/>
      <c r="R24" s="365"/>
      <c r="S24" s="364">
        <v>0</v>
      </c>
      <c r="T24" s="364">
        <v>0</v>
      </c>
      <c r="U24" s="364">
        <v>0</v>
      </c>
      <c r="V24" s="364">
        <v>0</v>
      </c>
      <c r="W24" s="364">
        <v>0</v>
      </c>
      <c r="X24" s="364">
        <v>0</v>
      </c>
    </row>
    <row r="25" spans="1:24" s="167" customFormat="1" ht="22.5" customHeight="1">
      <c r="A25" s="83" t="s">
        <v>76</v>
      </c>
      <c r="B25" s="1003" t="s">
        <v>183</v>
      </c>
      <c r="C25" s="1003"/>
      <c r="D25" s="1003"/>
      <c r="E25" s="159" t="s">
        <v>184</v>
      </c>
      <c r="F25" s="132">
        <f>F26+F27+F28</f>
        <v>10234211</v>
      </c>
      <c r="G25" s="132">
        <f aca="true" t="shared" si="5" ref="G25:X25">G26+G27+G28</f>
        <v>0</v>
      </c>
      <c r="H25" s="132">
        <f t="shared" si="5"/>
        <v>0</v>
      </c>
      <c r="I25" s="132">
        <f t="shared" si="5"/>
        <v>0</v>
      </c>
      <c r="J25" s="132">
        <f t="shared" si="5"/>
        <v>0</v>
      </c>
      <c r="K25" s="132">
        <f t="shared" si="5"/>
        <v>0</v>
      </c>
      <c r="L25" s="132">
        <f t="shared" si="5"/>
        <v>10234211</v>
      </c>
      <c r="M25" s="132">
        <f t="shared" si="5"/>
        <v>0</v>
      </c>
      <c r="N25" s="132">
        <f t="shared" si="5"/>
        <v>0</v>
      </c>
      <c r="O25" s="132">
        <f t="shared" si="5"/>
        <v>0</v>
      </c>
      <c r="P25" s="132">
        <f t="shared" si="5"/>
        <v>0</v>
      </c>
      <c r="Q25" s="132">
        <f t="shared" si="5"/>
        <v>0</v>
      </c>
      <c r="R25" s="132">
        <f t="shared" si="5"/>
        <v>0</v>
      </c>
      <c r="S25" s="132">
        <f t="shared" si="5"/>
        <v>0</v>
      </c>
      <c r="T25" s="132">
        <f t="shared" si="5"/>
        <v>0</v>
      </c>
      <c r="U25" s="132">
        <f t="shared" si="5"/>
        <v>0</v>
      </c>
      <c r="V25" s="132">
        <f t="shared" si="5"/>
        <v>0</v>
      </c>
      <c r="W25" s="132">
        <f t="shared" si="5"/>
        <v>0</v>
      </c>
      <c r="X25" s="132">
        <f t="shared" si="5"/>
        <v>0</v>
      </c>
    </row>
    <row r="26" spans="1:24" s="167" customFormat="1" ht="22.5" customHeight="1">
      <c r="A26" s="161"/>
      <c r="B26" s="162" t="s">
        <v>79</v>
      </c>
      <c r="C26" s="1004" t="s">
        <v>185</v>
      </c>
      <c r="D26" s="1004"/>
      <c r="E26" s="183"/>
      <c r="F26" s="165">
        <v>2804211</v>
      </c>
      <c r="G26" s="166"/>
      <c r="H26" s="166"/>
      <c r="I26" s="166"/>
      <c r="J26" s="166"/>
      <c r="K26" s="166"/>
      <c r="L26" s="165">
        <v>2804211</v>
      </c>
      <c r="M26" s="166"/>
      <c r="N26" s="166"/>
      <c r="O26" s="166"/>
      <c r="P26" s="166"/>
      <c r="Q26" s="166"/>
      <c r="R26" s="165"/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</row>
    <row r="27" spans="1:24" s="160" customFormat="1" ht="22.5" customHeight="1">
      <c r="A27" s="193"/>
      <c r="B27" s="169" t="s">
        <v>82</v>
      </c>
      <c r="C27" s="1007" t="s">
        <v>186</v>
      </c>
      <c r="D27" s="1007"/>
      <c r="E27" s="194"/>
      <c r="F27" s="165"/>
      <c r="G27" s="127"/>
      <c r="H27" s="127"/>
      <c r="I27" s="127"/>
      <c r="J27" s="127"/>
      <c r="K27" s="127"/>
      <c r="L27" s="165"/>
      <c r="M27" s="127"/>
      <c r="N27" s="127"/>
      <c r="O27" s="127"/>
      <c r="P27" s="127"/>
      <c r="Q27" s="127"/>
      <c r="R27" s="128"/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</row>
    <row r="28" spans="1:24" s="160" customFormat="1" ht="22.5" customHeight="1">
      <c r="A28" s="195"/>
      <c r="B28" s="179" t="s">
        <v>84</v>
      </c>
      <c r="C28" s="196" t="s">
        <v>187</v>
      </c>
      <c r="D28" s="196"/>
      <c r="E28" s="197"/>
      <c r="F28" s="165">
        <v>7430000</v>
      </c>
      <c r="G28" s="124"/>
      <c r="H28" s="124"/>
      <c r="I28" s="124"/>
      <c r="J28" s="124"/>
      <c r="K28" s="124"/>
      <c r="L28" s="165">
        <v>7430000</v>
      </c>
      <c r="M28" s="124"/>
      <c r="N28" s="124"/>
      <c r="O28" s="124"/>
      <c r="P28" s="124"/>
      <c r="Q28" s="124"/>
      <c r="R28" s="123"/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</row>
    <row r="29" spans="1:24" s="160" customFormat="1" ht="22.5" customHeight="1" hidden="1">
      <c r="A29" s="198" t="s">
        <v>95</v>
      </c>
      <c r="B29" s="199" t="s">
        <v>188</v>
      </c>
      <c r="C29" s="199"/>
      <c r="D29" s="199"/>
      <c r="E29" s="200"/>
      <c r="F29" s="201"/>
      <c r="G29" s="202"/>
      <c r="H29" s="202"/>
      <c r="I29" s="202"/>
      <c r="J29" s="202"/>
      <c r="K29" s="202"/>
      <c r="L29" s="201"/>
      <c r="M29" s="202"/>
      <c r="N29" s="202"/>
      <c r="O29" s="202"/>
      <c r="P29" s="202"/>
      <c r="Q29" s="202"/>
      <c r="R29" s="201"/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</row>
    <row r="30" spans="1:24" s="160" customFormat="1" ht="22.5" customHeight="1" hidden="1">
      <c r="A30" s="83"/>
      <c r="B30" s="1003"/>
      <c r="C30" s="1003"/>
      <c r="D30" s="1003"/>
      <c r="E30" s="131"/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0</v>
      </c>
    </row>
    <row r="31" spans="1:24" s="160" customFormat="1" ht="22.5" customHeight="1">
      <c r="A31" s="83" t="s">
        <v>95</v>
      </c>
      <c r="B31" s="1008" t="s">
        <v>189</v>
      </c>
      <c r="C31" s="1008"/>
      <c r="D31" s="1008"/>
      <c r="E31" s="205"/>
      <c r="F31" s="119">
        <f>F6+F17+F25</f>
        <v>61441860</v>
      </c>
      <c r="G31" s="119">
        <f aca="true" t="shared" si="6" ref="G31:R31">G6+G17+G25</f>
        <v>0</v>
      </c>
      <c r="H31" s="119">
        <f t="shared" si="6"/>
        <v>0</v>
      </c>
      <c r="I31" s="119">
        <f t="shared" si="6"/>
        <v>0</v>
      </c>
      <c r="J31" s="119">
        <f t="shared" si="6"/>
        <v>0</v>
      </c>
      <c r="K31" s="119">
        <f t="shared" si="6"/>
        <v>0</v>
      </c>
      <c r="L31" s="119">
        <f t="shared" si="6"/>
        <v>54585571</v>
      </c>
      <c r="M31" s="119">
        <f t="shared" si="6"/>
        <v>0</v>
      </c>
      <c r="N31" s="119">
        <f t="shared" si="6"/>
        <v>0</v>
      </c>
      <c r="O31" s="119">
        <f t="shared" si="6"/>
        <v>0</v>
      </c>
      <c r="P31" s="119">
        <f t="shared" si="6"/>
        <v>0</v>
      </c>
      <c r="Q31" s="119">
        <f t="shared" si="6"/>
        <v>0</v>
      </c>
      <c r="R31" s="119">
        <f t="shared" si="6"/>
        <v>6856289</v>
      </c>
      <c r="S31" s="203">
        <f aca="true" t="shared" si="7" ref="S31:X31">S6+S17+S25+S29+S30</f>
        <v>0</v>
      </c>
      <c r="T31" s="203">
        <f t="shared" si="7"/>
        <v>0</v>
      </c>
      <c r="U31" s="203">
        <f t="shared" si="7"/>
        <v>0</v>
      </c>
      <c r="V31" s="203">
        <f t="shared" si="7"/>
        <v>0</v>
      </c>
      <c r="W31" s="203">
        <f t="shared" si="7"/>
        <v>0</v>
      </c>
      <c r="X31" s="203">
        <f t="shared" si="7"/>
        <v>19967</v>
      </c>
    </row>
    <row r="32" spans="1:24" s="160" customFormat="1" ht="22.5" customHeight="1">
      <c r="A32" s="204">
        <v>5</v>
      </c>
      <c r="B32" s="988" t="s">
        <v>258</v>
      </c>
      <c r="C32" s="988"/>
      <c r="D32" s="988"/>
      <c r="E32" s="366" t="s">
        <v>191</v>
      </c>
      <c r="F32" s="84">
        <f>F33+F34+F35</f>
        <v>17793625</v>
      </c>
      <c r="G32" s="84">
        <f aca="true" t="shared" si="8" ref="G32:R32">G33+G34+G35</f>
        <v>0</v>
      </c>
      <c r="H32" s="84">
        <f t="shared" si="8"/>
        <v>0</v>
      </c>
      <c r="I32" s="84">
        <f t="shared" si="8"/>
        <v>0</v>
      </c>
      <c r="J32" s="84">
        <f t="shared" si="8"/>
        <v>0</v>
      </c>
      <c r="K32" s="84">
        <f t="shared" si="8"/>
        <v>0</v>
      </c>
      <c r="L32" s="84">
        <f t="shared" si="8"/>
        <v>17793625</v>
      </c>
      <c r="M32" s="84">
        <f t="shared" si="8"/>
        <v>0</v>
      </c>
      <c r="N32" s="84">
        <f t="shared" si="8"/>
        <v>0</v>
      </c>
      <c r="O32" s="84">
        <f t="shared" si="8"/>
        <v>0</v>
      </c>
      <c r="P32" s="84">
        <f t="shared" si="8"/>
        <v>0</v>
      </c>
      <c r="Q32" s="84">
        <f t="shared" si="8"/>
        <v>0</v>
      </c>
      <c r="R32" s="84">
        <f t="shared" si="8"/>
        <v>0</v>
      </c>
      <c r="S32" s="88"/>
      <c r="T32" s="88"/>
      <c r="U32" s="88"/>
      <c r="V32" s="88"/>
      <c r="W32" s="88"/>
      <c r="X32" s="88"/>
    </row>
    <row r="33" spans="1:24" s="167" customFormat="1" ht="22.5" customHeight="1">
      <c r="A33" s="206"/>
      <c r="B33" s="162" t="s">
        <v>110</v>
      </c>
      <c r="C33" s="1050" t="s">
        <v>193</v>
      </c>
      <c r="D33" s="1050"/>
      <c r="E33" s="367" t="s">
        <v>259</v>
      </c>
      <c r="F33" s="165"/>
      <c r="G33" s="166"/>
      <c r="H33" s="166"/>
      <c r="I33" s="166"/>
      <c r="J33" s="166"/>
      <c r="K33" s="166"/>
      <c r="L33" s="165"/>
      <c r="M33" s="166"/>
      <c r="N33" s="166"/>
      <c r="O33" s="166"/>
      <c r="P33" s="166"/>
      <c r="Q33" s="166"/>
      <c r="R33" s="165"/>
      <c r="S33" s="166"/>
      <c r="T33" s="166"/>
      <c r="U33" s="166"/>
      <c r="V33" s="166"/>
      <c r="W33" s="166"/>
      <c r="X33" s="166"/>
    </row>
    <row r="34" spans="1:24" s="167" customFormat="1" ht="22.5" customHeight="1">
      <c r="A34" s="178"/>
      <c r="B34" s="179" t="s">
        <v>113</v>
      </c>
      <c r="C34" s="1049" t="s">
        <v>531</v>
      </c>
      <c r="D34" s="1049"/>
      <c r="E34" s="212" t="s">
        <v>535</v>
      </c>
      <c r="F34" s="360">
        <v>619055</v>
      </c>
      <c r="G34" s="361"/>
      <c r="H34" s="361"/>
      <c r="I34" s="361"/>
      <c r="J34" s="361"/>
      <c r="K34" s="361"/>
      <c r="L34" s="360">
        <v>619055</v>
      </c>
      <c r="M34" s="361"/>
      <c r="N34" s="361"/>
      <c r="O34" s="361"/>
      <c r="P34" s="361"/>
      <c r="Q34" s="361"/>
      <c r="R34" s="360"/>
      <c r="S34" s="209"/>
      <c r="T34" s="209"/>
      <c r="U34" s="209"/>
      <c r="V34" s="209"/>
      <c r="W34" s="209"/>
      <c r="X34" s="209"/>
    </row>
    <row r="35" spans="1:24" s="167" customFormat="1" ht="22.5" customHeight="1">
      <c r="A35" s="368"/>
      <c r="B35" s="369"/>
      <c r="C35" s="218" t="s">
        <v>260</v>
      </c>
      <c r="D35" s="218"/>
      <c r="E35" s="215" t="s">
        <v>261</v>
      </c>
      <c r="F35" s="370">
        <v>17174570</v>
      </c>
      <c r="G35" s="371"/>
      <c r="H35" s="371"/>
      <c r="I35" s="371"/>
      <c r="J35" s="371"/>
      <c r="K35" s="371"/>
      <c r="L35" s="370">
        <v>17174570</v>
      </c>
      <c r="M35" s="371"/>
      <c r="N35" s="371"/>
      <c r="O35" s="371"/>
      <c r="P35" s="371"/>
      <c r="Q35" s="371"/>
      <c r="R35" s="372"/>
      <c r="S35" s="364"/>
      <c r="T35" s="364"/>
      <c r="U35" s="364"/>
      <c r="V35" s="364"/>
      <c r="W35" s="364"/>
      <c r="X35" s="364"/>
    </row>
    <row r="36" spans="1:24" s="167" customFormat="1" ht="22.5" customHeight="1">
      <c r="A36" s="83" t="s">
        <v>116</v>
      </c>
      <c r="B36" s="1008" t="s">
        <v>262</v>
      </c>
      <c r="C36" s="1008"/>
      <c r="D36" s="1008"/>
      <c r="E36" s="131"/>
      <c r="F36" s="132">
        <f>F31+F32</f>
        <v>79235485</v>
      </c>
      <c r="G36" s="132">
        <f aca="true" t="shared" si="9" ref="G36:R36">G31+G32</f>
        <v>0</v>
      </c>
      <c r="H36" s="132">
        <f t="shared" si="9"/>
        <v>0</v>
      </c>
      <c r="I36" s="132">
        <f t="shared" si="9"/>
        <v>0</v>
      </c>
      <c r="J36" s="132">
        <f t="shared" si="9"/>
        <v>0</v>
      </c>
      <c r="K36" s="132">
        <f t="shared" si="9"/>
        <v>0</v>
      </c>
      <c r="L36" s="132">
        <f t="shared" si="9"/>
        <v>72379196</v>
      </c>
      <c r="M36" s="132">
        <f t="shared" si="9"/>
        <v>0</v>
      </c>
      <c r="N36" s="132">
        <f t="shared" si="9"/>
        <v>0</v>
      </c>
      <c r="O36" s="132">
        <f t="shared" si="9"/>
        <v>0</v>
      </c>
      <c r="P36" s="132">
        <f t="shared" si="9"/>
        <v>0</v>
      </c>
      <c r="Q36" s="132">
        <f t="shared" si="9"/>
        <v>0</v>
      </c>
      <c r="R36" s="132">
        <f t="shared" si="9"/>
        <v>6856289</v>
      </c>
      <c r="S36" s="182">
        <f aca="true" t="shared" si="10" ref="S36:X36">S31+S32</f>
        <v>0</v>
      </c>
      <c r="T36" s="182">
        <f t="shared" si="10"/>
        <v>0</v>
      </c>
      <c r="U36" s="182">
        <f t="shared" si="10"/>
        <v>0</v>
      </c>
      <c r="V36" s="182">
        <f t="shared" si="10"/>
        <v>0</v>
      </c>
      <c r="W36" s="182">
        <f t="shared" si="10"/>
        <v>0</v>
      </c>
      <c r="X36" s="214">
        <f t="shared" si="10"/>
        <v>19967</v>
      </c>
    </row>
    <row r="37" spans="1:23" s="167" customFormat="1" ht="19.5" customHeight="1" hidden="1">
      <c r="A37" s="1028" t="s">
        <v>195</v>
      </c>
      <c r="B37" s="1028"/>
      <c r="C37" s="1028"/>
      <c r="D37" s="1028"/>
      <c r="E37" s="133"/>
      <c r="F37" s="134"/>
      <c r="G37" s="135"/>
      <c r="H37" s="135"/>
      <c r="I37" s="135"/>
      <c r="J37" s="135"/>
      <c r="K37" s="136"/>
      <c r="L37" s="134"/>
      <c r="M37" s="135"/>
      <c r="N37" s="135"/>
      <c r="O37" s="135"/>
      <c r="P37" s="135"/>
      <c r="Q37" s="136"/>
      <c r="R37" s="134"/>
      <c r="S37" s="135"/>
      <c r="T37" s="135"/>
      <c r="U37" s="135"/>
      <c r="V37" s="135"/>
      <c r="W37" s="373"/>
    </row>
    <row r="38" spans="1:23" s="167" customFormat="1" ht="19.5" customHeight="1" hidden="1">
      <c r="A38" s="1029" t="s">
        <v>209</v>
      </c>
      <c r="B38" s="1029"/>
      <c r="C38" s="1029"/>
      <c r="D38" s="1029"/>
      <c r="E38" s="137"/>
      <c r="F38" s="138">
        <f>SUM(F36:F37)</f>
        <v>79235485</v>
      </c>
      <c r="G38" s="139">
        <f>SUM(G36:G37)</f>
        <v>0</v>
      </c>
      <c r="H38" s="139">
        <f>SUM(H36:H37)</f>
        <v>0</v>
      </c>
      <c r="I38" s="139">
        <f>SUM(I36:I37)</f>
        <v>0</v>
      </c>
      <c r="J38" s="139">
        <f>SUM(J36:J37)</f>
        <v>0</v>
      </c>
      <c r="K38" s="140"/>
      <c r="L38" s="138">
        <f>SUM(L36:L37)</f>
        <v>72379196</v>
      </c>
      <c r="M38" s="139">
        <f>SUM(M36:M37)</f>
        <v>0</v>
      </c>
      <c r="N38" s="139">
        <f>SUM(N36:N37)</f>
        <v>0</v>
      </c>
      <c r="O38" s="139">
        <f>SUM(O36:O37)</f>
        <v>0</v>
      </c>
      <c r="P38" s="139">
        <f>SUM(P36:P37)</f>
        <v>0</v>
      </c>
      <c r="Q38" s="140"/>
      <c r="R38" s="138">
        <f>SUM(R36:R37)</f>
        <v>6856289</v>
      </c>
      <c r="S38" s="139">
        <f>SUM(S36:S37)</f>
        <v>0</v>
      </c>
      <c r="T38" s="139">
        <f>SUM(T36:T37)</f>
        <v>0</v>
      </c>
      <c r="U38" s="139">
        <f>SUM(U36:U37)</f>
        <v>0</v>
      </c>
      <c r="V38" s="139">
        <f>SUM(V36:V37)</f>
        <v>0</v>
      </c>
      <c r="W38" s="141"/>
    </row>
    <row r="39" spans="1:23" s="167" customFormat="1" ht="19.5" customHeight="1">
      <c r="A39" s="374"/>
      <c r="B39" s="211"/>
      <c r="C39" s="374"/>
      <c r="D39" s="374"/>
      <c r="E39" s="374"/>
      <c r="F39" s="375"/>
      <c r="G39" s="375"/>
      <c r="H39" s="375"/>
      <c r="I39" s="375"/>
      <c r="J39" s="375"/>
      <c r="K39" s="375"/>
      <c r="L39" s="376"/>
      <c r="M39" s="376"/>
      <c r="N39" s="376"/>
      <c r="O39" s="376"/>
      <c r="P39" s="376"/>
      <c r="Q39" s="376"/>
      <c r="R39" s="376"/>
      <c r="S39" s="376"/>
      <c r="T39" s="377"/>
      <c r="U39" s="377"/>
      <c r="V39" s="377"/>
      <c r="W39" s="377"/>
    </row>
    <row r="40" spans="1:19" s="167" customFormat="1" ht="19.5" customHeight="1">
      <c r="A40" s="218"/>
      <c r="B40" s="369"/>
      <c r="C40" s="369"/>
      <c r="D40" s="378"/>
      <c r="E40" s="378"/>
      <c r="F40" s="219"/>
      <c r="G40" s="219"/>
      <c r="H40" s="219"/>
      <c r="I40" s="219"/>
      <c r="J40" s="219"/>
      <c r="K40" s="219"/>
      <c r="L40" s="220"/>
      <c r="M40" s="220"/>
      <c r="N40" s="220"/>
      <c r="O40" s="220"/>
      <c r="P40" s="220"/>
      <c r="Q40" s="220">
        <f>Q36+X36</f>
        <v>19967</v>
      </c>
      <c r="R40" s="220"/>
      <c r="S40" s="220"/>
    </row>
  </sheetData>
  <sheetProtection selectLockedCells="1" selectUnlockedCells="1"/>
  <mergeCells count="22">
    <mergeCell ref="A37:D37"/>
    <mergeCell ref="A38:D38"/>
    <mergeCell ref="C26:D26"/>
    <mergeCell ref="C27:D27"/>
    <mergeCell ref="B30:D30"/>
    <mergeCell ref="B31:D31"/>
    <mergeCell ref="B32:D32"/>
    <mergeCell ref="C33:D33"/>
    <mergeCell ref="C19:D19"/>
    <mergeCell ref="C20:D20"/>
    <mergeCell ref="C34:D34"/>
    <mergeCell ref="B36:D36"/>
    <mergeCell ref="B25:D25"/>
    <mergeCell ref="B6:D6"/>
    <mergeCell ref="B17:D17"/>
    <mergeCell ref="C18:D18"/>
    <mergeCell ref="F1:R1"/>
    <mergeCell ref="A2:R2"/>
    <mergeCell ref="A4:D4"/>
    <mergeCell ref="F4:K4"/>
    <mergeCell ref="L4:Q4"/>
    <mergeCell ref="R4:W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8.28125" style="379" customWidth="1"/>
    <col min="2" max="2" width="8.28125" style="380" customWidth="1"/>
    <col min="3" max="3" width="52.00390625" style="380" customWidth="1"/>
    <col min="4" max="4" width="8.140625" style="380" customWidth="1"/>
    <col min="5" max="9" width="0" style="380" hidden="1" customWidth="1"/>
    <col min="10" max="10" width="11.28125" style="380" customWidth="1"/>
    <col min="11" max="15" width="0" style="380" hidden="1" customWidth="1"/>
    <col min="16" max="16" width="13.00390625" style="380" customWidth="1"/>
    <col min="17" max="19" width="0" style="380" hidden="1" customWidth="1"/>
    <col min="20" max="16384" width="9.140625" style="380" customWidth="1"/>
  </cols>
  <sheetData>
    <row r="1" spans="1:16" s="385" customFormat="1" ht="21" customHeight="1">
      <c r="A1" s="381"/>
      <c r="B1" s="382"/>
      <c r="C1" s="383"/>
      <c r="D1" s="384"/>
      <c r="E1" s="384"/>
      <c r="F1" s="384"/>
      <c r="G1" s="384"/>
      <c r="H1" s="384"/>
      <c r="I1" s="384"/>
      <c r="J1" s="1052" t="s">
        <v>263</v>
      </c>
      <c r="K1" s="1052"/>
      <c r="L1" s="1052"/>
      <c r="M1" s="1052"/>
      <c r="N1" s="1052"/>
      <c r="O1" s="1052"/>
      <c r="P1" s="1052"/>
    </row>
    <row r="2" spans="1:9" s="385" customFormat="1" ht="21" customHeight="1">
      <c r="A2" s="386"/>
      <c r="B2" s="382"/>
      <c r="C2" s="13"/>
      <c r="D2" s="387"/>
      <c r="E2" s="387"/>
      <c r="F2" s="387"/>
      <c r="G2" s="387"/>
      <c r="H2" s="387"/>
      <c r="I2" s="387"/>
    </row>
    <row r="3" spans="1:16" s="388" customFormat="1" ht="25.5" customHeight="1">
      <c r="A3" s="1053" t="s">
        <v>264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</row>
    <row r="4" spans="1:16" s="391" customFormat="1" ht="15.75" customHeight="1">
      <c r="A4" s="389"/>
      <c r="B4" s="389"/>
      <c r="C4" s="390" t="s">
        <v>536</v>
      </c>
      <c r="P4" s="392" t="s">
        <v>537</v>
      </c>
    </row>
    <row r="5" spans="1:18" s="391" customFormat="1" ht="41.25" customHeight="1">
      <c r="A5" s="389"/>
      <c r="B5" s="389"/>
      <c r="C5" s="389"/>
      <c r="D5" s="1054" t="s">
        <v>4</v>
      </c>
      <c r="E5" s="1054"/>
      <c r="F5" s="1054"/>
      <c r="G5" s="1054"/>
      <c r="H5" s="1054"/>
      <c r="I5" s="1054"/>
      <c r="J5" s="1054" t="s">
        <v>5</v>
      </c>
      <c r="K5" s="1054"/>
      <c r="L5" s="1054"/>
      <c r="M5" s="1054"/>
      <c r="N5" s="1054"/>
      <c r="O5" s="1054"/>
      <c r="P5" s="1055" t="s">
        <v>265</v>
      </c>
      <c r="Q5" s="1055"/>
      <c r="R5" s="1055"/>
    </row>
    <row r="6" spans="1:19" ht="19.5" customHeight="1">
      <c r="A6" s="1056" t="s">
        <v>266</v>
      </c>
      <c r="B6" s="1056"/>
      <c r="C6" s="393" t="s">
        <v>267</v>
      </c>
      <c r="D6" s="394"/>
      <c r="E6" s="395" t="s">
        <v>144</v>
      </c>
      <c r="F6" s="395" t="s">
        <v>145</v>
      </c>
      <c r="G6" s="395" t="s">
        <v>146</v>
      </c>
      <c r="H6" s="395" t="s">
        <v>268</v>
      </c>
      <c r="I6" s="395" t="s">
        <v>269</v>
      </c>
      <c r="J6" s="394" t="s">
        <v>9</v>
      </c>
      <c r="K6" s="395" t="s">
        <v>144</v>
      </c>
      <c r="L6" s="395" t="s">
        <v>145</v>
      </c>
      <c r="M6" s="395" t="s">
        <v>146</v>
      </c>
      <c r="N6" s="395" t="s">
        <v>268</v>
      </c>
      <c r="O6" s="395" t="s">
        <v>269</v>
      </c>
      <c r="P6" s="394" t="s">
        <v>9</v>
      </c>
      <c r="Q6" s="395"/>
      <c r="R6" s="395"/>
      <c r="S6" s="396" t="s">
        <v>146</v>
      </c>
    </row>
    <row r="7" spans="1:19" s="402" customFormat="1" ht="19.5" customHeight="1">
      <c r="A7" s="397">
        <v>1</v>
      </c>
      <c r="B7" s="398">
        <v>2</v>
      </c>
      <c r="C7" s="399">
        <v>3</v>
      </c>
      <c r="D7" s="397">
        <v>4</v>
      </c>
      <c r="E7" s="398"/>
      <c r="F7" s="398"/>
      <c r="G7" s="398"/>
      <c r="H7" s="398"/>
      <c r="I7" s="398"/>
      <c r="J7" s="397">
        <v>5</v>
      </c>
      <c r="K7" s="398"/>
      <c r="L7" s="398"/>
      <c r="M7" s="398"/>
      <c r="N7" s="398"/>
      <c r="O7" s="400"/>
      <c r="P7" s="397">
        <v>6</v>
      </c>
      <c r="Q7" s="398">
        <v>4</v>
      </c>
      <c r="R7" s="400">
        <v>4</v>
      </c>
      <c r="S7" s="401">
        <v>5</v>
      </c>
    </row>
    <row r="8" spans="1:19" s="402" customFormat="1" ht="19.5" customHeight="1" thickBot="1">
      <c r="A8" s="403"/>
      <c r="B8" s="404"/>
      <c r="C8" s="404" t="s">
        <v>270</v>
      </c>
      <c r="D8" s="405"/>
      <c r="E8" s="406"/>
      <c r="F8" s="406"/>
      <c r="G8" s="406"/>
      <c r="H8" s="406"/>
      <c r="I8" s="406"/>
      <c r="J8" s="407"/>
      <c r="K8" s="408"/>
      <c r="L8" s="408"/>
      <c r="M8" s="408"/>
      <c r="N8" s="408"/>
      <c r="O8" s="409"/>
      <c r="P8" s="407"/>
      <c r="Q8" s="408"/>
      <c r="R8" s="409"/>
      <c r="S8" s="410"/>
    </row>
    <row r="9" spans="1:19" s="417" customFormat="1" ht="19.5" customHeight="1" thickBot="1">
      <c r="A9" s="397" t="s">
        <v>15</v>
      </c>
      <c r="B9" s="411"/>
      <c r="C9" s="412" t="s">
        <v>271</v>
      </c>
      <c r="D9" s="413" t="s">
        <v>50</v>
      </c>
      <c r="E9" s="414"/>
      <c r="F9" s="414"/>
      <c r="G9" s="414"/>
      <c r="H9" s="414"/>
      <c r="I9" s="414"/>
      <c r="J9" s="413">
        <v>4037617</v>
      </c>
      <c r="K9" s="414"/>
      <c r="L9" s="414"/>
      <c r="M9" s="414"/>
      <c r="N9" s="414"/>
      <c r="O9" s="414"/>
      <c r="P9" s="413">
        <v>4037617</v>
      </c>
      <c r="Q9" s="414"/>
      <c r="R9" s="415"/>
      <c r="S9" s="416"/>
    </row>
    <row r="10" spans="1:19" s="417" customFormat="1" ht="19.5" customHeight="1" thickBot="1">
      <c r="A10" s="397" t="s">
        <v>171</v>
      </c>
      <c r="B10" s="411"/>
      <c r="C10" s="412" t="s">
        <v>272</v>
      </c>
      <c r="D10" s="413"/>
      <c r="E10" s="414"/>
      <c r="F10" s="414"/>
      <c r="G10" s="414"/>
      <c r="H10" s="414"/>
      <c r="I10" s="414"/>
      <c r="J10" s="413">
        <v>1005268</v>
      </c>
      <c r="K10" s="414"/>
      <c r="L10" s="414"/>
      <c r="M10" s="414"/>
      <c r="N10" s="414"/>
      <c r="O10" s="414"/>
      <c r="P10" s="413">
        <v>1005268</v>
      </c>
      <c r="Q10" s="414"/>
      <c r="R10" s="415"/>
      <c r="S10" s="416"/>
    </row>
    <row r="11" spans="1:19" s="425" customFormat="1" ht="19.5" customHeight="1">
      <c r="A11" s="418"/>
      <c r="B11" s="419" t="s">
        <v>51</v>
      </c>
      <c r="C11" s="420" t="s">
        <v>111</v>
      </c>
      <c r="D11" s="421" t="s">
        <v>78</v>
      </c>
      <c r="E11" s="422"/>
      <c r="F11" s="422"/>
      <c r="G11" s="422"/>
      <c r="H11" s="422"/>
      <c r="I11" s="422"/>
      <c r="J11" s="421">
        <v>1005268</v>
      </c>
      <c r="K11" s="422"/>
      <c r="L11" s="422"/>
      <c r="M11" s="422"/>
      <c r="N11" s="422"/>
      <c r="O11" s="422"/>
      <c r="P11" s="421">
        <v>1005268</v>
      </c>
      <c r="Q11" s="422"/>
      <c r="R11" s="423"/>
      <c r="S11" s="424"/>
    </row>
    <row r="12" spans="1:19" s="425" customFormat="1" ht="19.5" customHeight="1">
      <c r="A12" s="418"/>
      <c r="B12" s="419" t="s">
        <v>54</v>
      </c>
      <c r="C12" s="426" t="s">
        <v>273</v>
      </c>
      <c r="D12" s="421"/>
      <c r="E12" s="422"/>
      <c r="F12" s="422"/>
      <c r="G12" s="422"/>
      <c r="H12" s="422"/>
      <c r="I12" s="422"/>
      <c r="J12" s="421"/>
      <c r="K12" s="422"/>
      <c r="L12" s="422"/>
      <c r="M12" s="422"/>
      <c r="N12" s="422"/>
      <c r="O12" s="422"/>
      <c r="P12" s="421"/>
      <c r="Q12" s="422"/>
      <c r="R12" s="423"/>
      <c r="S12" s="424"/>
    </row>
    <row r="13" spans="1:19" s="425" customFormat="1" ht="19.5" customHeight="1">
      <c r="A13" s="418"/>
      <c r="B13" s="419" t="s">
        <v>57</v>
      </c>
      <c r="C13" s="426" t="s">
        <v>114</v>
      </c>
      <c r="D13" s="421" t="s">
        <v>97</v>
      </c>
      <c r="E13" s="422"/>
      <c r="F13" s="422"/>
      <c r="G13" s="422"/>
      <c r="H13" s="422"/>
      <c r="I13" s="422"/>
      <c r="J13" s="421"/>
      <c r="K13" s="422"/>
      <c r="L13" s="422"/>
      <c r="M13" s="422"/>
      <c r="N13" s="422"/>
      <c r="O13" s="422"/>
      <c r="P13" s="421"/>
      <c r="Q13" s="422"/>
      <c r="R13" s="423"/>
      <c r="S13" s="424"/>
    </row>
    <row r="14" spans="1:19" s="425" customFormat="1" ht="19.5" customHeight="1" thickBot="1">
      <c r="A14" s="418"/>
      <c r="B14" s="419" t="s">
        <v>66</v>
      </c>
      <c r="C14" s="426" t="s">
        <v>273</v>
      </c>
      <c r="D14" s="421"/>
      <c r="E14" s="422"/>
      <c r="F14" s="422"/>
      <c r="G14" s="422"/>
      <c r="H14" s="422"/>
      <c r="I14" s="422"/>
      <c r="J14" s="421"/>
      <c r="K14" s="422"/>
      <c r="L14" s="422"/>
      <c r="M14" s="422"/>
      <c r="N14" s="422"/>
      <c r="O14" s="422"/>
      <c r="P14" s="421"/>
      <c r="Q14" s="422"/>
      <c r="R14" s="423"/>
      <c r="S14" s="424"/>
    </row>
    <row r="15" spans="1:19" s="425" customFormat="1" ht="19.5" customHeight="1" thickBot="1">
      <c r="A15" s="397" t="s">
        <v>76</v>
      </c>
      <c r="B15" s="427"/>
      <c r="C15" s="428" t="s">
        <v>274</v>
      </c>
      <c r="D15" s="413"/>
      <c r="E15" s="414"/>
      <c r="F15" s="414"/>
      <c r="G15" s="414"/>
      <c r="H15" s="414"/>
      <c r="I15" s="414"/>
      <c r="J15" s="413"/>
      <c r="K15" s="414"/>
      <c r="L15" s="414"/>
      <c r="M15" s="414"/>
      <c r="N15" s="414"/>
      <c r="O15" s="414"/>
      <c r="P15" s="413"/>
      <c r="Q15" s="414"/>
      <c r="R15" s="415"/>
      <c r="S15" s="416"/>
    </row>
    <row r="16" spans="1:19" s="417" customFormat="1" ht="19.5" customHeight="1">
      <c r="A16" s="429"/>
      <c r="B16" s="430" t="s">
        <v>79</v>
      </c>
      <c r="C16" s="431" t="s">
        <v>275</v>
      </c>
      <c r="D16" s="432" t="s">
        <v>276</v>
      </c>
      <c r="E16" s="433"/>
      <c r="F16" s="433"/>
      <c r="G16" s="433"/>
      <c r="H16" s="433"/>
      <c r="I16" s="433"/>
      <c r="J16" s="432"/>
      <c r="K16" s="433"/>
      <c r="L16" s="433"/>
      <c r="M16" s="433"/>
      <c r="N16" s="433"/>
      <c r="O16" s="433"/>
      <c r="P16" s="432"/>
      <c r="Q16" s="433"/>
      <c r="R16" s="434"/>
      <c r="S16" s="435"/>
    </row>
    <row r="17" spans="1:19" s="417" customFormat="1" ht="19.5" customHeight="1" thickBot="1">
      <c r="A17" s="436"/>
      <c r="B17" s="437" t="s">
        <v>82</v>
      </c>
      <c r="C17" s="438" t="s">
        <v>277</v>
      </c>
      <c r="D17" s="439" t="s">
        <v>278</v>
      </c>
      <c r="E17" s="440"/>
      <c r="F17" s="440"/>
      <c r="G17" s="440"/>
      <c r="H17" s="440"/>
      <c r="I17" s="440"/>
      <c r="J17" s="439"/>
      <c r="K17" s="440"/>
      <c r="L17" s="440"/>
      <c r="M17" s="440"/>
      <c r="N17" s="440"/>
      <c r="O17" s="440"/>
      <c r="P17" s="439"/>
      <c r="Q17" s="440"/>
      <c r="R17" s="441"/>
      <c r="S17" s="442"/>
    </row>
    <row r="18" spans="1:19" s="417" customFormat="1" ht="19.5" customHeight="1" thickBot="1">
      <c r="A18" s="397"/>
      <c r="B18" s="411"/>
      <c r="D18" s="443"/>
      <c r="E18" s="444"/>
      <c r="F18" s="444"/>
      <c r="G18" s="444"/>
      <c r="H18" s="444"/>
      <c r="I18" s="444"/>
      <c r="J18" s="443"/>
      <c r="K18" s="444"/>
      <c r="L18" s="444"/>
      <c r="M18" s="444"/>
      <c r="N18" s="444"/>
      <c r="O18" s="444"/>
      <c r="P18" s="443"/>
      <c r="Q18" s="444"/>
      <c r="R18" s="445"/>
      <c r="S18" s="446"/>
    </row>
    <row r="19" spans="1:19" s="417" customFormat="1" ht="19.5" customHeight="1" thickBot="1">
      <c r="A19" s="397" t="s">
        <v>95</v>
      </c>
      <c r="B19" s="447"/>
      <c r="C19" s="428" t="s">
        <v>279</v>
      </c>
      <c r="D19" s="413"/>
      <c r="E19" s="414"/>
      <c r="F19" s="414"/>
      <c r="G19" s="414"/>
      <c r="H19" s="414"/>
      <c r="I19" s="414"/>
      <c r="J19" s="413">
        <f>J9+J10</f>
        <v>5042885</v>
      </c>
      <c r="K19" s="414"/>
      <c r="L19" s="414"/>
      <c r="M19" s="414"/>
      <c r="N19" s="414"/>
      <c r="O19" s="414"/>
      <c r="P19" s="413">
        <f>P9+P10</f>
        <v>5042885</v>
      </c>
      <c r="Q19" s="414"/>
      <c r="R19" s="415"/>
      <c r="S19" s="416"/>
    </row>
    <row r="20" spans="1:19" s="425" customFormat="1" ht="19.5" customHeight="1" thickBot="1">
      <c r="A20" s="448" t="s">
        <v>108</v>
      </c>
      <c r="B20" s="449"/>
      <c r="C20" s="450" t="s">
        <v>280</v>
      </c>
      <c r="D20" s="451"/>
      <c r="E20" s="452"/>
      <c r="F20" s="452"/>
      <c r="G20" s="452"/>
      <c r="H20" s="452"/>
      <c r="I20" s="452"/>
      <c r="J20" s="451">
        <f>J21+J22</f>
        <v>17424696</v>
      </c>
      <c r="K20" s="452"/>
      <c r="L20" s="452"/>
      <c r="M20" s="452"/>
      <c r="N20" s="452"/>
      <c r="O20" s="452"/>
      <c r="P20" s="451">
        <f>P21+P22</f>
        <v>17424696</v>
      </c>
      <c r="Q20" s="414"/>
      <c r="R20" s="415"/>
      <c r="S20" s="416"/>
    </row>
    <row r="21" spans="1:19" s="425" customFormat="1" ht="19.5" customHeight="1" thickBot="1">
      <c r="A21" s="429"/>
      <c r="B21" s="453" t="s">
        <v>110</v>
      </c>
      <c r="C21" s="431" t="s">
        <v>281</v>
      </c>
      <c r="D21" s="432" t="s">
        <v>137</v>
      </c>
      <c r="E21" s="433"/>
      <c r="F21" s="433"/>
      <c r="G21" s="433"/>
      <c r="H21" s="433"/>
      <c r="I21" s="433"/>
      <c r="J21" s="432">
        <v>250126</v>
      </c>
      <c r="K21" s="433"/>
      <c r="L21" s="433"/>
      <c r="M21" s="433"/>
      <c r="N21" s="433"/>
      <c r="O21" s="433"/>
      <c r="P21" s="432">
        <v>250126</v>
      </c>
      <c r="Q21" s="455"/>
      <c r="R21" s="456"/>
      <c r="S21" s="457"/>
    </row>
    <row r="22" spans="1:19" s="425" customFormat="1" ht="19.5" customHeight="1">
      <c r="A22" s="458"/>
      <c r="B22" s="459" t="s">
        <v>113</v>
      </c>
      <c r="C22" s="431" t="s">
        <v>282</v>
      </c>
      <c r="D22" s="460" t="s">
        <v>283</v>
      </c>
      <c r="E22" s="461"/>
      <c r="F22" s="461"/>
      <c r="G22" s="461"/>
      <c r="H22" s="461"/>
      <c r="I22" s="461"/>
      <c r="J22" s="460">
        <v>17174570</v>
      </c>
      <c r="K22" s="461"/>
      <c r="L22" s="461"/>
      <c r="M22" s="461"/>
      <c r="N22" s="461"/>
      <c r="O22" s="461"/>
      <c r="P22" s="460">
        <v>17174570</v>
      </c>
      <c r="Q22" s="461"/>
      <c r="R22" s="462"/>
      <c r="S22" s="463"/>
    </row>
    <row r="23" spans="1:19" s="425" customFormat="1" ht="19.5" customHeight="1" thickBot="1">
      <c r="A23" s="464"/>
      <c r="B23" s="465" t="s">
        <v>284</v>
      </c>
      <c r="C23" s="466" t="s">
        <v>285</v>
      </c>
      <c r="D23" s="467" t="s">
        <v>286</v>
      </c>
      <c r="E23" s="468"/>
      <c r="F23" s="468"/>
      <c r="G23" s="468"/>
      <c r="H23" s="468"/>
      <c r="I23" s="468"/>
      <c r="J23" s="467"/>
      <c r="K23" s="468"/>
      <c r="L23" s="468"/>
      <c r="M23" s="468"/>
      <c r="N23" s="468"/>
      <c r="O23" s="468"/>
      <c r="P23" s="467"/>
      <c r="Q23" s="468"/>
      <c r="R23" s="469"/>
      <c r="S23" s="470"/>
    </row>
    <row r="24" spans="1:19" ht="19.5" customHeight="1" thickBot="1">
      <c r="A24" s="471" t="s">
        <v>116</v>
      </c>
      <c r="B24" s="472"/>
      <c r="C24" s="473" t="s">
        <v>287</v>
      </c>
      <c r="D24" s="443"/>
      <c r="E24" s="444"/>
      <c r="F24" s="444"/>
      <c r="G24" s="444"/>
      <c r="H24" s="444"/>
      <c r="I24" s="444"/>
      <c r="J24" s="443"/>
      <c r="K24" s="444"/>
      <c r="L24" s="444"/>
      <c r="M24" s="444"/>
      <c r="N24" s="444"/>
      <c r="O24" s="444"/>
      <c r="P24" s="443"/>
      <c r="Q24" s="444"/>
      <c r="R24" s="445"/>
      <c r="S24" s="446"/>
    </row>
    <row r="25" spans="1:19" s="402" customFormat="1" ht="19.5" customHeight="1" thickBot="1">
      <c r="A25" s="471" t="s">
        <v>116</v>
      </c>
      <c r="B25" s="474"/>
      <c r="C25" s="475" t="s">
        <v>288</v>
      </c>
      <c r="D25" s="413"/>
      <c r="E25" s="414"/>
      <c r="F25" s="414"/>
      <c r="G25" s="414"/>
      <c r="H25" s="414"/>
      <c r="I25" s="414"/>
      <c r="J25" s="413">
        <f>J19+J20</f>
        <v>22467581</v>
      </c>
      <c r="K25" s="414"/>
      <c r="L25" s="414"/>
      <c r="M25" s="414"/>
      <c r="N25" s="414"/>
      <c r="O25" s="414"/>
      <c r="P25" s="413">
        <f>P19+P20</f>
        <v>22467581</v>
      </c>
      <c r="Q25" s="414"/>
      <c r="R25" s="415"/>
      <c r="S25" s="416"/>
    </row>
    <row r="26" spans="1:18" s="479" customFormat="1" ht="19.5" customHeight="1">
      <c r="A26" s="476"/>
      <c r="B26" s="476"/>
      <c r="C26" s="477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</row>
    <row r="27" spans="1:18" ht="19.5" customHeight="1">
      <c r="A27" s="480"/>
      <c r="B27" s="481"/>
      <c r="C27" s="481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</row>
    <row r="28" spans="1:19" ht="19.5" customHeight="1">
      <c r="A28" s="483"/>
      <c r="B28" s="484"/>
      <c r="C28" s="485" t="s">
        <v>289</v>
      </c>
      <c r="D28" s="413"/>
      <c r="E28" s="414"/>
      <c r="F28" s="414"/>
      <c r="G28" s="414"/>
      <c r="H28" s="414"/>
      <c r="I28" s="415"/>
      <c r="J28" s="413"/>
      <c r="K28" s="414"/>
      <c r="L28" s="414"/>
      <c r="M28" s="414"/>
      <c r="N28" s="414"/>
      <c r="O28" s="415"/>
      <c r="P28" s="413"/>
      <c r="Q28" s="414"/>
      <c r="R28" s="415"/>
      <c r="S28" s="416"/>
    </row>
    <row r="29" spans="1:19" ht="19.5" customHeight="1">
      <c r="A29" s="397" t="s">
        <v>15</v>
      </c>
      <c r="B29" s="427"/>
      <c r="C29" s="428" t="s">
        <v>290</v>
      </c>
      <c r="D29" s="413"/>
      <c r="E29" s="414"/>
      <c r="F29" s="414"/>
      <c r="G29" s="414"/>
      <c r="H29" s="414"/>
      <c r="I29" s="415"/>
      <c r="J29" s="413">
        <f>J30+J31+J32+J33</f>
        <v>22467581</v>
      </c>
      <c r="K29" s="413"/>
      <c r="L29" s="413"/>
      <c r="M29" s="413"/>
      <c r="N29" s="413"/>
      <c r="O29" s="413"/>
      <c r="P29" s="413">
        <f>P30+P31+P32+P33</f>
        <v>22467581</v>
      </c>
      <c r="Q29" s="414"/>
      <c r="R29" s="415"/>
      <c r="S29" s="416"/>
    </row>
    <row r="30" spans="1:19" ht="19.5" customHeight="1">
      <c r="A30" s="486"/>
      <c r="B30" s="487" t="s">
        <v>291</v>
      </c>
      <c r="C30" s="420" t="s">
        <v>292</v>
      </c>
      <c r="D30" s="454" t="s">
        <v>151</v>
      </c>
      <c r="E30" s="455"/>
      <c r="F30" s="455"/>
      <c r="G30" s="455"/>
      <c r="H30" s="455"/>
      <c r="I30" s="456"/>
      <c r="J30" s="454">
        <v>12264548</v>
      </c>
      <c r="K30" s="455"/>
      <c r="L30" s="455"/>
      <c r="M30" s="455"/>
      <c r="N30" s="455"/>
      <c r="O30" s="456"/>
      <c r="P30" s="454">
        <v>12264548</v>
      </c>
      <c r="Q30" s="422"/>
      <c r="R30" s="423"/>
      <c r="S30" s="424"/>
    </row>
    <row r="31" spans="1:19" ht="19.5" customHeight="1">
      <c r="A31" s="418"/>
      <c r="B31" s="488" t="s">
        <v>293</v>
      </c>
      <c r="C31" s="426" t="s">
        <v>294</v>
      </c>
      <c r="D31" s="421" t="s">
        <v>153</v>
      </c>
      <c r="E31" s="422"/>
      <c r="F31" s="422"/>
      <c r="G31" s="422"/>
      <c r="H31" s="422"/>
      <c r="I31" s="423"/>
      <c r="J31" s="421">
        <v>3336136</v>
      </c>
      <c r="K31" s="422"/>
      <c r="L31" s="422"/>
      <c r="M31" s="422"/>
      <c r="N31" s="422"/>
      <c r="O31" s="423"/>
      <c r="P31" s="421">
        <v>3336136</v>
      </c>
      <c r="Q31" s="422"/>
      <c r="R31" s="423"/>
      <c r="S31" s="424"/>
    </row>
    <row r="32" spans="1:19" ht="19.5" customHeight="1">
      <c r="A32" s="418"/>
      <c r="B32" s="488" t="s">
        <v>35</v>
      </c>
      <c r="C32" s="426" t="s">
        <v>295</v>
      </c>
      <c r="D32" s="421" t="s">
        <v>156</v>
      </c>
      <c r="E32" s="422"/>
      <c r="F32" s="422"/>
      <c r="G32" s="422"/>
      <c r="H32" s="422"/>
      <c r="I32" s="423"/>
      <c r="J32" s="421">
        <v>6866897</v>
      </c>
      <c r="K32" s="422"/>
      <c r="L32" s="422"/>
      <c r="M32" s="422"/>
      <c r="N32" s="422"/>
      <c r="O32" s="423"/>
      <c r="P32" s="421">
        <v>6866897</v>
      </c>
      <c r="Q32" s="422"/>
      <c r="R32" s="423"/>
      <c r="S32" s="424"/>
    </row>
    <row r="33" spans="1:19" s="479" customFormat="1" ht="19.5" customHeight="1">
      <c r="A33" s="418"/>
      <c r="B33" s="488" t="s">
        <v>296</v>
      </c>
      <c r="C33" s="426" t="s">
        <v>157</v>
      </c>
      <c r="D33" s="421" t="s">
        <v>158</v>
      </c>
      <c r="E33" s="422"/>
      <c r="F33" s="422"/>
      <c r="G33" s="422"/>
      <c r="H33" s="422"/>
      <c r="I33" s="423"/>
      <c r="J33" s="421"/>
      <c r="K33" s="422"/>
      <c r="L33" s="422"/>
      <c r="M33" s="422"/>
      <c r="N33" s="422"/>
      <c r="O33" s="423"/>
      <c r="P33" s="421"/>
      <c r="Q33" s="422"/>
      <c r="R33" s="423"/>
      <c r="S33" s="424"/>
    </row>
    <row r="34" spans="1:19" ht="19.5" customHeight="1">
      <c r="A34" s="418"/>
      <c r="B34" s="488" t="s">
        <v>45</v>
      </c>
      <c r="C34" s="426" t="s">
        <v>159</v>
      </c>
      <c r="D34" s="421" t="s">
        <v>160</v>
      </c>
      <c r="E34" s="422"/>
      <c r="F34" s="422"/>
      <c r="G34" s="422"/>
      <c r="H34" s="422"/>
      <c r="I34" s="423"/>
      <c r="J34" s="421"/>
      <c r="K34" s="422"/>
      <c r="L34" s="422"/>
      <c r="M34" s="422"/>
      <c r="N34" s="422"/>
      <c r="O34" s="423"/>
      <c r="P34" s="421"/>
      <c r="Q34" s="422"/>
      <c r="R34" s="423"/>
      <c r="S34" s="424"/>
    </row>
    <row r="35" spans="1:19" ht="19.5" customHeight="1">
      <c r="A35" s="397" t="s">
        <v>171</v>
      </c>
      <c r="B35" s="427"/>
      <c r="C35" s="428" t="s">
        <v>297</v>
      </c>
      <c r="D35" s="413"/>
      <c r="E35" s="414"/>
      <c r="F35" s="414"/>
      <c r="G35" s="414"/>
      <c r="H35" s="414"/>
      <c r="I35" s="415"/>
      <c r="J35" s="413"/>
      <c r="K35" s="414"/>
      <c r="L35" s="414"/>
      <c r="M35" s="414"/>
      <c r="N35" s="414"/>
      <c r="O35" s="415"/>
      <c r="P35" s="413"/>
      <c r="Q35" s="414"/>
      <c r="R35" s="415"/>
      <c r="S35" s="416"/>
    </row>
    <row r="36" spans="1:19" ht="19.5" customHeight="1">
      <c r="A36" s="486"/>
      <c r="B36" s="487" t="s">
        <v>298</v>
      </c>
      <c r="C36" s="420" t="s">
        <v>173</v>
      </c>
      <c r="D36" s="454" t="s">
        <v>174</v>
      </c>
      <c r="E36" s="455"/>
      <c r="F36" s="455"/>
      <c r="G36" s="455"/>
      <c r="H36" s="455"/>
      <c r="I36" s="456"/>
      <c r="J36" s="454"/>
      <c r="K36" s="455"/>
      <c r="L36" s="455"/>
      <c r="M36" s="455"/>
      <c r="N36" s="455"/>
      <c r="O36" s="456"/>
      <c r="P36" s="454"/>
      <c r="Q36" s="422"/>
      <c r="R36" s="423"/>
      <c r="S36" s="424"/>
    </row>
    <row r="37" spans="1:19" ht="19.5" customHeight="1">
      <c r="A37" s="418"/>
      <c r="B37" s="488" t="s">
        <v>299</v>
      </c>
      <c r="C37" s="426" t="s">
        <v>175</v>
      </c>
      <c r="D37" s="421" t="s">
        <v>176</v>
      </c>
      <c r="E37" s="422"/>
      <c r="F37" s="422"/>
      <c r="G37" s="422"/>
      <c r="H37" s="422"/>
      <c r="I37" s="423"/>
      <c r="J37" s="421"/>
      <c r="K37" s="422"/>
      <c r="L37" s="422"/>
      <c r="M37" s="422"/>
      <c r="N37" s="422"/>
      <c r="O37" s="423"/>
      <c r="P37" s="421"/>
      <c r="Q37" s="422"/>
      <c r="R37" s="423"/>
      <c r="S37" s="424"/>
    </row>
    <row r="38" spans="1:19" ht="19.5" customHeight="1">
      <c r="A38" s="418"/>
      <c r="B38" s="488" t="s">
        <v>57</v>
      </c>
      <c r="C38" s="426" t="s">
        <v>300</v>
      </c>
      <c r="D38" s="421" t="s">
        <v>178</v>
      </c>
      <c r="E38" s="422"/>
      <c r="F38" s="422"/>
      <c r="G38" s="422"/>
      <c r="H38" s="422"/>
      <c r="I38" s="423"/>
      <c r="J38" s="421"/>
      <c r="K38" s="422"/>
      <c r="L38" s="422"/>
      <c r="M38" s="422"/>
      <c r="N38" s="422"/>
      <c r="O38" s="423"/>
      <c r="P38" s="421"/>
      <c r="Q38" s="422"/>
      <c r="R38" s="423"/>
      <c r="S38" s="424"/>
    </row>
    <row r="39" spans="1:19" ht="19.5" customHeight="1">
      <c r="A39" s="418"/>
      <c r="B39" s="488" t="s">
        <v>66</v>
      </c>
      <c r="C39" s="426" t="s">
        <v>301</v>
      </c>
      <c r="D39" s="421"/>
      <c r="E39" s="422"/>
      <c r="F39" s="422"/>
      <c r="G39" s="422"/>
      <c r="H39" s="422"/>
      <c r="I39" s="423"/>
      <c r="J39" s="421"/>
      <c r="K39" s="422"/>
      <c r="L39" s="422"/>
      <c r="M39" s="422"/>
      <c r="N39" s="422"/>
      <c r="O39" s="423"/>
      <c r="P39" s="421"/>
      <c r="Q39" s="422"/>
      <c r="R39" s="423"/>
      <c r="S39" s="424"/>
    </row>
    <row r="40" spans="1:19" ht="19.5" customHeight="1">
      <c r="A40" s="397" t="s">
        <v>76</v>
      </c>
      <c r="B40" s="427"/>
      <c r="C40" s="428" t="s">
        <v>302</v>
      </c>
      <c r="D40" s="443"/>
      <c r="E40" s="444"/>
      <c r="F40" s="444"/>
      <c r="G40" s="444"/>
      <c r="H40" s="444"/>
      <c r="I40" s="445"/>
      <c r="J40" s="443"/>
      <c r="K40" s="444"/>
      <c r="L40" s="444"/>
      <c r="M40" s="444"/>
      <c r="N40" s="444"/>
      <c r="O40" s="445"/>
      <c r="P40" s="443"/>
      <c r="Q40" s="444"/>
      <c r="R40" s="445"/>
      <c r="S40" s="446"/>
    </row>
    <row r="41" spans="1:19" ht="19.5" customHeight="1">
      <c r="A41" s="471" t="s">
        <v>95</v>
      </c>
      <c r="B41" s="472"/>
      <c r="C41" s="473" t="s">
        <v>303</v>
      </c>
      <c r="D41" s="443"/>
      <c r="E41" s="444"/>
      <c r="F41" s="444"/>
      <c r="G41" s="444"/>
      <c r="H41" s="444"/>
      <c r="I41" s="445"/>
      <c r="J41" s="443"/>
      <c r="K41" s="444"/>
      <c r="L41" s="444"/>
      <c r="M41" s="444"/>
      <c r="N41" s="444"/>
      <c r="O41" s="445"/>
      <c r="P41" s="443"/>
      <c r="Q41" s="444"/>
      <c r="R41" s="445"/>
      <c r="S41" s="446"/>
    </row>
    <row r="42" spans="1:19" ht="19.5" customHeight="1">
      <c r="A42" s="397" t="s">
        <v>76</v>
      </c>
      <c r="B42" s="489"/>
      <c r="C42" s="490" t="s">
        <v>304</v>
      </c>
      <c r="D42" s="413"/>
      <c r="E42" s="414"/>
      <c r="F42" s="414"/>
      <c r="G42" s="414"/>
      <c r="H42" s="414"/>
      <c r="I42" s="415"/>
      <c r="J42" s="413">
        <f>J29</f>
        <v>22467581</v>
      </c>
      <c r="K42" s="413"/>
      <c r="L42" s="413"/>
      <c r="M42" s="413"/>
      <c r="N42" s="413"/>
      <c r="O42" s="413"/>
      <c r="P42" s="413">
        <f>P29</f>
        <v>22467581</v>
      </c>
      <c r="Q42" s="414"/>
      <c r="R42" s="415"/>
      <c r="S42" s="416"/>
    </row>
    <row r="43" spans="1:19" ht="19.5" customHeight="1">
      <c r="A43" s="491"/>
      <c r="B43" s="492"/>
      <c r="C43" s="492"/>
      <c r="D43" s="493"/>
      <c r="E43" s="494"/>
      <c r="F43" s="494"/>
      <c r="G43" s="494"/>
      <c r="H43" s="494"/>
      <c r="I43" s="495"/>
      <c r="J43" s="493"/>
      <c r="K43" s="494"/>
      <c r="L43" s="494"/>
      <c r="M43" s="494"/>
      <c r="N43" s="494"/>
      <c r="O43" s="495"/>
      <c r="P43" s="493"/>
      <c r="Q43" s="494"/>
      <c r="R43" s="495"/>
      <c r="S43" s="496"/>
    </row>
    <row r="44" spans="1:19" ht="19.5" customHeight="1">
      <c r="A44" s="497" t="s">
        <v>305</v>
      </c>
      <c r="B44" s="498"/>
      <c r="C44" s="499"/>
      <c r="D44" s="500"/>
      <c r="E44" s="501"/>
      <c r="F44" s="501"/>
      <c r="G44" s="501"/>
      <c r="H44" s="501"/>
      <c r="I44" s="502"/>
      <c r="J44" s="500">
        <v>5</v>
      </c>
      <c r="K44" s="501"/>
      <c r="L44" s="501"/>
      <c r="M44" s="501"/>
      <c r="N44" s="501"/>
      <c r="O44" s="502"/>
      <c r="P44" s="500">
        <v>5</v>
      </c>
      <c r="Q44" s="501"/>
      <c r="R44" s="502"/>
      <c r="S44" s="503"/>
    </row>
    <row r="45" spans="1:19" ht="19.5" customHeight="1">
      <c r="A45" s="497" t="s">
        <v>306</v>
      </c>
      <c r="B45" s="498"/>
      <c r="C45" s="499"/>
      <c r="D45" s="500"/>
      <c r="E45" s="501"/>
      <c r="F45" s="501"/>
      <c r="G45" s="501"/>
      <c r="H45" s="501"/>
      <c r="I45" s="502"/>
      <c r="J45" s="500">
        <v>1</v>
      </c>
      <c r="K45" s="501"/>
      <c r="L45" s="501"/>
      <c r="M45" s="501"/>
      <c r="N45" s="501"/>
      <c r="O45" s="502"/>
      <c r="P45" s="500">
        <v>1</v>
      </c>
      <c r="Q45" s="501"/>
      <c r="R45" s="502"/>
      <c r="S45" s="503"/>
    </row>
    <row r="46" spans="6:9" ht="12.75">
      <c r="F46" s="504"/>
      <c r="G46" s="504"/>
      <c r="H46" s="504"/>
      <c r="I46" s="504"/>
    </row>
    <row r="47" spans="1:9" ht="12.75" customHeight="1">
      <c r="A47" s="1051" t="s">
        <v>307</v>
      </c>
      <c r="B47" s="1051"/>
      <c r="C47" s="1051"/>
      <c r="D47" s="1051"/>
      <c r="E47" s="505"/>
      <c r="F47" s="505"/>
      <c r="G47" s="505"/>
      <c r="H47" s="505"/>
      <c r="I47" s="505"/>
    </row>
    <row r="48" spans="1:3" ht="12.75">
      <c r="A48" s="1051"/>
      <c r="B48" s="1051"/>
      <c r="C48" s="1051"/>
    </row>
    <row r="49" spans="4:9" ht="12.75">
      <c r="D49" s="504">
        <v>0</v>
      </c>
      <c r="E49" s="504"/>
      <c r="F49" s="504"/>
      <c r="G49" s="504"/>
      <c r="H49" s="504"/>
      <c r="I49" s="504"/>
    </row>
  </sheetData>
  <sheetProtection selectLockedCells="1" selectUnlockedCells="1"/>
  <mergeCells count="8">
    <mergeCell ref="A47:D47"/>
    <mergeCell ref="A48:C48"/>
    <mergeCell ref="J1:P1"/>
    <mergeCell ref="A3:P3"/>
    <mergeCell ref="D5:I5"/>
    <mergeCell ref="J5:O5"/>
    <mergeCell ref="P5:R5"/>
    <mergeCell ref="A6:B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8.28125" style="506" customWidth="1"/>
    <col min="2" max="3" width="14.8515625" style="507" customWidth="1"/>
    <col min="4" max="4" width="20.57421875" style="507" customWidth="1"/>
    <col min="5" max="5" width="14.8515625" style="507" customWidth="1"/>
    <col min="6" max="11" width="0" style="507" hidden="1" customWidth="1"/>
    <col min="12" max="16384" width="9.140625" style="507" customWidth="1"/>
  </cols>
  <sheetData>
    <row r="2" spans="2:9" ht="12.75">
      <c r="B2" s="13"/>
      <c r="D2" s="1060" t="s">
        <v>308</v>
      </c>
      <c r="E2" s="1060"/>
      <c r="F2" s="508"/>
      <c r="G2" s="508"/>
      <c r="H2" s="508"/>
      <c r="I2" s="508"/>
    </row>
    <row r="4" spans="1:9" ht="19.5" customHeight="1">
      <c r="A4" s="1061" t="s">
        <v>538</v>
      </c>
      <c r="B4" s="1061"/>
      <c r="C4" s="1061"/>
      <c r="D4" s="1061"/>
      <c r="E4" s="1061"/>
      <c r="F4" s="509"/>
      <c r="G4" s="509"/>
      <c r="H4" s="509"/>
      <c r="I4" s="509"/>
    </row>
    <row r="5" spans="1:9" ht="19.5">
      <c r="A5" s="509"/>
      <c r="B5" s="509"/>
      <c r="C5" s="509"/>
      <c r="D5" s="509"/>
      <c r="E5" s="509"/>
      <c r="F5" s="509"/>
      <c r="G5" s="509"/>
      <c r="H5" s="509"/>
      <c r="I5" s="509"/>
    </row>
    <row r="6" spans="2:11" ht="20.25" customHeight="1">
      <c r="B6" s="1062" t="s">
        <v>5</v>
      </c>
      <c r="C6" s="1062"/>
      <c r="D6" s="1062"/>
      <c r="E6" s="1062"/>
      <c r="F6" s="1062"/>
      <c r="G6" s="1062"/>
      <c r="H6" s="1062"/>
      <c r="I6" s="1062"/>
      <c r="J6" s="1063" t="s">
        <v>309</v>
      </c>
      <c r="K6" s="1063"/>
    </row>
    <row r="7" spans="1:11" ht="36.75" customHeight="1">
      <c r="A7" s="1064" t="s">
        <v>142</v>
      </c>
      <c r="B7" s="1065" t="s">
        <v>539</v>
      </c>
      <c r="C7" s="1065"/>
      <c r="D7" s="1065"/>
      <c r="E7" s="1065"/>
      <c r="F7" s="1066" t="s">
        <v>310</v>
      </c>
      <c r="G7" s="1066"/>
      <c r="H7" s="1066"/>
      <c r="I7" s="1066"/>
      <c r="J7" s="1067" t="s">
        <v>311</v>
      </c>
      <c r="K7" s="1067"/>
    </row>
    <row r="8" spans="1:11" ht="41.25" customHeight="1">
      <c r="A8" s="1064"/>
      <c r="B8" s="510" t="s">
        <v>312</v>
      </c>
      <c r="C8" s="510" t="s">
        <v>313</v>
      </c>
      <c r="D8" s="510" t="s">
        <v>314</v>
      </c>
      <c r="E8" s="511" t="s">
        <v>315</v>
      </c>
      <c r="F8" s="512" t="s">
        <v>312</v>
      </c>
      <c r="G8" s="510" t="s">
        <v>313</v>
      </c>
      <c r="H8" s="510" t="s">
        <v>314</v>
      </c>
      <c r="I8" s="511" t="s">
        <v>315</v>
      </c>
      <c r="J8" s="513" t="s">
        <v>309</v>
      </c>
      <c r="K8" s="514" t="s">
        <v>316</v>
      </c>
    </row>
    <row r="9" spans="1:11" ht="30" customHeight="1">
      <c r="A9" s="515"/>
      <c r="B9" s="516"/>
      <c r="C9" s="516"/>
      <c r="D9" s="517"/>
      <c r="E9" s="518"/>
      <c r="F9" s="519"/>
      <c r="G9" s="516"/>
      <c r="H9" s="517"/>
      <c r="I9" s="520"/>
      <c r="J9" s="521"/>
      <c r="K9" s="522" t="e">
        <f>J9/E9</f>
        <v>#DIV/0!</v>
      </c>
    </row>
    <row r="10" spans="1:11" ht="30" customHeight="1">
      <c r="A10" s="515" t="s">
        <v>317</v>
      </c>
      <c r="B10" s="968">
        <v>2</v>
      </c>
      <c r="C10" s="968">
        <v>4</v>
      </c>
      <c r="D10" s="968"/>
      <c r="E10" s="518">
        <v>6</v>
      </c>
      <c r="F10" s="519"/>
      <c r="G10" s="516"/>
      <c r="H10" s="516"/>
      <c r="I10" s="518"/>
      <c r="J10" s="523"/>
      <c r="K10" s="524">
        <f>J10/E10</f>
        <v>0</v>
      </c>
    </row>
    <row r="11" spans="1:11" ht="30" customHeight="1">
      <c r="A11" s="525" t="s">
        <v>318</v>
      </c>
      <c r="B11" s="969">
        <v>3</v>
      </c>
      <c r="C11" s="969">
        <v>2</v>
      </c>
      <c r="D11" s="969"/>
      <c r="E11" s="518">
        <v>5</v>
      </c>
      <c r="F11" s="527"/>
      <c r="G11" s="526"/>
      <c r="H11" s="526"/>
      <c r="I11" s="528"/>
      <c r="J11" s="529"/>
      <c r="K11" s="530">
        <f>J11/E11</f>
        <v>0</v>
      </c>
    </row>
    <row r="12" spans="1:11" ht="54.75" customHeight="1">
      <c r="A12" s="531" t="s">
        <v>319</v>
      </c>
      <c r="B12" s="970">
        <f>SUM(B10:B11)</f>
        <v>5</v>
      </c>
      <c r="C12" s="970">
        <f>SUM(C10:C11)</f>
        <v>6</v>
      </c>
      <c r="D12" s="970">
        <f>SUM(D10:D11)</f>
        <v>0</v>
      </c>
      <c r="E12" s="970">
        <f>SUM(E10:E11)</f>
        <v>11</v>
      </c>
      <c r="F12" s="534">
        <f>SUM(F9:F11)</f>
        <v>0</v>
      </c>
      <c r="G12" s="532">
        <f>SUM(G9:G11)</f>
        <v>0</v>
      </c>
      <c r="H12" s="532">
        <f>SUM(H9:H11)</f>
        <v>0</v>
      </c>
      <c r="I12" s="533">
        <f>SUM(I9:I11)</f>
        <v>0</v>
      </c>
      <c r="J12" s="535">
        <f>SUM(J9:J11)</f>
        <v>0</v>
      </c>
      <c r="K12" s="536">
        <f>J12/E12</f>
        <v>0</v>
      </c>
    </row>
    <row r="13" spans="1:11" ht="39" customHeight="1">
      <c r="A13" s="975"/>
      <c r="B13" s="976"/>
      <c r="C13" s="976"/>
      <c r="D13" s="976"/>
      <c r="E13" s="976"/>
      <c r="F13" s="977"/>
      <c r="G13" s="977"/>
      <c r="H13" s="977"/>
      <c r="I13" s="976"/>
      <c r="J13" s="976"/>
      <c r="K13" s="974"/>
    </row>
    <row r="14" ht="13.5" thickBot="1">
      <c r="K14" s="537"/>
    </row>
    <row r="15" spans="1:11" ht="20.25" customHeight="1" thickBot="1">
      <c r="A15" s="1057" t="s">
        <v>554</v>
      </c>
      <c r="B15" s="1058"/>
      <c r="C15" s="1058"/>
      <c r="D15" s="1058"/>
      <c r="E15" s="1059"/>
      <c r="F15" s="538"/>
      <c r="G15" s="539"/>
      <c r="H15" s="540"/>
      <c r="I15" s="540"/>
      <c r="J15" s="541"/>
      <c r="K15" s="542" t="e">
        <f>J15/E15</f>
        <v>#DIV/0!</v>
      </c>
    </row>
    <row r="16" spans="1:14" ht="18.75" customHeight="1">
      <c r="A16" s="978"/>
      <c r="B16" s="979"/>
      <c r="C16" s="979"/>
      <c r="D16" s="979"/>
      <c r="E16" s="980"/>
      <c r="F16" s="972"/>
      <c r="G16" s="972"/>
      <c r="H16" s="972"/>
      <c r="I16" s="972"/>
      <c r="J16" s="973"/>
      <c r="K16" s="974"/>
      <c r="N16" s="987"/>
    </row>
    <row r="17" spans="1:11" ht="24" customHeight="1">
      <c r="A17" s="985" t="s">
        <v>317</v>
      </c>
      <c r="B17" s="981"/>
      <c r="C17" s="981"/>
      <c r="D17" s="981"/>
      <c r="E17" s="986">
        <v>5</v>
      </c>
      <c r="F17" s="972"/>
      <c r="G17" s="972"/>
      <c r="H17" s="972"/>
      <c r="I17" s="972"/>
      <c r="J17" s="973"/>
      <c r="K17" s="974"/>
    </row>
    <row r="18" spans="1:11" ht="25.5" customHeight="1">
      <c r="A18" s="985" t="s">
        <v>318</v>
      </c>
      <c r="B18" s="981"/>
      <c r="C18" s="981"/>
      <c r="D18" s="981"/>
      <c r="E18" s="986">
        <v>1</v>
      </c>
      <c r="F18" s="972"/>
      <c r="G18" s="972"/>
      <c r="H18" s="972"/>
      <c r="I18" s="972"/>
      <c r="J18" s="973"/>
      <c r="K18" s="974"/>
    </row>
    <row r="19" spans="1:11" ht="36.75" customHeight="1" thickBot="1">
      <c r="A19" s="982" t="s">
        <v>555</v>
      </c>
      <c r="B19" s="983"/>
      <c r="C19" s="983"/>
      <c r="D19" s="983"/>
      <c r="E19" s="984">
        <v>6</v>
      </c>
      <c r="F19" s="972"/>
      <c r="G19" s="972"/>
      <c r="H19" s="972"/>
      <c r="I19" s="972"/>
      <c r="J19" s="973"/>
      <c r="K19" s="974"/>
    </row>
    <row r="20" spans="1:11" ht="18.75" customHeight="1">
      <c r="A20" s="971"/>
      <c r="B20" s="971"/>
      <c r="C20" s="971"/>
      <c r="D20" s="971"/>
      <c r="E20" s="972"/>
      <c r="F20" s="972"/>
      <c r="G20" s="972"/>
      <c r="H20" s="972"/>
      <c r="I20" s="972"/>
      <c r="J20" s="973"/>
      <c r="K20" s="974"/>
    </row>
    <row r="21" spans="1:11" ht="18.75" customHeight="1">
      <c r="A21" s="506" t="s">
        <v>320</v>
      </c>
      <c r="B21" s="971"/>
      <c r="C21" s="971"/>
      <c r="D21" s="971"/>
      <c r="E21" s="972"/>
      <c r="F21" s="972"/>
      <c r="G21" s="972"/>
      <c r="H21" s="972"/>
      <c r="I21" s="972"/>
      <c r="J21" s="973"/>
      <c r="K21" s="974"/>
    </row>
    <row r="23" ht="12.75">
      <c r="A23" s="507"/>
    </row>
  </sheetData>
  <sheetProtection selectLockedCells="1" selectUnlockedCells="1"/>
  <mergeCells count="9">
    <mergeCell ref="J6:K6"/>
    <mergeCell ref="A7:A8"/>
    <mergeCell ref="B7:E7"/>
    <mergeCell ref="F7:I7"/>
    <mergeCell ref="J7:K7"/>
    <mergeCell ref="A15:E15"/>
    <mergeCell ref="D2:E2"/>
    <mergeCell ref="A4:E4"/>
    <mergeCell ref="B6:I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D22" sqref="D22:P22"/>
    </sheetView>
  </sheetViews>
  <sheetFormatPr defaultColWidth="9.140625" defaultRowHeight="12.75"/>
  <cols>
    <col min="1" max="1" width="9.140625" style="543" customWidth="1"/>
    <col min="2" max="2" width="12.00390625" style="543" customWidth="1"/>
    <col min="3" max="3" width="41.7109375" style="543" customWidth="1"/>
    <col min="4" max="4" width="12.8515625" style="544" customWidth="1"/>
    <col min="5" max="9" width="0" style="544" hidden="1" customWidth="1"/>
    <col min="10" max="10" width="14.00390625" style="545" customWidth="1"/>
    <col min="11" max="15" width="0" style="545" hidden="1" customWidth="1"/>
    <col min="16" max="16" width="13.8515625" style="545" customWidth="1"/>
    <col min="17" max="17" width="0" style="545" hidden="1" customWidth="1"/>
    <col min="18" max="21" width="0" style="543" hidden="1" customWidth="1"/>
    <col min="22" max="16384" width="9.140625" style="543" customWidth="1"/>
  </cols>
  <sheetData>
    <row r="1" spans="3:17" ht="12.75">
      <c r="C1" s="13"/>
      <c r="D1" s="546"/>
      <c r="E1" s="546"/>
      <c r="F1" s="546"/>
      <c r="G1" s="546"/>
      <c r="H1" s="546"/>
      <c r="I1" s="546"/>
      <c r="J1" s="1068" t="s">
        <v>321</v>
      </c>
      <c r="K1" s="1068"/>
      <c r="L1" s="1068"/>
      <c r="M1" s="1068"/>
      <c r="N1" s="1068"/>
      <c r="O1" s="1068"/>
      <c r="P1" s="1068"/>
      <c r="Q1" s="547"/>
    </row>
    <row r="2" spans="1:17" ht="16.5" customHeight="1">
      <c r="A2" s="1069" t="s">
        <v>322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548"/>
    </row>
    <row r="3" spans="1:17" ht="15" customHeight="1">
      <c r="A3" s="1070" t="s">
        <v>536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549"/>
    </row>
    <row r="4" spans="1:17" ht="15" customHeight="1">
      <c r="A4" s="1071" t="s">
        <v>323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550"/>
    </row>
    <row r="5" spans="2:3" ht="12.75">
      <c r="B5" s="551"/>
      <c r="C5" s="551"/>
    </row>
    <row r="6" spans="1:22" s="554" customFormat="1" ht="41.25" customHeight="1">
      <c r="A6" s="552" t="s">
        <v>2</v>
      </c>
      <c r="B6" s="1072" t="s">
        <v>142</v>
      </c>
      <c r="C6" s="1072"/>
      <c r="D6" s="1073" t="s">
        <v>5</v>
      </c>
      <c r="E6" s="1073"/>
      <c r="F6" s="1073"/>
      <c r="G6" s="1073"/>
      <c r="H6" s="1073"/>
      <c r="I6" s="1073"/>
      <c r="J6" s="1073" t="s">
        <v>324</v>
      </c>
      <c r="K6" s="1073"/>
      <c r="L6" s="1073"/>
      <c r="M6" s="1073"/>
      <c r="N6" s="1073"/>
      <c r="O6" s="1073"/>
      <c r="P6" s="1073" t="s">
        <v>325</v>
      </c>
      <c r="Q6" s="1073"/>
      <c r="R6" s="1073"/>
      <c r="S6" s="1073"/>
      <c r="T6" s="1073"/>
      <c r="U6" s="1073"/>
      <c r="V6" s="553"/>
    </row>
    <row r="7" spans="1:21" s="554" customFormat="1" ht="27" customHeight="1" thickBot="1">
      <c r="A7" s="555"/>
      <c r="B7" s="556"/>
      <c r="C7" s="556"/>
      <c r="D7" s="557" t="s">
        <v>9</v>
      </c>
      <c r="E7" s="558" t="s">
        <v>144</v>
      </c>
      <c r="F7" s="558" t="s">
        <v>145</v>
      </c>
      <c r="G7" s="558" t="s">
        <v>326</v>
      </c>
      <c r="H7" s="558" t="s">
        <v>309</v>
      </c>
      <c r="I7" s="559" t="s">
        <v>327</v>
      </c>
      <c r="J7" s="557" t="s">
        <v>9</v>
      </c>
      <c r="K7" s="558" t="s">
        <v>328</v>
      </c>
      <c r="L7" s="558" t="s">
        <v>145</v>
      </c>
      <c r="M7" s="558" t="s">
        <v>326</v>
      </c>
      <c r="N7" s="558" t="s">
        <v>309</v>
      </c>
      <c r="O7" s="559" t="s">
        <v>327</v>
      </c>
      <c r="P7" s="560" t="s">
        <v>9</v>
      </c>
      <c r="Q7" s="561" t="s">
        <v>144</v>
      </c>
      <c r="R7" s="558" t="s">
        <v>145</v>
      </c>
      <c r="S7" s="559" t="s">
        <v>326</v>
      </c>
      <c r="T7" s="561" t="s">
        <v>309</v>
      </c>
      <c r="U7" s="559" t="s">
        <v>327</v>
      </c>
    </row>
    <row r="8" spans="1:21" s="554" customFormat="1" ht="27" customHeight="1" thickBot="1">
      <c r="A8" s="552">
        <v>1</v>
      </c>
      <c r="B8" s="1079" t="s">
        <v>540</v>
      </c>
      <c r="C8" s="1080"/>
      <c r="D8" s="963">
        <v>139700</v>
      </c>
      <c r="E8" s="961"/>
      <c r="F8" s="961"/>
      <c r="G8" s="961"/>
      <c r="H8" s="961"/>
      <c r="I8" s="962"/>
      <c r="J8" s="963">
        <v>139700</v>
      </c>
      <c r="K8" s="565"/>
      <c r="L8" s="566"/>
      <c r="M8" s="566"/>
      <c r="N8" s="566"/>
      <c r="O8" s="567"/>
      <c r="P8" s="568"/>
      <c r="Q8" s="561"/>
      <c r="R8" s="558"/>
      <c r="S8" s="559"/>
      <c r="T8" s="561"/>
      <c r="U8" s="559"/>
    </row>
    <row r="9" spans="1:21" s="554" customFormat="1" ht="19.5" customHeight="1" thickBot="1">
      <c r="A9" s="562">
        <v>2</v>
      </c>
      <c r="B9" s="1075" t="s">
        <v>329</v>
      </c>
      <c r="C9" s="1075"/>
      <c r="D9" s="563">
        <v>488950</v>
      </c>
      <c r="E9" s="564"/>
      <c r="F9" s="564"/>
      <c r="G9" s="564"/>
      <c r="H9" s="564"/>
      <c r="I9" s="564"/>
      <c r="J9" s="563">
        <v>488950</v>
      </c>
      <c r="K9" s="565"/>
      <c r="L9" s="566"/>
      <c r="M9" s="566"/>
      <c r="N9" s="566"/>
      <c r="O9" s="567"/>
      <c r="P9" s="568"/>
      <c r="Q9" s="561"/>
      <c r="R9" s="558"/>
      <c r="S9" s="559"/>
      <c r="T9" s="561"/>
      <c r="U9" s="559"/>
    </row>
    <row r="10" spans="1:21" s="554" customFormat="1" ht="19.5" customHeight="1">
      <c r="A10" s="562">
        <v>3</v>
      </c>
      <c r="B10" s="569" t="s">
        <v>330</v>
      </c>
      <c r="C10" s="569"/>
      <c r="D10" s="563">
        <v>578612</v>
      </c>
      <c r="E10" s="564"/>
      <c r="F10" s="564"/>
      <c r="G10" s="564"/>
      <c r="H10" s="564"/>
      <c r="I10" s="564"/>
      <c r="J10" s="563">
        <v>578612</v>
      </c>
      <c r="K10" s="565"/>
      <c r="L10" s="566"/>
      <c r="M10" s="566"/>
      <c r="N10" s="566"/>
      <c r="O10" s="567"/>
      <c r="P10" s="568"/>
      <c r="Q10" s="561"/>
      <c r="R10" s="558"/>
      <c r="S10" s="559"/>
      <c r="T10" s="561"/>
      <c r="U10" s="559"/>
    </row>
    <row r="11" spans="1:21" s="554" customFormat="1" ht="19.5" customHeight="1" thickBot="1">
      <c r="A11" s="562">
        <v>4</v>
      </c>
      <c r="B11" s="1076" t="s">
        <v>331</v>
      </c>
      <c r="C11" s="1076"/>
      <c r="D11" s="563">
        <v>3359620</v>
      </c>
      <c r="E11" s="564"/>
      <c r="F11" s="564"/>
      <c r="G11" s="564"/>
      <c r="H11" s="564"/>
      <c r="I11" s="564"/>
      <c r="J11" s="563">
        <v>3359620</v>
      </c>
      <c r="K11" s="565"/>
      <c r="L11" s="566"/>
      <c r="M11" s="566"/>
      <c r="N11" s="566"/>
      <c r="O11" s="567"/>
      <c r="P11" s="568"/>
      <c r="Q11" s="561"/>
      <c r="R11" s="558"/>
      <c r="S11" s="559"/>
      <c r="T11" s="561"/>
      <c r="U11" s="559"/>
    </row>
    <row r="12" spans="1:21" s="554" customFormat="1" ht="19.5" customHeight="1" thickBot="1">
      <c r="A12" s="562">
        <v>5</v>
      </c>
      <c r="B12" s="1076" t="s">
        <v>332</v>
      </c>
      <c r="C12" s="1076"/>
      <c r="D12" s="563">
        <v>1645056</v>
      </c>
      <c r="E12" s="564"/>
      <c r="F12" s="564"/>
      <c r="G12" s="564"/>
      <c r="H12" s="564"/>
      <c r="I12" s="564"/>
      <c r="J12" s="563"/>
      <c r="K12" s="565"/>
      <c r="L12" s="566"/>
      <c r="M12" s="566"/>
      <c r="N12" s="566"/>
      <c r="O12" s="567"/>
      <c r="P12" s="563">
        <v>1645056</v>
      </c>
      <c r="Q12" s="561"/>
      <c r="R12" s="558"/>
      <c r="S12" s="559"/>
      <c r="T12" s="561"/>
      <c r="U12" s="559"/>
    </row>
    <row r="13" spans="1:21" s="554" customFormat="1" ht="19.5" customHeight="1" thickBot="1">
      <c r="A13" s="562">
        <v>6</v>
      </c>
      <c r="B13" s="1076" t="s">
        <v>333</v>
      </c>
      <c r="C13" s="1076"/>
      <c r="D13" s="563">
        <v>254000</v>
      </c>
      <c r="E13" s="564"/>
      <c r="F13" s="564"/>
      <c r="G13" s="564"/>
      <c r="H13" s="564"/>
      <c r="I13" s="564"/>
      <c r="J13" s="563">
        <v>254000</v>
      </c>
      <c r="K13" s="565"/>
      <c r="L13" s="566"/>
      <c r="M13" s="566"/>
      <c r="N13" s="566"/>
      <c r="O13" s="567"/>
      <c r="P13" s="564"/>
      <c r="Q13" s="561"/>
      <c r="R13" s="558"/>
      <c r="S13" s="559"/>
      <c r="T13" s="561"/>
      <c r="U13" s="559"/>
    </row>
    <row r="14" spans="1:21" s="554" customFormat="1" ht="19.5" customHeight="1">
      <c r="A14" s="562">
        <v>7</v>
      </c>
      <c r="B14" s="1077" t="s">
        <v>334</v>
      </c>
      <c r="C14" s="1077"/>
      <c r="D14" s="570">
        <v>94000</v>
      </c>
      <c r="E14" s="571"/>
      <c r="F14" s="571"/>
      <c r="G14" s="571"/>
      <c r="H14" s="571"/>
      <c r="I14" s="572"/>
      <c r="J14" s="570">
        <v>94000</v>
      </c>
      <c r="K14" s="573"/>
      <c r="L14" s="574"/>
      <c r="M14" s="574"/>
      <c r="N14" s="574"/>
      <c r="O14" s="575"/>
      <c r="P14" s="571"/>
      <c r="Q14" s="561"/>
      <c r="R14" s="558"/>
      <c r="S14" s="559"/>
      <c r="T14" s="561"/>
      <c r="U14" s="559"/>
    </row>
    <row r="15" spans="1:21" s="554" customFormat="1" ht="19.5" customHeight="1">
      <c r="A15" s="562">
        <v>8</v>
      </c>
      <c r="B15" s="1076" t="s">
        <v>335</v>
      </c>
      <c r="C15" s="1076"/>
      <c r="D15" s="570">
        <v>1544320</v>
      </c>
      <c r="E15" s="571"/>
      <c r="F15" s="571"/>
      <c r="G15" s="571"/>
      <c r="H15" s="571"/>
      <c r="I15" s="572"/>
      <c r="J15" s="570">
        <v>1544320</v>
      </c>
      <c r="K15" s="576"/>
      <c r="L15" s="577"/>
      <c r="M15" s="577"/>
      <c r="N15" s="577"/>
      <c r="O15" s="578"/>
      <c r="P15" s="564"/>
      <c r="Q15" s="561"/>
      <c r="R15" s="558"/>
      <c r="S15" s="559"/>
      <c r="T15" s="561"/>
      <c r="U15" s="559"/>
    </row>
    <row r="16" spans="1:21" ht="19.5" customHeight="1">
      <c r="A16" s="579">
        <v>9</v>
      </c>
      <c r="B16" s="580" t="s">
        <v>336</v>
      </c>
      <c r="C16" s="581"/>
      <c r="D16" s="570">
        <v>635000</v>
      </c>
      <c r="E16" s="571"/>
      <c r="F16" s="571"/>
      <c r="G16" s="571"/>
      <c r="H16" s="571"/>
      <c r="I16" s="572"/>
      <c r="J16" s="570">
        <v>635000</v>
      </c>
      <c r="K16" s="582"/>
      <c r="L16" s="583"/>
      <c r="M16" s="583"/>
      <c r="N16" s="583"/>
      <c r="O16" s="584"/>
      <c r="P16" s="571"/>
      <c r="Q16" s="585"/>
      <c r="R16" s="586"/>
      <c r="S16" s="587"/>
      <c r="T16" s="585"/>
      <c r="U16" s="587"/>
    </row>
    <row r="17" spans="1:21" ht="19.5" customHeight="1">
      <c r="A17" s="579">
        <v>10</v>
      </c>
      <c r="B17" s="1076" t="s">
        <v>337</v>
      </c>
      <c r="C17" s="1076"/>
      <c r="D17" s="570">
        <v>3506203</v>
      </c>
      <c r="E17" s="571"/>
      <c r="F17" s="571"/>
      <c r="G17" s="571"/>
      <c r="H17" s="571"/>
      <c r="I17" s="572"/>
      <c r="J17" s="570">
        <v>3506203</v>
      </c>
      <c r="K17" s="573"/>
      <c r="L17" s="574"/>
      <c r="M17" s="574"/>
      <c r="N17" s="574"/>
      <c r="O17" s="575"/>
      <c r="P17" s="571"/>
      <c r="Q17" s="573"/>
      <c r="R17" s="574"/>
      <c r="S17" s="588"/>
      <c r="T17" s="573"/>
      <c r="U17" s="588"/>
    </row>
    <row r="18" spans="1:21" ht="19.5" customHeight="1">
      <c r="A18" s="579">
        <v>11</v>
      </c>
      <c r="B18" s="1076" t="s">
        <v>338</v>
      </c>
      <c r="C18" s="1076"/>
      <c r="D18" s="570">
        <v>4279350</v>
      </c>
      <c r="E18" s="571"/>
      <c r="F18" s="571"/>
      <c r="G18" s="571"/>
      <c r="H18" s="571"/>
      <c r="I18" s="572"/>
      <c r="J18" s="570">
        <v>4279350</v>
      </c>
      <c r="K18" s="573"/>
      <c r="L18" s="574"/>
      <c r="M18" s="574"/>
      <c r="N18" s="574"/>
      <c r="O18" s="575"/>
      <c r="P18" s="571"/>
      <c r="Q18" s="573"/>
      <c r="R18" s="574"/>
      <c r="S18" s="588"/>
      <c r="T18" s="573"/>
      <c r="U18" s="588"/>
    </row>
    <row r="19" spans="1:21" ht="19.5" customHeight="1">
      <c r="A19" s="579">
        <v>12</v>
      </c>
      <c r="B19" s="1076" t="s">
        <v>339</v>
      </c>
      <c r="C19" s="1076"/>
      <c r="D19" s="570">
        <v>7000</v>
      </c>
      <c r="E19" s="571"/>
      <c r="F19" s="571"/>
      <c r="G19" s="571"/>
      <c r="H19" s="571"/>
      <c r="I19" s="572"/>
      <c r="J19" s="570">
        <v>7000</v>
      </c>
      <c r="K19" s="573"/>
      <c r="L19" s="574"/>
      <c r="M19" s="574"/>
      <c r="N19" s="574"/>
      <c r="O19" s="575"/>
      <c r="P19" s="571"/>
      <c r="Q19" s="573"/>
      <c r="R19" s="574"/>
      <c r="S19" s="588"/>
      <c r="T19" s="573"/>
      <c r="U19" s="588"/>
    </row>
    <row r="20" spans="1:21" ht="19.5" customHeight="1">
      <c r="A20" s="579">
        <v>13</v>
      </c>
      <c r="B20" s="1078" t="s">
        <v>340</v>
      </c>
      <c r="C20" s="1078"/>
      <c r="D20" s="570">
        <v>565150</v>
      </c>
      <c r="E20" s="571"/>
      <c r="F20" s="571"/>
      <c r="G20" s="571"/>
      <c r="H20" s="571"/>
      <c r="I20" s="572"/>
      <c r="J20" s="570">
        <v>565150</v>
      </c>
      <c r="K20" s="573"/>
      <c r="L20" s="574"/>
      <c r="M20" s="574"/>
      <c r="N20" s="574"/>
      <c r="O20" s="575"/>
      <c r="P20" s="571"/>
      <c r="Q20" s="573"/>
      <c r="R20" s="574"/>
      <c r="S20" s="588"/>
      <c r="T20" s="573"/>
      <c r="U20" s="588"/>
    </row>
    <row r="21" spans="1:21" ht="19.5" customHeight="1">
      <c r="A21" s="579">
        <v>14</v>
      </c>
      <c r="B21" s="1078" t="s">
        <v>341</v>
      </c>
      <c r="C21" s="1078"/>
      <c r="D21" s="570">
        <v>1206500</v>
      </c>
      <c r="E21" s="571"/>
      <c r="F21" s="571"/>
      <c r="G21" s="571"/>
      <c r="H21" s="571"/>
      <c r="I21" s="572"/>
      <c r="J21" s="570">
        <v>1206500</v>
      </c>
      <c r="K21" s="573"/>
      <c r="L21" s="574"/>
      <c r="M21" s="574"/>
      <c r="N21" s="574"/>
      <c r="O21" s="575"/>
      <c r="P21" s="571"/>
      <c r="Q21" s="573"/>
      <c r="R21" s="574"/>
      <c r="S21" s="588"/>
      <c r="T21" s="573"/>
      <c r="U21" s="588"/>
    </row>
    <row r="22" spans="1:21" ht="27" customHeight="1">
      <c r="A22" s="589"/>
      <c r="B22" s="1074" t="s">
        <v>315</v>
      </c>
      <c r="C22" s="1074"/>
      <c r="D22" s="590">
        <f>SUM(D8:D21)</f>
        <v>18303461</v>
      </c>
      <c r="E22" s="590">
        <f aca="true" t="shared" si="0" ref="E22:P22">SUM(E8:E21)</f>
        <v>0</v>
      </c>
      <c r="F22" s="590">
        <f t="shared" si="0"/>
        <v>0</v>
      </c>
      <c r="G22" s="590">
        <f t="shared" si="0"/>
        <v>0</v>
      </c>
      <c r="H22" s="590">
        <f t="shared" si="0"/>
        <v>0</v>
      </c>
      <c r="I22" s="590">
        <f t="shared" si="0"/>
        <v>0</v>
      </c>
      <c r="J22" s="590">
        <f t="shared" si="0"/>
        <v>16658405</v>
      </c>
      <c r="K22" s="590">
        <f t="shared" si="0"/>
        <v>0</v>
      </c>
      <c r="L22" s="590">
        <f t="shared" si="0"/>
        <v>0</v>
      </c>
      <c r="M22" s="590">
        <f t="shared" si="0"/>
        <v>0</v>
      </c>
      <c r="N22" s="590">
        <f t="shared" si="0"/>
        <v>0</v>
      </c>
      <c r="O22" s="590">
        <f t="shared" si="0"/>
        <v>0</v>
      </c>
      <c r="P22" s="590">
        <f t="shared" si="0"/>
        <v>1645056</v>
      </c>
      <c r="Q22" s="591">
        <f>SUM(Q16:Q21)</f>
        <v>0</v>
      </c>
      <c r="R22" s="591">
        <f>SUM(R16:R21)</f>
        <v>0</v>
      </c>
      <c r="S22" s="593">
        <f>SUM(S16:S21)</f>
        <v>0</v>
      </c>
      <c r="T22" s="594"/>
      <c r="U22" s="592"/>
    </row>
  </sheetData>
  <sheetProtection selectLockedCells="1" selectUnlockedCells="1"/>
  <mergeCells count="21">
    <mergeCell ref="B20:C20"/>
    <mergeCell ref="B21:C21"/>
    <mergeCell ref="B8:C8"/>
    <mergeCell ref="B22:C22"/>
    <mergeCell ref="B9:C9"/>
    <mergeCell ref="B11:C11"/>
    <mergeCell ref="B12:C12"/>
    <mergeCell ref="B13:C13"/>
    <mergeCell ref="B14:C14"/>
    <mergeCell ref="B15:C15"/>
    <mergeCell ref="B17:C17"/>
    <mergeCell ref="B18:C18"/>
    <mergeCell ref="B19:C19"/>
    <mergeCell ref="B6:C6"/>
    <mergeCell ref="D6:I6"/>
    <mergeCell ref="J6:O6"/>
    <mergeCell ref="P6:U6"/>
    <mergeCell ref="J1:P1"/>
    <mergeCell ref="A2:P2"/>
    <mergeCell ref="A3:P3"/>
    <mergeCell ref="A4:P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0">
      <selection activeCell="R17" sqref="R17"/>
    </sheetView>
  </sheetViews>
  <sheetFormatPr defaultColWidth="9.140625" defaultRowHeight="12.75"/>
  <cols>
    <col min="1" max="1" width="40.00390625" style="281" customWidth="1"/>
    <col min="2" max="2" width="13.28125" style="281" customWidth="1"/>
    <col min="3" max="3" width="22.140625" style="330" customWidth="1"/>
    <col min="4" max="7" width="0" style="330" hidden="1" customWidth="1"/>
    <col min="8" max="8" width="25.421875" style="330" customWidth="1"/>
    <col min="9" max="12" width="0" style="330" hidden="1" customWidth="1"/>
    <col min="13" max="13" width="20.8515625" style="330" customWidth="1"/>
    <col min="14" max="17" width="0" style="281" hidden="1" customWidth="1"/>
    <col min="18" max="18" width="17.7109375" style="281" customWidth="1"/>
    <col min="19" max="19" width="9.140625" style="281" customWidth="1"/>
    <col min="20" max="20" width="13.28125" style="281" customWidth="1"/>
    <col min="21" max="21" width="15.57421875" style="281" customWidth="1"/>
    <col min="22" max="16384" width="9.140625" style="281" customWidth="1"/>
  </cols>
  <sheetData>
    <row r="1" spans="3:13" ht="24.75" customHeight="1">
      <c r="C1" s="13"/>
      <c r="H1" s="1082" t="s">
        <v>342</v>
      </c>
      <c r="I1" s="1082"/>
      <c r="J1" s="1082"/>
      <c r="K1" s="1082"/>
      <c r="L1" s="1082"/>
      <c r="M1" s="1082"/>
    </row>
    <row r="2" spans="1:13" ht="37.5" customHeight="1">
      <c r="A2" s="1083" t="s">
        <v>157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</row>
    <row r="3" spans="1:13" ht="18.75" customHeight="1">
      <c r="A3" s="1084" t="s">
        <v>536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</row>
    <row r="4" spans="1:13" ht="15.75" customHeight="1">
      <c r="A4" s="1085" t="s">
        <v>343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</row>
    <row r="5" spans="1:13" ht="18.75">
      <c r="A5" s="595"/>
      <c r="B5" s="595"/>
      <c r="M5" s="596" t="s">
        <v>529</v>
      </c>
    </row>
    <row r="6" spans="1:18" ht="19.5" customHeight="1">
      <c r="A6" s="1087" t="s">
        <v>344</v>
      </c>
      <c r="B6" s="1088" t="s">
        <v>345</v>
      </c>
      <c r="C6" s="1081" t="s">
        <v>5</v>
      </c>
      <c r="D6" s="1081"/>
      <c r="E6" s="1081"/>
      <c r="F6" s="1081"/>
      <c r="G6" s="1081"/>
      <c r="H6" s="1081" t="s">
        <v>346</v>
      </c>
      <c r="I6" s="1081"/>
      <c r="J6" s="1081"/>
      <c r="K6" s="1081"/>
      <c r="L6" s="1081"/>
      <c r="M6" s="1086" t="s">
        <v>347</v>
      </c>
      <c r="N6" s="1086"/>
      <c r="O6" s="1086"/>
      <c r="P6" s="1086"/>
      <c r="Q6" s="1086"/>
      <c r="R6" s="597"/>
    </row>
    <row r="7" spans="1:18" ht="12.75" customHeight="1">
      <c r="A7" s="1087"/>
      <c r="B7" s="1088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6"/>
      <c r="N7" s="1086"/>
      <c r="O7" s="1086"/>
      <c r="P7" s="1086"/>
      <c r="Q7" s="1086"/>
      <c r="R7" s="598"/>
    </row>
    <row r="8" spans="1:18" ht="20.25" customHeight="1">
      <c r="A8" s="1087"/>
      <c r="B8" s="1088"/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6"/>
      <c r="N8" s="1086"/>
      <c r="O8" s="1086"/>
      <c r="P8" s="1086"/>
      <c r="Q8" s="1086"/>
      <c r="R8" s="598"/>
    </row>
    <row r="9" spans="1:18" ht="56.25" hidden="1">
      <c r="A9" s="599"/>
      <c r="B9" s="600"/>
      <c r="C9" s="601" t="s">
        <v>9</v>
      </c>
      <c r="D9" s="601" t="s">
        <v>328</v>
      </c>
      <c r="E9" s="601" t="s">
        <v>326</v>
      </c>
      <c r="F9" s="602" t="s">
        <v>309</v>
      </c>
      <c r="G9" s="602" t="s">
        <v>316</v>
      </c>
      <c r="H9" s="601" t="s">
        <v>9</v>
      </c>
      <c r="I9" s="601" t="s">
        <v>328</v>
      </c>
      <c r="J9" s="601" t="s">
        <v>326</v>
      </c>
      <c r="K9" s="602" t="s">
        <v>309</v>
      </c>
      <c r="L9" s="602" t="s">
        <v>316</v>
      </c>
      <c r="M9" s="601" t="s">
        <v>9</v>
      </c>
      <c r="N9" s="601" t="s">
        <v>328</v>
      </c>
      <c r="O9" s="601" t="s">
        <v>326</v>
      </c>
      <c r="P9" s="602" t="s">
        <v>309</v>
      </c>
      <c r="Q9" s="603" t="s">
        <v>316</v>
      </c>
      <c r="R9" s="598"/>
    </row>
    <row r="10" spans="1:18" ht="27" customHeight="1">
      <c r="A10" s="604" t="s">
        <v>348</v>
      </c>
      <c r="B10" s="605" t="s">
        <v>349</v>
      </c>
      <c r="C10" s="606">
        <v>457000</v>
      </c>
      <c r="D10" s="606"/>
      <c r="E10" s="606"/>
      <c r="F10" s="607"/>
      <c r="G10" s="608"/>
      <c r="H10" s="606"/>
      <c r="I10" s="606"/>
      <c r="J10" s="606"/>
      <c r="K10" s="607"/>
      <c r="L10" s="608"/>
      <c r="M10" s="606">
        <v>457000</v>
      </c>
      <c r="N10" s="606"/>
      <c r="O10" s="606"/>
      <c r="P10" s="607"/>
      <c r="Q10" s="609"/>
      <c r="R10" s="598"/>
    </row>
    <row r="11" spans="1:18" ht="15.75" customHeight="1" hidden="1">
      <c r="A11" s="604" t="s">
        <v>350</v>
      </c>
      <c r="B11" s="605" t="s">
        <v>349</v>
      </c>
      <c r="C11" s="606"/>
      <c r="D11" s="606"/>
      <c r="E11" s="606"/>
      <c r="F11" s="606"/>
      <c r="G11" s="610"/>
      <c r="H11" s="606"/>
      <c r="I11" s="606"/>
      <c r="J11" s="606"/>
      <c r="K11" s="606"/>
      <c r="L11" s="610"/>
      <c r="M11" s="606"/>
      <c r="N11" s="606"/>
      <c r="O11" s="606"/>
      <c r="P11" s="606"/>
      <c r="Q11" s="611"/>
      <c r="R11" s="598"/>
    </row>
    <row r="12" spans="1:18" ht="27" customHeight="1" hidden="1">
      <c r="A12" s="604" t="s">
        <v>351</v>
      </c>
      <c r="B12" s="605" t="s">
        <v>349</v>
      </c>
      <c r="C12" s="606"/>
      <c r="D12" s="606"/>
      <c r="E12" s="606"/>
      <c r="F12" s="606"/>
      <c r="G12" s="610"/>
      <c r="H12" s="606"/>
      <c r="I12" s="606"/>
      <c r="J12" s="606"/>
      <c r="K12" s="606"/>
      <c r="L12" s="610"/>
      <c r="M12" s="606"/>
      <c r="N12" s="606"/>
      <c r="O12" s="606"/>
      <c r="P12" s="606"/>
      <c r="Q12" s="611"/>
      <c r="R12" s="598"/>
    </row>
    <row r="13" spans="1:18" ht="28.5" customHeight="1">
      <c r="A13" s="604" t="s">
        <v>352</v>
      </c>
      <c r="B13" s="605" t="s">
        <v>349</v>
      </c>
      <c r="C13" s="606">
        <v>1311000</v>
      </c>
      <c r="D13" s="606"/>
      <c r="E13" s="606"/>
      <c r="F13" s="606"/>
      <c r="G13" s="610"/>
      <c r="H13" s="606"/>
      <c r="I13" s="606"/>
      <c r="J13" s="606"/>
      <c r="K13" s="606"/>
      <c r="L13" s="610"/>
      <c r="M13" s="606">
        <v>1311000</v>
      </c>
      <c r="N13" s="606"/>
      <c r="O13" s="606"/>
      <c r="P13" s="606"/>
      <c r="Q13" s="611"/>
      <c r="R13" s="598"/>
    </row>
    <row r="14" spans="1:18" ht="32.25" customHeight="1">
      <c r="A14" s="604" t="s">
        <v>353</v>
      </c>
      <c r="B14" s="605" t="s">
        <v>349</v>
      </c>
      <c r="C14" s="606"/>
      <c r="D14" s="606"/>
      <c r="E14" s="606"/>
      <c r="F14" s="606"/>
      <c r="G14" s="610"/>
      <c r="H14" s="606"/>
      <c r="I14" s="606"/>
      <c r="J14" s="606"/>
      <c r="K14" s="606"/>
      <c r="L14" s="610"/>
      <c r="M14" s="606"/>
      <c r="N14" s="606"/>
      <c r="O14" s="606"/>
      <c r="P14" s="606"/>
      <c r="Q14" s="611"/>
      <c r="R14" s="598"/>
    </row>
    <row r="15" spans="1:18" ht="32.25" customHeight="1">
      <c r="A15" s="604" t="s">
        <v>354</v>
      </c>
      <c r="B15" s="605"/>
      <c r="C15" s="606"/>
      <c r="D15" s="606"/>
      <c r="E15" s="606"/>
      <c r="F15" s="606"/>
      <c r="G15" s="610"/>
      <c r="H15" s="606"/>
      <c r="I15" s="606"/>
      <c r="J15" s="606"/>
      <c r="K15" s="606"/>
      <c r="L15" s="610"/>
      <c r="M15" s="606"/>
      <c r="N15" s="606"/>
      <c r="O15" s="606"/>
      <c r="P15" s="606"/>
      <c r="Q15" s="611"/>
      <c r="R15" s="598"/>
    </row>
    <row r="16" spans="1:18" ht="33" customHeight="1">
      <c r="A16" s="604" t="s">
        <v>546</v>
      </c>
      <c r="B16" s="605" t="s">
        <v>349</v>
      </c>
      <c r="C16" s="612">
        <v>220000</v>
      </c>
      <c r="D16" s="612"/>
      <c r="E16" s="612"/>
      <c r="F16" s="612"/>
      <c r="G16" s="610"/>
      <c r="H16" s="612"/>
      <c r="I16" s="612"/>
      <c r="J16" s="612"/>
      <c r="K16" s="612"/>
      <c r="L16" s="610"/>
      <c r="M16" s="612">
        <v>220000</v>
      </c>
      <c r="N16" s="612"/>
      <c r="O16" s="612"/>
      <c r="P16" s="612"/>
      <c r="Q16" s="611"/>
      <c r="R16" s="598"/>
    </row>
    <row r="17" spans="1:18" ht="39" customHeight="1">
      <c r="A17" s="613" t="s">
        <v>355</v>
      </c>
      <c r="B17" s="614"/>
      <c r="C17" s="615">
        <f>SUM(C10:C16)</f>
        <v>1988000</v>
      </c>
      <c r="D17" s="615"/>
      <c r="E17" s="615"/>
      <c r="F17" s="615"/>
      <c r="G17" s="616"/>
      <c r="H17" s="615"/>
      <c r="I17" s="615"/>
      <c r="J17" s="615"/>
      <c r="K17" s="615"/>
      <c r="L17" s="616"/>
      <c r="M17" s="615">
        <f>SUM(M10:M16)</f>
        <v>1988000</v>
      </c>
      <c r="N17" s="615">
        <f>SUM(N10:N16)</f>
        <v>0</v>
      </c>
      <c r="O17" s="615">
        <f>SUM(O10:O16)</f>
        <v>0</v>
      </c>
      <c r="P17" s="615"/>
      <c r="Q17" s="617"/>
      <c r="R17" s="598"/>
    </row>
    <row r="18" spans="1:18" ht="19.5" customHeight="1">
      <c r="A18" s="618"/>
      <c r="B18" s="618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R18" s="620"/>
    </row>
    <row r="19" spans="1:13" ht="28.5" customHeight="1">
      <c r="A19" s="1083" t="s">
        <v>157</v>
      </c>
      <c r="B19" s="1083"/>
      <c r="C19" s="1083"/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</row>
    <row r="20" spans="1:18" ht="19.5" customHeight="1">
      <c r="A20" s="1087" t="s">
        <v>344</v>
      </c>
      <c r="B20" s="1088" t="s">
        <v>345</v>
      </c>
      <c r="C20" s="1081" t="s">
        <v>5</v>
      </c>
      <c r="D20" s="1081"/>
      <c r="E20" s="1081"/>
      <c r="F20" s="1081"/>
      <c r="G20" s="1081"/>
      <c r="H20" s="1081" t="s">
        <v>346</v>
      </c>
      <c r="I20" s="1081"/>
      <c r="J20" s="1081"/>
      <c r="K20" s="1081"/>
      <c r="L20" s="1081"/>
      <c r="M20" s="1086" t="s">
        <v>347</v>
      </c>
      <c r="N20" s="1086"/>
      <c r="O20" s="1086"/>
      <c r="P20" s="1086"/>
      <c r="Q20" s="1086"/>
      <c r="R20" s="598"/>
    </row>
    <row r="21" spans="1:18" s="622" customFormat="1" ht="19.5" customHeight="1">
      <c r="A21" s="1087"/>
      <c r="B21" s="1088"/>
      <c r="C21" s="1081"/>
      <c r="D21" s="1081"/>
      <c r="E21" s="1081"/>
      <c r="F21" s="1081"/>
      <c r="G21" s="1081"/>
      <c r="H21" s="1081"/>
      <c r="I21" s="1081"/>
      <c r="J21" s="1081"/>
      <c r="K21" s="1081"/>
      <c r="L21" s="1081"/>
      <c r="M21" s="1086"/>
      <c r="N21" s="1086"/>
      <c r="O21" s="1086"/>
      <c r="P21" s="1086"/>
      <c r="Q21" s="1086"/>
      <c r="R21" s="621"/>
    </row>
    <row r="22" spans="1:18" s="622" customFormat="1" ht="19.5" customHeight="1">
      <c r="A22" s="1087"/>
      <c r="B22" s="1088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6"/>
      <c r="N22" s="1086"/>
      <c r="O22" s="1086"/>
      <c r="P22" s="1086"/>
      <c r="Q22" s="1086"/>
      <c r="R22" s="621"/>
    </row>
    <row r="23" spans="1:18" s="622" customFormat="1" ht="57.75" customHeight="1" hidden="1">
      <c r="A23" s="623"/>
      <c r="B23" s="624"/>
      <c r="C23" s="602" t="s">
        <v>9</v>
      </c>
      <c r="D23" s="602" t="s">
        <v>328</v>
      </c>
      <c r="E23" s="602" t="s">
        <v>326</v>
      </c>
      <c r="F23" s="602" t="s">
        <v>309</v>
      </c>
      <c r="G23" s="602" t="s">
        <v>316</v>
      </c>
      <c r="H23" s="602" t="s">
        <v>9</v>
      </c>
      <c r="I23" s="602" t="s">
        <v>328</v>
      </c>
      <c r="J23" s="602" t="s">
        <v>326</v>
      </c>
      <c r="K23" s="602" t="s">
        <v>309</v>
      </c>
      <c r="L23" s="602" t="s">
        <v>316</v>
      </c>
      <c r="M23" s="602" t="s">
        <v>9</v>
      </c>
      <c r="N23" s="602" t="s">
        <v>328</v>
      </c>
      <c r="O23" s="602" t="s">
        <v>326</v>
      </c>
      <c r="P23" s="602" t="s">
        <v>309</v>
      </c>
      <c r="Q23" s="625" t="s">
        <v>316</v>
      </c>
      <c r="R23" s="621"/>
    </row>
    <row r="24" spans="1:18" s="622" customFormat="1" ht="34.5" customHeight="1">
      <c r="A24" s="626" t="s">
        <v>356</v>
      </c>
      <c r="B24" s="627" t="s">
        <v>357</v>
      </c>
      <c r="C24" s="628"/>
      <c r="D24" s="628"/>
      <c r="E24" s="628"/>
      <c r="F24" s="628"/>
      <c r="G24" s="608"/>
      <c r="H24" s="628"/>
      <c r="I24" s="628"/>
      <c r="J24" s="628"/>
      <c r="K24" s="628"/>
      <c r="L24" s="608"/>
      <c r="M24" s="628"/>
      <c r="N24" s="628"/>
      <c r="O24" s="628"/>
      <c r="P24" s="629">
        <f aca="true" t="shared" si="0" ref="P24:P30">F24-K24</f>
        <v>0</v>
      </c>
      <c r="Q24" s="611" t="e">
        <f>P24/O24</f>
        <v>#DIV/0!</v>
      </c>
      <c r="R24" s="621"/>
    </row>
    <row r="25" spans="1:18" s="622" customFormat="1" ht="30.75" customHeight="1">
      <c r="A25" s="630" t="s">
        <v>358</v>
      </c>
      <c r="B25" s="631" t="s">
        <v>357</v>
      </c>
      <c r="C25" s="629"/>
      <c r="D25" s="629"/>
      <c r="E25" s="629"/>
      <c r="F25" s="629"/>
      <c r="G25" s="610"/>
      <c r="H25" s="629"/>
      <c r="I25" s="629"/>
      <c r="J25" s="629"/>
      <c r="K25" s="629"/>
      <c r="L25" s="610"/>
      <c r="M25" s="628"/>
      <c r="N25" s="629"/>
      <c r="O25" s="629"/>
      <c r="P25" s="629">
        <f t="shared" si="0"/>
        <v>0</v>
      </c>
      <c r="Q25" s="611" t="e">
        <f>P25/O25</f>
        <v>#DIV/0!</v>
      </c>
      <c r="R25" s="621"/>
    </row>
    <row r="26" spans="1:18" s="622" customFormat="1" ht="31.5" customHeight="1">
      <c r="A26" s="630" t="s">
        <v>359</v>
      </c>
      <c r="B26" s="631" t="s">
        <v>357</v>
      </c>
      <c r="C26" s="629"/>
      <c r="D26" s="629"/>
      <c r="E26" s="629"/>
      <c r="F26" s="629"/>
      <c r="G26" s="610"/>
      <c r="H26" s="629"/>
      <c r="I26" s="629"/>
      <c r="J26" s="629"/>
      <c r="K26" s="629"/>
      <c r="L26" s="610"/>
      <c r="M26" s="628"/>
      <c r="N26" s="629"/>
      <c r="O26" s="629"/>
      <c r="P26" s="629">
        <f t="shared" si="0"/>
        <v>0</v>
      </c>
      <c r="Q26" s="611" t="e">
        <f>P26/O26</f>
        <v>#DIV/0!</v>
      </c>
      <c r="R26" s="621"/>
    </row>
    <row r="27" spans="1:18" s="622" customFormat="1" ht="31.5" customHeight="1" hidden="1">
      <c r="A27" s="630" t="s">
        <v>360</v>
      </c>
      <c r="B27" s="631" t="s">
        <v>357</v>
      </c>
      <c r="C27" s="612"/>
      <c r="D27" s="612"/>
      <c r="E27" s="612"/>
      <c r="F27" s="612"/>
      <c r="G27" s="610"/>
      <c r="H27" s="612"/>
      <c r="I27" s="612"/>
      <c r="J27" s="612"/>
      <c r="K27" s="612"/>
      <c r="L27" s="610"/>
      <c r="M27" s="612"/>
      <c r="N27" s="612"/>
      <c r="O27" s="612"/>
      <c r="P27" s="612">
        <f t="shared" si="0"/>
        <v>0</v>
      </c>
      <c r="Q27" s="611" t="e">
        <f>P27/O27</f>
        <v>#DIV/0!</v>
      </c>
      <c r="R27" s="621"/>
    </row>
    <row r="28" spans="1:18" s="622" customFormat="1" ht="27.75" customHeight="1" hidden="1">
      <c r="A28" s="630" t="s">
        <v>361</v>
      </c>
      <c r="B28" s="631" t="s">
        <v>357</v>
      </c>
      <c r="C28" s="612"/>
      <c r="D28" s="612"/>
      <c r="E28" s="612"/>
      <c r="F28" s="612"/>
      <c r="G28" s="610"/>
      <c r="H28" s="612"/>
      <c r="I28" s="612"/>
      <c r="J28" s="612"/>
      <c r="K28" s="612"/>
      <c r="L28" s="610"/>
      <c r="M28" s="612"/>
      <c r="N28" s="612"/>
      <c r="O28" s="612"/>
      <c r="P28" s="612">
        <f t="shared" si="0"/>
        <v>0</v>
      </c>
      <c r="Q28" s="611">
        <v>0</v>
      </c>
      <c r="R28" s="621"/>
    </row>
    <row r="29" spans="1:18" ht="33" customHeight="1" hidden="1">
      <c r="A29" s="632" t="s">
        <v>362</v>
      </c>
      <c r="B29" s="633" t="s">
        <v>357</v>
      </c>
      <c r="C29" s="634"/>
      <c r="D29" s="634"/>
      <c r="E29" s="634"/>
      <c r="F29" s="634"/>
      <c r="G29" s="610"/>
      <c r="H29" s="634"/>
      <c r="I29" s="634"/>
      <c r="J29" s="634"/>
      <c r="K29" s="634"/>
      <c r="L29" s="610"/>
      <c r="M29" s="634"/>
      <c r="N29" s="634"/>
      <c r="O29" s="634"/>
      <c r="P29" s="634">
        <f t="shared" si="0"/>
        <v>0</v>
      </c>
      <c r="Q29" s="611">
        <v>0</v>
      </c>
      <c r="R29" s="598"/>
    </row>
    <row r="30" spans="1:18" ht="33" customHeight="1" hidden="1">
      <c r="A30" s="635"/>
      <c r="B30" s="636"/>
      <c r="C30" s="637"/>
      <c r="D30" s="637"/>
      <c r="E30" s="637"/>
      <c r="F30" s="637"/>
      <c r="G30" s="610"/>
      <c r="H30" s="637"/>
      <c r="I30" s="637"/>
      <c r="J30" s="637"/>
      <c r="K30" s="637"/>
      <c r="L30" s="610"/>
      <c r="M30" s="637"/>
      <c r="N30" s="637"/>
      <c r="O30" s="637"/>
      <c r="P30" s="637">
        <f t="shared" si="0"/>
        <v>0</v>
      </c>
      <c r="Q30" s="611">
        <v>0</v>
      </c>
      <c r="R30" s="598"/>
    </row>
    <row r="31" spans="1:18" ht="33" customHeight="1">
      <c r="A31" s="613" t="s">
        <v>355</v>
      </c>
      <c r="B31" s="614"/>
      <c r="C31" s="615">
        <f>SUM(C24:C30)</f>
        <v>0</v>
      </c>
      <c r="D31" s="615"/>
      <c r="E31" s="615"/>
      <c r="F31" s="615"/>
      <c r="G31" s="616"/>
      <c r="H31" s="615"/>
      <c r="I31" s="615"/>
      <c r="J31" s="615"/>
      <c r="K31" s="615"/>
      <c r="L31" s="616"/>
      <c r="M31" s="615">
        <f>SUM(M24:M30)</f>
        <v>0</v>
      </c>
      <c r="N31" s="615">
        <f>SUM(N24:N29)</f>
        <v>0</v>
      </c>
      <c r="O31" s="615">
        <f>SUM(O24:O29)</f>
        <v>0</v>
      </c>
      <c r="P31" s="615">
        <f>SUM(P24:P29)</f>
        <v>0</v>
      </c>
      <c r="Q31" s="617" t="e">
        <f>P31/O31</f>
        <v>#DIV/0!</v>
      </c>
      <c r="R31" s="598"/>
    </row>
    <row r="32" ht="12.75">
      <c r="P32" s="281">
        <v>292</v>
      </c>
    </row>
    <row r="33" ht="31.5" customHeight="1">
      <c r="B33" s="638" t="s">
        <v>363</v>
      </c>
    </row>
    <row r="34" spans="1:17" ht="12.75" customHeight="1">
      <c r="A34" s="1087" t="s">
        <v>363</v>
      </c>
      <c r="B34" s="1088" t="s">
        <v>345</v>
      </c>
      <c r="C34" s="1081" t="s">
        <v>5</v>
      </c>
      <c r="D34" s="1081"/>
      <c r="E34" s="1081"/>
      <c r="F34" s="1081"/>
      <c r="G34" s="1081"/>
      <c r="H34" s="1081" t="s">
        <v>346</v>
      </c>
      <c r="I34" s="1081"/>
      <c r="J34" s="1081"/>
      <c r="K34" s="1081"/>
      <c r="L34" s="1081"/>
      <c r="M34" s="1086" t="s">
        <v>347</v>
      </c>
      <c r="N34" s="1086"/>
      <c r="O34" s="1086"/>
      <c r="P34" s="1086"/>
      <c r="Q34" s="1086"/>
    </row>
    <row r="35" spans="1:17" ht="12.75">
      <c r="A35" s="1087"/>
      <c r="B35" s="1088"/>
      <c r="C35" s="1081"/>
      <c r="D35" s="1081"/>
      <c r="E35" s="1081"/>
      <c r="F35" s="1081"/>
      <c r="G35" s="1081"/>
      <c r="H35" s="1081"/>
      <c r="I35" s="1081"/>
      <c r="J35" s="1081"/>
      <c r="K35" s="1081"/>
      <c r="L35" s="1081"/>
      <c r="M35" s="1086"/>
      <c r="N35" s="1086"/>
      <c r="O35" s="1086"/>
      <c r="P35" s="1086"/>
      <c r="Q35" s="1086"/>
    </row>
    <row r="36" spans="1:17" ht="12.75">
      <c r="A36" s="1087"/>
      <c r="B36" s="1088"/>
      <c r="C36" s="1081"/>
      <c r="D36" s="1081"/>
      <c r="E36" s="1081"/>
      <c r="F36" s="1081"/>
      <c r="G36" s="1081"/>
      <c r="H36" s="1081"/>
      <c r="I36" s="1081"/>
      <c r="J36" s="1081"/>
      <c r="K36" s="1081"/>
      <c r="L36" s="1081"/>
      <c r="M36" s="1086"/>
      <c r="N36" s="1086"/>
      <c r="O36" s="1086"/>
      <c r="P36" s="1086"/>
      <c r="Q36" s="1086"/>
    </row>
    <row r="37" spans="1:17" ht="56.25">
      <c r="A37" s="623"/>
      <c r="B37" s="624"/>
      <c r="C37" s="602" t="s">
        <v>9</v>
      </c>
      <c r="D37" s="602" t="s">
        <v>328</v>
      </c>
      <c r="E37" s="602" t="s">
        <v>326</v>
      </c>
      <c r="F37" s="602" t="s">
        <v>309</v>
      </c>
      <c r="G37" s="602" t="s">
        <v>316</v>
      </c>
      <c r="H37" s="602" t="s">
        <v>9</v>
      </c>
      <c r="I37" s="602" t="s">
        <v>328</v>
      </c>
      <c r="J37" s="602" t="s">
        <v>326</v>
      </c>
      <c r="K37" s="602" t="s">
        <v>309</v>
      </c>
      <c r="L37" s="602" t="s">
        <v>316</v>
      </c>
      <c r="M37" s="602" t="s">
        <v>9</v>
      </c>
      <c r="N37" s="602" t="s">
        <v>328</v>
      </c>
      <c r="O37" s="602" t="s">
        <v>326</v>
      </c>
      <c r="P37" s="602" t="s">
        <v>309</v>
      </c>
      <c r="Q37" s="625" t="s">
        <v>316</v>
      </c>
    </row>
    <row r="38" spans="1:17" ht="30">
      <c r="A38" s="626" t="s">
        <v>364</v>
      </c>
      <c r="B38" s="627" t="s">
        <v>357</v>
      </c>
      <c r="C38" s="628"/>
      <c r="D38" s="628"/>
      <c r="E38" s="628"/>
      <c r="F38" s="628"/>
      <c r="G38" s="608"/>
      <c r="H38" s="628"/>
      <c r="I38" s="628"/>
      <c r="J38" s="628"/>
      <c r="K38" s="628"/>
      <c r="L38" s="608"/>
      <c r="M38" s="628"/>
      <c r="N38" s="628"/>
      <c r="O38" s="628"/>
      <c r="P38" s="629">
        <f>F38-K38</f>
        <v>0</v>
      </c>
      <c r="Q38" s="611" t="e">
        <f>P38/O38</f>
        <v>#DIV/0!</v>
      </c>
    </row>
    <row r="39" spans="1:17" ht="24" customHeight="1">
      <c r="A39" s="630" t="s">
        <v>365</v>
      </c>
      <c r="B39" s="631" t="s">
        <v>357</v>
      </c>
      <c r="C39" s="629">
        <v>223000</v>
      </c>
      <c r="D39" s="629"/>
      <c r="E39" s="629"/>
      <c r="F39" s="629"/>
      <c r="G39" s="610"/>
      <c r="H39" s="629">
        <v>223000</v>
      </c>
      <c r="I39" s="629"/>
      <c r="J39" s="629"/>
      <c r="K39" s="629"/>
      <c r="L39" s="610"/>
      <c r="M39" s="628"/>
      <c r="N39" s="629"/>
      <c r="O39" s="629"/>
      <c r="P39" s="629">
        <f>F39-K39</f>
        <v>0</v>
      </c>
      <c r="Q39" s="611" t="e">
        <f>P39/O39</f>
        <v>#DIV/0!</v>
      </c>
    </row>
    <row r="40" spans="1:17" ht="27" customHeight="1">
      <c r="A40" s="630" t="s">
        <v>366</v>
      </c>
      <c r="B40" s="631" t="s">
        <v>357</v>
      </c>
      <c r="C40" s="629"/>
      <c r="D40" s="629"/>
      <c r="E40" s="629"/>
      <c r="F40" s="629"/>
      <c r="G40" s="610"/>
      <c r="H40" s="629"/>
      <c r="I40" s="629"/>
      <c r="J40" s="629"/>
      <c r="K40" s="629"/>
      <c r="L40" s="610"/>
      <c r="M40" s="628"/>
      <c r="N40" s="629"/>
      <c r="O40" s="629"/>
      <c r="P40" s="629">
        <f>F40-K40</f>
        <v>0</v>
      </c>
      <c r="Q40" s="611" t="e">
        <f>P40/O40</f>
        <v>#DIV/0!</v>
      </c>
    </row>
    <row r="41" spans="1:17" ht="30" customHeight="1">
      <c r="A41" s="613" t="s">
        <v>355</v>
      </c>
      <c r="B41" s="614"/>
      <c r="C41" s="615">
        <f>SUM(C38:C40)</f>
        <v>223000</v>
      </c>
      <c r="D41" s="615"/>
      <c r="E41" s="615"/>
      <c r="F41" s="615"/>
      <c r="G41" s="616"/>
      <c r="H41" s="615">
        <f>SUM(H38:H40)</f>
        <v>223000</v>
      </c>
      <c r="I41" s="615"/>
      <c r="J41" s="615"/>
      <c r="K41" s="615"/>
      <c r="L41" s="616"/>
      <c r="M41" s="615"/>
      <c r="N41" s="615">
        <f>SUM(N38:N40)</f>
        <v>0</v>
      </c>
      <c r="O41" s="615">
        <f>SUM(O38:O40)</f>
        <v>0</v>
      </c>
      <c r="P41" s="615">
        <f>SUM(P38:P40)</f>
        <v>0</v>
      </c>
      <c r="Q41" s="617" t="e">
        <f>P41/O41</f>
        <v>#DIV/0!</v>
      </c>
    </row>
  </sheetData>
  <sheetProtection selectLockedCells="1" selectUnlockedCells="1"/>
  <mergeCells count="20">
    <mergeCell ref="M34:Q36"/>
    <mergeCell ref="A34:A36"/>
    <mergeCell ref="B34:B36"/>
    <mergeCell ref="C34:G36"/>
    <mergeCell ref="H34:L36"/>
    <mergeCell ref="A19:M19"/>
    <mergeCell ref="A20:A22"/>
    <mergeCell ref="B20:B22"/>
    <mergeCell ref="C20:G22"/>
    <mergeCell ref="H20:L22"/>
    <mergeCell ref="M20:Q22"/>
    <mergeCell ref="H6:L8"/>
    <mergeCell ref="H1:M1"/>
    <mergeCell ref="A2:M2"/>
    <mergeCell ref="A3:M3"/>
    <mergeCell ref="A4:M4"/>
    <mergeCell ref="M6:Q8"/>
    <mergeCell ref="A6:A8"/>
    <mergeCell ref="B6:B8"/>
    <mergeCell ref="C6:G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Cseh Teréz</cp:lastModifiedBy>
  <cp:lastPrinted>2016-02-12T09:33:09Z</cp:lastPrinted>
  <dcterms:created xsi:type="dcterms:W3CDTF">2016-02-12T06:38:50Z</dcterms:created>
  <dcterms:modified xsi:type="dcterms:W3CDTF">2016-02-15T12:04:01Z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