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Költségvetési rendelet 2017\"/>
    </mc:Choice>
  </mc:AlternateContent>
  <bookViews>
    <workbookView xWindow="0" yWindow="0" windowWidth="20490" windowHeight="7650" firstSheet="2" activeTab="9"/>
  </bookViews>
  <sheets>
    <sheet name="összesített 2017" sheetId="1" r:id="rId1"/>
    <sheet name="2. m.létszám" sheetId="13" r:id="rId2"/>
    <sheet name="2.1 Önkorm." sheetId="9" r:id="rId3"/>
    <sheet name="Átadott" sheetId="14" r:id="rId4"/>
    <sheet name="2,2 KÖH" sheetId="16" r:id="rId5"/>
    <sheet name="hlej.köt." sheetId="3" r:id="rId6"/>
    <sheet name="mérleg" sheetId="4" r:id="rId7"/>
    <sheet name="műk.mérl." sheetId="5" r:id="rId8"/>
    <sheet name="felh.mérleg" sheetId="6" r:id="rId9"/>
    <sheet name="kedvezmények" sheetId="7" r:id="rId10"/>
    <sheet name="likvid.ütemterv" sheetId="8" r:id="rId11"/>
  </sheets>
  <definedNames>
    <definedName name="_xlnm.Print_Titles" localSheetId="0">'összesített 2017'!$1:$8</definedName>
  </definedNames>
  <calcPr calcId="162913"/>
</workbook>
</file>

<file path=xl/calcChain.xml><?xml version="1.0" encoding="utf-8"?>
<calcChain xmlns="http://schemas.openxmlformats.org/spreadsheetml/2006/main">
  <c r="C29" i="13" l="1"/>
  <c r="D29" i="13"/>
  <c r="E29" i="13"/>
  <c r="F29" i="13"/>
  <c r="B29" i="13"/>
  <c r="J14" i="1" l="1"/>
  <c r="J15" i="1"/>
  <c r="J16" i="1"/>
  <c r="J17" i="1"/>
  <c r="J18" i="1"/>
  <c r="J19" i="1"/>
  <c r="J20" i="1"/>
  <c r="J21" i="1"/>
  <c r="J22" i="1"/>
  <c r="J23" i="1"/>
  <c r="I119" i="1"/>
  <c r="I118" i="1"/>
  <c r="I115" i="1"/>
  <c r="I116" i="1"/>
  <c r="I117" i="1"/>
  <c r="I114" i="1"/>
  <c r="I150" i="1"/>
  <c r="I149" i="1"/>
  <c r="I146" i="1"/>
  <c r="I147" i="1"/>
  <c r="I145" i="1"/>
  <c r="I142" i="1"/>
  <c r="I143" i="1"/>
  <c r="I141" i="1"/>
  <c r="I138" i="1"/>
  <c r="I139" i="1"/>
  <c r="I130" i="1"/>
  <c r="I131" i="1"/>
  <c r="I132" i="1"/>
  <c r="I133" i="1"/>
  <c r="I134" i="1"/>
  <c r="I135" i="1"/>
  <c r="I136" i="1"/>
  <c r="I137" i="1"/>
  <c r="I129" i="1"/>
  <c r="I121" i="1"/>
  <c r="I122" i="1"/>
  <c r="I128" i="1" s="1"/>
  <c r="I123" i="1"/>
  <c r="I124" i="1"/>
  <c r="I125" i="1"/>
  <c r="I126" i="1"/>
  <c r="I127" i="1"/>
  <c r="I120" i="1"/>
  <c r="I105" i="1"/>
  <c r="I106" i="1"/>
  <c r="I107" i="1"/>
  <c r="I108" i="1"/>
  <c r="I109" i="1"/>
  <c r="I110" i="1"/>
  <c r="I111" i="1"/>
  <c r="I112" i="1"/>
  <c r="I102" i="1"/>
  <c r="I103" i="1"/>
  <c r="I104" i="1"/>
  <c r="I94" i="1"/>
  <c r="I95" i="1"/>
  <c r="I96" i="1"/>
  <c r="I97" i="1"/>
  <c r="I98" i="1"/>
  <c r="I84" i="1"/>
  <c r="I85" i="1"/>
  <c r="I86" i="1"/>
  <c r="I87" i="1"/>
  <c r="I88" i="1"/>
  <c r="I89" i="1"/>
  <c r="I90" i="1"/>
  <c r="I91" i="1"/>
  <c r="I92" i="1"/>
  <c r="I93" i="1"/>
  <c r="I73" i="1"/>
  <c r="I74" i="1"/>
  <c r="I75" i="1"/>
  <c r="I76" i="1"/>
  <c r="I77" i="1"/>
  <c r="I78" i="1"/>
  <c r="I79" i="1"/>
  <c r="I81" i="1"/>
  <c r="I82" i="1"/>
  <c r="I83" i="1"/>
  <c r="I62" i="1"/>
  <c r="I63" i="1"/>
  <c r="I64" i="1"/>
  <c r="I65" i="1"/>
  <c r="I66" i="1"/>
  <c r="I67" i="1"/>
  <c r="I68" i="1"/>
  <c r="I69" i="1"/>
  <c r="I70" i="1"/>
  <c r="I71" i="1"/>
  <c r="I72" i="1"/>
  <c r="I54" i="1"/>
  <c r="I55" i="1"/>
  <c r="I56" i="1"/>
  <c r="I57" i="1"/>
  <c r="I58" i="1"/>
  <c r="I59" i="1"/>
  <c r="I60" i="1"/>
  <c r="I45" i="1"/>
  <c r="I46" i="1"/>
  <c r="I47" i="1"/>
  <c r="I48" i="1"/>
  <c r="I49" i="1"/>
  <c r="I50" i="1"/>
  <c r="I51" i="1"/>
  <c r="I52" i="1"/>
  <c r="I53" i="1"/>
  <c r="I36" i="1"/>
  <c r="I37" i="1"/>
  <c r="I38" i="1"/>
  <c r="I39" i="1"/>
  <c r="I40" i="1"/>
  <c r="I41" i="1"/>
  <c r="I42" i="1"/>
  <c r="I43" i="1"/>
  <c r="I44" i="1"/>
  <c r="I25" i="1"/>
  <c r="I26" i="1"/>
  <c r="I27" i="1"/>
  <c r="I28" i="1"/>
  <c r="I29" i="1"/>
  <c r="I30" i="1"/>
  <c r="I31" i="1"/>
  <c r="I32" i="1"/>
  <c r="I33" i="1"/>
  <c r="I34" i="1"/>
  <c r="I35" i="1"/>
  <c r="I14" i="1"/>
  <c r="I15" i="1"/>
  <c r="I16" i="1"/>
  <c r="I17" i="1"/>
  <c r="I18" i="1"/>
  <c r="I19" i="1"/>
  <c r="I20" i="1"/>
  <c r="I21" i="1"/>
  <c r="I22" i="1"/>
  <c r="I23" i="1"/>
  <c r="I24" i="1"/>
  <c r="J13" i="1"/>
  <c r="I13" i="1"/>
  <c r="D18" i="7" l="1"/>
  <c r="F26" i="6" l="1"/>
  <c r="F29" i="6" s="1"/>
  <c r="E26" i="6"/>
  <c r="E29" i="6" s="1"/>
  <c r="C26" i="6"/>
  <c r="B26" i="6"/>
  <c r="B29" i="6" s="1"/>
  <c r="C18" i="6"/>
  <c r="B18" i="6"/>
  <c r="B30" i="6" s="1"/>
  <c r="F18" i="6"/>
  <c r="F30" i="6" s="1"/>
  <c r="C32" i="6" s="1"/>
  <c r="E18" i="6"/>
  <c r="E30" i="6" s="1"/>
  <c r="B32" i="6" l="1"/>
  <c r="B27" i="5"/>
  <c r="B30" i="5" s="1"/>
  <c r="E27" i="5" l="1"/>
  <c r="E30" i="5" s="1"/>
  <c r="C19" i="5"/>
  <c r="F19" i="5"/>
  <c r="E19" i="5"/>
  <c r="B19" i="5"/>
  <c r="B31" i="5" s="1"/>
  <c r="E31" i="5" l="1"/>
  <c r="B33" i="5" s="1"/>
  <c r="N8" i="8"/>
  <c r="N9" i="8"/>
  <c r="N10" i="8"/>
  <c r="N11" i="8"/>
  <c r="N12" i="8"/>
  <c r="N13" i="8"/>
  <c r="N14" i="8"/>
  <c r="N15" i="8"/>
  <c r="N16" i="8"/>
  <c r="N17" i="8"/>
  <c r="N7" i="8"/>
  <c r="C18" i="8"/>
  <c r="D18" i="8"/>
  <c r="E18" i="8"/>
  <c r="F18" i="8"/>
  <c r="G18" i="8"/>
  <c r="H18" i="8"/>
  <c r="I18" i="8"/>
  <c r="J18" i="8"/>
  <c r="K18" i="8"/>
  <c r="L18" i="8"/>
  <c r="M18" i="8"/>
  <c r="B18" i="8"/>
  <c r="C31" i="8"/>
  <c r="E31" i="8"/>
  <c r="F31" i="8"/>
  <c r="G31" i="8"/>
  <c r="H31" i="8"/>
  <c r="I31" i="8"/>
  <c r="J31" i="8"/>
  <c r="K31" i="8"/>
  <c r="L31" i="8"/>
  <c r="M31" i="8"/>
  <c r="B31" i="8"/>
  <c r="N22" i="8"/>
  <c r="N23" i="8"/>
  <c r="N24" i="8"/>
  <c r="N25" i="8"/>
  <c r="N26" i="8"/>
  <c r="N27" i="8"/>
  <c r="N28" i="8"/>
  <c r="N29" i="8"/>
  <c r="N30" i="8"/>
  <c r="N20" i="8"/>
  <c r="C30" i="4"/>
  <c r="C33" i="4" s="1"/>
  <c r="C22" i="4"/>
  <c r="C34" i="4" l="1"/>
  <c r="N21" i="8"/>
  <c r="N31" i="8" s="1"/>
  <c r="B32" i="8"/>
  <c r="D31" i="8"/>
  <c r="C32" i="8"/>
  <c r="N18" i="8"/>
  <c r="F30" i="4"/>
  <c r="F33" i="4" s="1"/>
  <c r="F22" i="4"/>
  <c r="J55" i="16"/>
  <c r="I55" i="16"/>
  <c r="H55" i="16"/>
  <c r="K54" i="16"/>
  <c r="K53" i="16"/>
  <c r="K52" i="16"/>
  <c r="L47" i="16"/>
  <c r="J47" i="16"/>
  <c r="I47" i="16"/>
  <c r="H47" i="16"/>
  <c r="K46" i="16"/>
  <c r="K45" i="16"/>
  <c r="L44" i="16"/>
  <c r="J44" i="16"/>
  <c r="K43" i="16"/>
  <c r="I42" i="16"/>
  <c r="I44" i="16" s="1"/>
  <c r="H42" i="16"/>
  <c r="H44" i="16" s="1"/>
  <c r="K44" i="16" s="1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L28" i="16"/>
  <c r="J27" i="16"/>
  <c r="I27" i="16"/>
  <c r="K27" i="16" s="1"/>
  <c r="H27" i="16"/>
  <c r="J26" i="16"/>
  <c r="I26" i="16"/>
  <c r="H26" i="16"/>
  <c r="K25" i="16"/>
  <c r="J24" i="16"/>
  <c r="J28" i="16" s="1"/>
  <c r="I24" i="16"/>
  <c r="H24" i="16"/>
  <c r="H28" i="16" s="1"/>
  <c r="L23" i="16"/>
  <c r="J23" i="16"/>
  <c r="J48" i="16" s="1"/>
  <c r="I23" i="16"/>
  <c r="H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D32" i="8" l="1"/>
  <c r="E32" i="8" s="1"/>
  <c r="F32" i="8" s="1"/>
  <c r="G32" i="8" s="1"/>
  <c r="H32" i="8" s="1"/>
  <c r="I32" i="8" s="1"/>
  <c r="J32" i="8" s="1"/>
  <c r="K32" i="8" s="1"/>
  <c r="L32" i="8" s="1"/>
  <c r="M32" i="8" s="1"/>
  <c r="F34" i="4"/>
  <c r="C37" i="4" s="1"/>
  <c r="K23" i="16"/>
  <c r="L48" i="16"/>
  <c r="I28" i="16"/>
  <c r="I48" i="16" s="1"/>
  <c r="K47" i="16"/>
  <c r="K55" i="16"/>
  <c r="H48" i="16"/>
  <c r="K26" i="16"/>
  <c r="K24" i="16"/>
  <c r="K42" i="16"/>
  <c r="B97" i="14"/>
  <c r="C88" i="14"/>
  <c r="C68" i="14"/>
  <c r="C63" i="14"/>
  <c r="C95" i="14" s="1"/>
  <c r="B62" i="14"/>
  <c r="E14" i="14"/>
  <c r="E28" i="14" s="1"/>
  <c r="C14" i="14"/>
  <c r="C28" i="14" s="1"/>
  <c r="B95" i="14" l="1"/>
  <c r="B98" i="14" s="1"/>
  <c r="C98" i="14"/>
  <c r="K28" i="16"/>
  <c r="K48" i="16" s="1"/>
  <c r="F28" i="13" l="1"/>
  <c r="F26" i="13"/>
  <c r="F25" i="13"/>
  <c r="F24" i="13"/>
  <c r="F23" i="13" s="1"/>
  <c r="E23" i="13"/>
  <c r="D23" i="13"/>
  <c r="C23" i="13"/>
  <c r="B23" i="13"/>
  <c r="F21" i="13"/>
  <c r="F20" i="13"/>
  <c r="F19" i="13"/>
  <c r="F17" i="13"/>
  <c r="F16" i="13"/>
  <c r="F15" i="13"/>
  <c r="F14" i="13"/>
  <c r="F13" i="13"/>
  <c r="F12" i="13"/>
  <c r="F11" i="13"/>
  <c r="E10" i="13"/>
  <c r="D10" i="13"/>
  <c r="C10" i="13"/>
  <c r="B10" i="13"/>
  <c r="F10" i="13" l="1"/>
  <c r="L155" i="9"/>
  <c r="O152" i="9"/>
  <c r="H152" i="9"/>
  <c r="O149" i="9"/>
  <c r="H149" i="9"/>
  <c r="O145" i="9"/>
  <c r="H145" i="9"/>
  <c r="O140" i="9"/>
  <c r="H140" i="9"/>
  <c r="O128" i="9"/>
  <c r="L128" i="9"/>
  <c r="H128" i="9"/>
  <c r="O119" i="9"/>
  <c r="H119" i="9"/>
  <c r="O113" i="9"/>
  <c r="L113" i="9"/>
  <c r="H113" i="9"/>
  <c r="O96" i="9"/>
  <c r="L96" i="9"/>
  <c r="H96" i="9"/>
  <c r="O93" i="9"/>
  <c r="L93" i="9"/>
  <c r="H93" i="9"/>
  <c r="O88" i="9"/>
  <c r="H88" i="9"/>
  <c r="O85" i="9"/>
  <c r="H85" i="9"/>
  <c r="O78" i="9"/>
  <c r="H78" i="9"/>
  <c r="O66" i="9"/>
  <c r="H66" i="9"/>
  <c r="O58" i="9"/>
  <c r="H58" i="9"/>
  <c r="O27" i="9"/>
  <c r="H27" i="9"/>
  <c r="O22" i="9"/>
  <c r="L22" i="9"/>
  <c r="H22" i="9"/>
  <c r="H153" i="9" l="1"/>
  <c r="H97" i="9"/>
  <c r="H155" i="9" s="1"/>
  <c r="O97" i="9"/>
  <c r="O153" i="9"/>
  <c r="L151" i="1" l="1"/>
  <c r="M151" i="1"/>
  <c r="N151" i="1"/>
  <c r="K151" i="1"/>
  <c r="L148" i="1"/>
  <c r="M148" i="1"/>
  <c r="N148" i="1"/>
  <c r="K148" i="1"/>
  <c r="L144" i="1"/>
  <c r="M144" i="1"/>
  <c r="N144" i="1"/>
  <c r="K144" i="1"/>
  <c r="L140" i="1"/>
  <c r="M140" i="1"/>
  <c r="N140" i="1"/>
  <c r="K140" i="1"/>
  <c r="L128" i="1"/>
  <c r="M128" i="1"/>
  <c r="N128" i="1"/>
  <c r="K128" i="1"/>
  <c r="L119" i="1"/>
  <c r="M119" i="1"/>
  <c r="N119" i="1"/>
  <c r="K119" i="1"/>
  <c r="L24" i="1"/>
  <c r="M24" i="1"/>
  <c r="N24" i="1"/>
  <c r="N29" i="1"/>
  <c r="L61" i="1"/>
  <c r="M61" i="1"/>
  <c r="N61" i="1"/>
  <c r="K61" i="1"/>
  <c r="L69" i="1"/>
  <c r="M69" i="1"/>
  <c r="N69" i="1"/>
  <c r="K69" i="1"/>
  <c r="L80" i="1"/>
  <c r="M80" i="1"/>
  <c r="N80" i="1"/>
  <c r="K80" i="1"/>
  <c r="I80" i="1" s="1"/>
  <c r="L87" i="1"/>
  <c r="M87" i="1"/>
  <c r="N87" i="1"/>
  <c r="L90" i="1"/>
  <c r="M90" i="1"/>
  <c r="N90" i="1"/>
  <c r="K87" i="1"/>
  <c r="K90" i="1"/>
  <c r="L98" i="1"/>
  <c r="M98" i="1"/>
  <c r="N98" i="1"/>
  <c r="L95" i="1"/>
  <c r="M95" i="1"/>
  <c r="N95" i="1"/>
  <c r="K95" i="1"/>
  <c r="K98" i="1"/>
  <c r="K113" i="1"/>
  <c r="I61" i="1" l="1"/>
  <c r="I113" i="1"/>
  <c r="I144" i="1"/>
  <c r="M152" i="1"/>
  <c r="I140" i="1"/>
  <c r="I148" i="1"/>
  <c r="N99" i="1"/>
  <c r="N152" i="1"/>
  <c r="L152" i="1"/>
  <c r="I151" i="1"/>
  <c r="L29" i="1"/>
  <c r="L99" i="1" s="1"/>
  <c r="M29" i="1"/>
  <c r="M99" i="1" s="1"/>
  <c r="I152" i="1" l="1"/>
  <c r="K29" i="1"/>
  <c r="K24" i="1"/>
  <c r="K99" i="1" l="1"/>
  <c r="I99" i="1" s="1"/>
  <c r="K152" i="1"/>
  <c r="I154" i="1" l="1"/>
</calcChain>
</file>

<file path=xl/comments1.xml><?xml version="1.0" encoding="utf-8"?>
<comments xmlns="http://schemas.openxmlformats.org/spreadsheetml/2006/main">
  <authors>
    <author>Közös</author>
    <author>User</author>
  </authors>
  <commentList>
    <comment ref="K26" authorId="0" shape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cafet.:172
repr.: 228</t>
        </r>
      </text>
    </comment>
    <comment ref="K28" authorId="1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cafetéria:186
repr.:287</t>
        </r>
      </text>
    </comment>
    <comment ref="K73" authorId="0" shape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Köznev.T.:  62126
Kistérség:  3999</t>
        </r>
      </text>
    </comment>
    <comment ref="K97" authorId="1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KÖH fin.51015.</t>
        </r>
      </text>
    </comment>
    <comment ref="K111" authorId="1" shape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Ete. 5480+4727=10207
Csép:  918+2377=3295
</t>
        </r>
      </text>
    </comment>
  </commentList>
</comments>
</file>

<file path=xl/comments2.xml><?xml version="1.0" encoding="utf-8"?>
<comments xmlns="http://schemas.openxmlformats.org/spreadsheetml/2006/main">
  <authors>
    <author>User</author>
    <author>Közös</author>
  </authors>
  <commentList>
    <comment ref="H18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Védőnő biztosítás</t>
        </r>
      </text>
    </comment>
    <comment ref="H24" authorId="1" shape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cafet.:172
repr.: 228</t>
        </r>
      </text>
    </comment>
    <comment ref="H26" authorId="1" shape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cafet.: 185
repr.: 288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ebből szo étk.3401600</t>
        </r>
      </text>
    </comment>
    <comment ref="O65" authorId="0" shape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2014. , 2015. évi szociális tűzifát is tartalmazza</t>
        </r>
      </text>
    </comment>
    <comment ref="H70" authorId="1" shape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Köznev.T.:  61975+150
Kistérség:  4000
</t>
        </r>
      </text>
    </comment>
    <comment ref="H111" authorId="0" shape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Ete. 5480+4727=10207
Csép:  918+2377=3295
</t>
        </r>
      </text>
    </comment>
    <comment ref="O116" authorId="1" shape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csatorna áthúzódó:63315, ASP 5996
</t>
        </r>
      </text>
    </comment>
    <comment ref="H133" authorId="1" shape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szociális étkeztetés
</t>
        </r>
      </text>
    </comment>
    <comment ref="H134" authorId="1" shape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szoc étk.619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B60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1857002+különbözet a kekrek összeghez</t>
        </r>
      </text>
    </comment>
  </commentList>
</comments>
</file>

<file path=xl/sharedStrings.xml><?xml version="1.0" encoding="utf-8"?>
<sst xmlns="http://schemas.openxmlformats.org/spreadsheetml/2006/main" count="1012" uniqueCount="515">
  <si>
    <t>Költségvetési főkönyvi számlák</t>
  </si>
  <si>
    <t>Főkönyvi szám</t>
  </si>
  <si>
    <t>Megnevezés</t>
  </si>
  <si>
    <t>Köztisztviselők,közalkalmazottak bére</t>
  </si>
  <si>
    <t>Közfoglalkoztatottak bére</t>
  </si>
  <si>
    <t>Béren kívüli juttatások</t>
  </si>
  <si>
    <t>Közlekedési költségtérítés</t>
  </si>
  <si>
    <t>Egyéb költségtérítések</t>
  </si>
  <si>
    <t>Foglalkoztatottak egyéb személyi juttatásai</t>
  </si>
  <si>
    <t>Választott tisztségviselők juttatásai</t>
  </si>
  <si>
    <t>Személyi juttatások</t>
  </si>
  <si>
    <t>Munkaadókat terhelő járulékok és szociális hozzájárulási adó</t>
  </si>
  <si>
    <t>Szociális hozzájárulási adó</t>
  </si>
  <si>
    <t>Midazok, amelyek nem számolhatóakn el szakmai anyagnak</t>
  </si>
  <si>
    <t>Informatikai szolgáltatások igénybevétele</t>
  </si>
  <si>
    <t>Vásárolt élelmezés</t>
  </si>
  <si>
    <t>Bérleti és lízing díjak</t>
  </si>
  <si>
    <t>Karbantartási, kisjavítási szolgáltatások</t>
  </si>
  <si>
    <t>Közvetített szolgáltatások  ÁH belül</t>
  </si>
  <si>
    <t>Szakmai tevékenységet segítő szolgáltatások</t>
  </si>
  <si>
    <t>Kiküldetések kiadásai</t>
  </si>
  <si>
    <t>Reklám- és propagandakiadások</t>
  </si>
  <si>
    <t>Működési célú előzetesen felszámított általános forgalmi adó</t>
  </si>
  <si>
    <t>Fizetendő általános forgalmi adó</t>
  </si>
  <si>
    <t>Kamatkiadások</t>
  </si>
  <si>
    <t>Dologi kiadások</t>
  </si>
  <si>
    <t xml:space="preserve">Önkormányzat által saját hatáskörben nyújtott természetbeni ellátás      </t>
  </si>
  <si>
    <t>Ellátottak pénzbeli juttatásai</t>
  </si>
  <si>
    <t>Egyéb működési célú támogatások államháztartáson belülre-központi költségvetési szervek</t>
  </si>
  <si>
    <t>Egyéb működési célú támogatások államháztartáson belülre-társulások és költségvetési szerveik</t>
  </si>
  <si>
    <t>Egyéb működési célú támogatások államháztartáson belülre-nemzetiségi önkormányzatok és költségvetési szerveik</t>
  </si>
  <si>
    <t>Egyéb működési célú támogatások államháztartáson kívülre-egyéb civil szervezetek,</t>
  </si>
  <si>
    <t>Egyéb működési célú támogatások államháztartáson kívülre-háztartások</t>
  </si>
  <si>
    <t>Egyéb működési célú támogatások államháztartáson kívülre-egyéb vállalkozások</t>
  </si>
  <si>
    <t>Egyéb működési célú kiadások</t>
  </si>
  <si>
    <t>Ingatlanok beszerzése, létesítése</t>
  </si>
  <si>
    <t>Egyéb tárgyi eszközök beszerzése, létesítése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</si>
  <si>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</si>
  <si>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</si>
  <si>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</si>
  <si>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</si>
  <si>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</si>
  <si>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Felhalmozási célú visszatérítendő támogatások, kölcsönök törlesztése államháztartáson belülre-helyi önkormányzatok és költségvetési szerveik</t>
  </si>
  <si>
    <t>Központi, irányító szervi támogatás folyósítása</t>
  </si>
  <si>
    <t>Finanszírozási kiadások</t>
  </si>
  <si>
    <t>Kiadás összesen</t>
  </si>
  <si>
    <t>MT alapján teljes, részmunkaidős bére</t>
  </si>
  <si>
    <t>Reprezentáció, üzleti ajándék</t>
  </si>
  <si>
    <t>Egyéb külső személyi  juttatások</t>
  </si>
  <si>
    <t>Egészségügyi hozzájárulás</t>
  </si>
  <si>
    <t>Táppénz hozzájárulás</t>
  </si>
  <si>
    <t>Személyi jövedelemadó</t>
  </si>
  <si>
    <t>Könyv, folyóirat</t>
  </si>
  <si>
    <t>Irodaszer</t>
  </si>
  <si>
    <t>Hajtó és kenőanyag</t>
  </si>
  <si>
    <t>Munka és védőruha</t>
  </si>
  <si>
    <t>Internet díj</t>
  </si>
  <si>
    <t>Telefonszámla</t>
  </si>
  <si>
    <t>Villamos energia</t>
  </si>
  <si>
    <t>Gázdíj</t>
  </si>
  <si>
    <t>Víz- és csatornadíj</t>
  </si>
  <si>
    <t>Közvetített szolgáltatások ÁH kívül</t>
  </si>
  <si>
    <t>Postaköltség</t>
  </si>
  <si>
    <t>Biztosítási díjak</t>
  </si>
  <si>
    <t>Más egyéb szolgáltatások</t>
  </si>
  <si>
    <t>Adó-, vám-, illeték és más adójellegű befizetések, hozzájárulások</t>
  </si>
  <si>
    <t>Más rovaton nem szerepeltethető dologi jellegű kiadások</t>
  </si>
  <si>
    <t xml:space="preserve">Temetési segély Szoc.tv 46  </t>
  </si>
  <si>
    <t>Működési célú visszatérítendő támogatások, kölcsönök nyújtása államháztartáson kívülre--Háztartások</t>
  </si>
  <si>
    <t>Egyéb működési célú támogatások államháztartáson kívülre-egyházi jogi személyek</t>
  </si>
  <si>
    <t>05110113</t>
  </si>
  <si>
    <t>051101143</t>
  </si>
  <si>
    <t>05110133</t>
  </si>
  <si>
    <t>05110773</t>
  </si>
  <si>
    <t>0511093</t>
  </si>
  <si>
    <t>0511103</t>
  </si>
  <si>
    <t>0511133</t>
  </si>
  <si>
    <t>051213</t>
  </si>
  <si>
    <t>0512363</t>
  </si>
  <si>
    <t>0512373</t>
  </si>
  <si>
    <t>Össz: 051(3)</t>
  </si>
  <si>
    <t>05213</t>
  </si>
  <si>
    <t>05243</t>
  </si>
  <si>
    <t>05253</t>
  </si>
  <si>
    <t>05273</t>
  </si>
  <si>
    <t>Össz: 052(3)</t>
  </si>
  <si>
    <t>0531123</t>
  </si>
  <si>
    <t>0531223</t>
  </si>
  <si>
    <t>0531233</t>
  </si>
  <si>
    <t>0531243</t>
  </si>
  <si>
    <t>0531263</t>
  </si>
  <si>
    <t>0532113</t>
  </si>
  <si>
    <t>053213</t>
  </si>
  <si>
    <t>0532213</t>
  </si>
  <si>
    <t>0533113</t>
  </si>
  <si>
    <t>0533123</t>
  </si>
  <si>
    <t>0533133</t>
  </si>
  <si>
    <t>053323</t>
  </si>
  <si>
    <t>053333</t>
  </si>
  <si>
    <t>053343</t>
  </si>
  <si>
    <t>0533513</t>
  </si>
  <si>
    <t>0533523</t>
  </si>
  <si>
    <t>053363</t>
  </si>
  <si>
    <t>0533713</t>
  </si>
  <si>
    <t>0533723</t>
  </si>
  <si>
    <t>0533793</t>
  </si>
  <si>
    <t>053413</t>
  </si>
  <si>
    <t>053423</t>
  </si>
  <si>
    <t>053513</t>
  </si>
  <si>
    <t>053523</t>
  </si>
  <si>
    <t>053533</t>
  </si>
  <si>
    <t>0535543</t>
  </si>
  <si>
    <t>0535573</t>
  </si>
  <si>
    <t>Össz: 053(3)</t>
  </si>
  <si>
    <t>054853</t>
  </si>
  <si>
    <t>054863</t>
  </si>
  <si>
    <t>054883</t>
  </si>
  <si>
    <t>054893</t>
  </si>
  <si>
    <t>Össz: 054(3)</t>
  </si>
  <si>
    <t>05506013</t>
  </si>
  <si>
    <t>05506083</t>
  </si>
  <si>
    <t>05506093</t>
  </si>
  <si>
    <t>05508043</t>
  </si>
  <si>
    <t>05511013</t>
  </si>
  <si>
    <t>05511033</t>
  </si>
  <si>
    <t>05511043</t>
  </si>
  <si>
    <t>05511083</t>
  </si>
  <si>
    <t>Össz: 055(3)</t>
  </si>
  <si>
    <t>05623</t>
  </si>
  <si>
    <t>05643</t>
  </si>
  <si>
    <t>05673</t>
  </si>
  <si>
    <t>Össz: 056(3)</t>
  </si>
  <si>
    <t>05713</t>
  </si>
  <si>
    <t>05743</t>
  </si>
  <si>
    <t>Össz: 057(3)</t>
  </si>
  <si>
    <t>0583073</t>
  </si>
  <si>
    <t>059153</t>
  </si>
  <si>
    <t>Össz: 059(3)</t>
  </si>
  <si>
    <t>Össz: 05(3)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</si>
  <si>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</si>
  <si>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</si>
  <si>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</si>
  <si>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</si>
  <si>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</si>
  <si>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</si>
  <si>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Egyéb működési célú támogatások bevételei államháztartáson belülről-központi költségvetési szervek</t>
  </si>
  <si>
    <t>Egyéb működési célú támogatások bevételei államháztartáson belülről-társadalombiztosítás pénzügyi alapjai,</t>
  </si>
  <si>
    <t>Egyéb működési célú támogatások bevételei államháztartáson belülről-elkülönített állami pénzalapok</t>
  </si>
  <si>
    <t>Egyéb működési célú támogatások bevételei államháztartáson belülről-helyi önkormányzatok és költségvetési szerveik</t>
  </si>
  <si>
    <t>Egyéb működési célú támogatások bevételei államháztartáson belülről</t>
  </si>
  <si>
    <t>Működési célú támogatások államháztartáson belülről</t>
  </si>
  <si>
    <t>Felhalmozási célú önkormányzati támogatások</t>
  </si>
  <si>
    <t>Felhalmozási célú visszatérítendő támogatások, kölcsönök igénybevétele államháztartáson belülről-társulások és költségvetési szerveik</t>
  </si>
  <si>
    <t>Felhalmozási célú támogatások államháztartáson belülről</t>
  </si>
  <si>
    <t>Magánszemélyek kommunális adója</t>
  </si>
  <si>
    <t>Állandó jelleggel végzett iparűzési tevékenység után fizetett helyi adó</t>
  </si>
  <si>
    <t>Késedelmi és önellenőrzési pótlék</t>
  </si>
  <si>
    <t>Környezetvédelmi bírság</t>
  </si>
  <si>
    <t>Közhatalmi bevételek</t>
  </si>
  <si>
    <t>Tárgyi eszközök bérbeadásából származó bevétel</t>
  </si>
  <si>
    <t>Közvetített szolgáltatások ellenértéke Áh-- belül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</si>
  <si>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</si>
  <si>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</si>
  <si>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</si>
  <si>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</si>
  <si>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</si>
  <si>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Működési bevételek</t>
  </si>
  <si>
    <t>Működési célú visszatérítendő támogatások, kölcsönök visszatérülése államháztartáson kívülről-háztartások</t>
  </si>
  <si>
    <t>Működési célú átvett pénzeszközök</t>
  </si>
  <si>
    <t>Egyéb felhalmozási célú átvett pénzeszközök-Európai Unió</t>
  </si>
  <si>
    <t>Felhalmozási célú átvett pénzeszközök</t>
  </si>
  <si>
    <t>Előző év költségvetési maradványának igénybevétele</t>
  </si>
  <si>
    <t>Bevétel összesen</t>
  </si>
  <si>
    <t>Egyéb felhalmozási célú támogatások bevételei államháztartáson belülről-társulások és költségvetési szerveik</t>
  </si>
  <si>
    <t>Belföldi gépjárművek adójának  a helyi önkormányzatot megillető része</t>
  </si>
  <si>
    <t>Önkormányzatokat megillető szabálysértési és helyszini bírság</t>
  </si>
  <si>
    <t>Egyéb közhatalmi bevétel</t>
  </si>
  <si>
    <t>Szolgáltatások ellenértéke</t>
  </si>
  <si>
    <t>Biztosító által fizetett kártérítés</t>
  </si>
  <si>
    <t>költségek visszatérítései</t>
  </si>
  <si>
    <t>Egyéb működési célú átvett pénzeszközök-egyéb civil szervezetek,</t>
  </si>
  <si>
    <t>Felhalmozási célú visszatérítendő támogatások, kölcsönök visszatérülése államháztartáson kívülről-háztartások</t>
  </si>
  <si>
    <t>Államháztartáson belüli megelőlegezések</t>
  </si>
  <si>
    <t>Finanszírozási bevételek</t>
  </si>
  <si>
    <t>091113</t>
  </si>
  <si>
    <t>091123</t>
  </si>
  <si>
    <t>091133</t>
  </si>
  <si>
    <t>091143</t>
  </si>
  <si>
    <t>091153</t>
  </si>
  <si>
    <t>091163</t>
  </si>
  <si>
    <t>0916013</t>
  </si>
  <si>
    <t>0916053</t>
  </si>
  <si>
    <t>0916063</t>
  </si>
  <si>
    <t>0916073</t>
  </si>
  <si>
    <t>09163</t>
  </si>
  <si>
    <t>Össz: 091(3)</t>
  </si>
  <si>
    <t>09213</t>
  </si>
  <si>
    <t>0924083</t>
  </si>
  <si>
    <t>0925083</t>
  </si>
  <si>
    <t>Össz: 092(3)</t>
  </si>
  <si>
    <t>093433</t>
  </si>
  <si>
    <t>0935413</t>
  </si>
  <si>
    <t>093603</t>
  </si>
  <si>
    <t>093633</t>
  </si>
  <si>
    <t>093653</t>
  </si>
  <si>
    <t>093693</t>
  </si>
  <si>
    <t>Össz: 093(3)</t>
  </si>
  <si>
    <t>0940213</t>
  </si>
  <si>
    <t>094023</t>
  </si>
  <si>
    <t>0940313</t>
  </si>
  <si>
    <t>094043</t>
  </si>
  <si>
    <t>094053</t>
  </si>
  <si>
    <t>094063</t>
  </si>
  <si>
    <t>094073</t>
  </si>
  <si>
    <t>094083</t>
  </si>
  <si>
    <t>0941033</t>
  </si>
  <si>
    <t>0941063</t>
  </si>
  <si>
    <t>Össz: 094(3)</t>
  </si>
  <si>
    <t>095213</t>
  </si>
  <si>
    <t>0962043</t>
  </si>
  <si>
    <t>0963033</t>
  </si>
  <si>
    <t>Össz: 096(3)</t>
  </si>
  <si>
    <t>0972043</t>
  </si>
  <si>
    <t>0973093</t>
  </si>
  <si>
    <t>Össz: 097(3)</t>
  </si>
  <si>
    <t>0981313</t>
  </si>
  <si>
    <t>098143</t>
  </si>
  <si>
    <t>Össz: 098(3)</t>
  </si>
  <si>
    <t>Össz: 09(3)</t>
  </si>
  <si>
    <t>Eredeti</t>
  </si>
  <si>
    <t>Módosított</t>
  </si>
  <si>
    <t xml:space="preserve">Önkormányzat által saját hatáskörben  adott pénzügyi ellátás  Önkormányzati támogatás     </t>
  </si>
  <si>
    <t>Bevétel - Kiadás különbözete, tartalék</t>
  </si>
  <si>
    <t>Tárkány Község Önkormányzata</t>
  </si>
  <si>
    <t>Bevételek</t>
  </si>
  <si>
    <t>05311..</t>
  </si>
  <si>
    <t>Gyógyszer, vegyszer</t>
  </si>
  <si>
    <t>Rendkívüli települési támogatás</t>
  </si>
  <si>
    <t>Települési támogatás lakhatásra</t>
  </si>
  <si>
    <t>0583083</t>
  </si>
  <si>
    <t>Felhalmozási célú visszatérítendő támogatások, kölcsönök törlesztése államháztartáson belülre-helyi társulások és költségvetési szerveik</t>
  </si>
  <si>
    <t>0550211</t>
  </si>
  <si>
    <t>A helyi önk.előző évi elszámolásából származó kiadás</t>
  </si>
  <si>
    <t>0550071</t>
  </si>
  <si>
    <t>Egyéb működési célú támogatások államháztartáson belülre-helyi önkormányzatok és költségvetési szerveik</t>
  </si>
  <si>
    <t>Immateriális javak beszerzése</t>
  </si>
  <si>
    <t>05633</t>
  </si>
  <si>
    <t>Informatikai eszközök beszerzése, létesítése</t>
  </si>
  <si>
    <t>05653</t>
  </si>
  <si>
    <t>Részesedések vásárlása</t>
  </si>
  <si>
    <t>0584081</t>
  </si>
  <si>
    <t>Egyéb felhalmozási célú támogatások áh-n belüre társulások és költségvetési szerveik</t>
  </si>
  <si>
    <t>0586031</t>
  </si>
  <si>
    <t>Felhalmozási célú visszatérítendő támogatások, nyújtás  államháztartáson belülre-egyéb civil  szervezetek</t>
  </si>
  <si>
    <t>Össz: 058(3)</t>
  </si>
  <si>
    <t>Egyéb felhalmozási célú kiadások</t>
  </si>
  <si>
    <t>059141</t>
  </si>
  <si>
    <t>Államháztartáson belüli megelőlegézések visszafizetése</t>
  </si>
  <si>
    <t>0925031</t>
  </si>
  <si>
    <t>Egyéb felhalmozási célú támogatások bevételei államháztartáson belülről-EU-s programok és hazai társfinanszírozás</t>
  </si>
  <si>
    <t>0925061</t>
  </si>
  <si>
    <t>Egyéb felhalmozási célú támogatások bevételei államháztartáson belülről-elkülönített pénzalapok</t>
  </si>
  <si>
    <t>09351071</t>
  </si>
  <si>
    <t>09351083</t>
  </si>
  <si>
    <t>Ideiglenes  jelleggel végzett iparűzési tevékenység után fizetett helyi adó</t>
  </si>
  <si>
    <t>094111</t>
  </si>
  <si>
    <t>Egyéb működési bevétel</t>
  </si>
  <si>
    <t>Ingatlan értékesítés egyéb tárgyi eszköz értékesítés</t>
  </si>
  <si>
    <t>Felhalmozási célú visszatérítendő támogatások, kölcsönök visszatérülése államháztartáson kívülről-egyéb civil szervezetk</t>
  </si>
  <si>
    <t>Összesített</t>
  </si>
  <si>
    <t>Tárkányi Közös Önkormányzati Hivatal</t>
  </si>
  <si>
    <t>Tárkány Község Önkormányzat</t>
  </si>
  <si>
    <t>0511063</t>
  </si>
  <si>
    <t>Jubileumi jutalom</t>
  </si>
  <si>
    <t>0532143</t>
  </si>
  <si>
    <t>Informatikai eszközök, ATM, POS bérleti díja, lízingelése,karbantartása</t>
  </si>
  <si>
    <t>e Ft-ban</t>
  </si>
  <si>
    <t>Összesen:</t>
  </si>
  <si>
    <t>2017. január 1-jén</t>
  </si>
  <si>
    <t>Hoszú lejáratú hit és kölcsöntartozások, kezességvállalások</t>
  </si>
  <si>
    <t>Keletkezés ideje</t>
  </si>
  <si>
    <t xml:space="preserve">Tartozás a keletk. idején </t>
  </si>
  <si>
    <t>Tartozás összege 2017. jan. 1-jén</t>
  </si>
  <si>
    <t>Törlesztés ütemezése</t>
  </si>
  <si>
    <t xml:space="preserve">2017. év </t>
  </si>
  <si>
    <t xml:space="preserve">2018. év </t>
  </si>
  <si>
    <t xml:space="preserve">2019. év </t>
  </si>
  <si>
    <t>Következő évek</t>
  </si>
  <si>
    <t>NEMLEGES!!!!!</t>
  </si>
  <si>
    <t xml:space="preserve">2017. évi eredeti ei. </t>
  </si>
  <si>
    <t>Kiadások</t>
  </si>
  <si>
    <t>Működési célú támogatások ÁH belülről</t>
  </si>
  <si>
    <t>Felhalmozási célú támogatások ÁH belülről</t>
  </si>
  <si>
    <t>Munkaadókat terhelő járulékok</t>
  </si>
  <si>
    <t>Készletbeszerzés</t>
  </si>
  <si>
    <t>Kommunikációs szolgáltatások</t>
  </si>
  <si>
    <t>Felhalmozási bevételek</t>
  </si>
  <si>
    <t>Szolgáltatási kiadások</t>
  </si>
  <si>
    <t>Kiküldetés, reklám- és propagamda kiadások</t>
  </si>
  <si>
    <t>Különféle befizetések és egyéb dologi kiadások</t>
  </si>
  <si>
    <t>Költségvetési bevételek:</t>
  </si>
  <si>
    <t>Költségvetési kiadások:</t>
  </si>
  <si>
    <t>Hitel, kölcsönfelvétel ÁH kívülről</t>
  </si>
  <si>
    <t>Hitel, kölcsöntörlesztés ÁH kívülre</t>
  </si>
  <si>
    <t>Belföldi értékpapírok bevételei</t>
  </si>
  <si>
    <t>Belföldi értékpapírok kiadásai</t>
  </si>
  <si>
    <t>Maradvány igénybevétele</t>
  </si>
  <si>
    <t>ÁH belüli megelőlegezések</t>
  </si>
  <si>
    <t>ÁH belüli megelőlegezések visszafizetése</t>
  </si>
  <si>
    <t>Központi, irányító szervi támogatás</t>
  </si>
  <si>
    <t>Pénzeszközök betétként elhelyezése</t>
  </si>
  <si>
    <t>Betétek megszüntetése</t>
  </si>
  <si>
    <t>Belföldi finanszírozás bevételei</t>
  </si>
  <si>
    <t>Belföldi finanszírozás kiadásai</t>
  </si>
  <si>
    <t>Külföldi finanszírozás bevételei</t>
  </si>
  <si>
    <t>Külföldi finanszírozás kiadásai</t>
  </si>
  <si>
    <t>Adóssághoz nem kapcs.származékos ügyl.bevét.</t>
  </si>
  <si>
    <t>Adóssághoz nem kapcs.származékos ügyl.kiad.</t>
  </si>
  <si>
    <t xml:space="preserve">Bevételek összesen </t>
  </si>
  <si>
    <t>Kiadások összesen:</t>
  </si>
  <si>
    <t>Működési többlet (+), működési hiány (-)</t>
  </si>
  <si>
    <t>Felhalmozási többlet (+), felhalmozási hiány (-)</t>
  </si>
  <si>
    <t>Kedvezmény</t>
  </si>
  <si>
    <t>érintettek száma</t>
  </si>
  <si>
    <t>kedvezmény mértéke</t>
  </si>
  <si>
    <t>összege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</si>
  <si>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</si>
  <si>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</si>
  <si>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</si>
  <si>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</si>
  <si>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</si>
  <si>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</si>
  <si>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</si>
  <si>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</si>
  <si>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</si>
  <si>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</si>
  <si>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</si>
  <si>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</si>
  <si>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 xml:space="preserve">Bevételek </t>
  </si>
  <si>
    <t>Kölcsöntörlesztés</t>
  </si>
  <si>
    <t>Bevételek összesen:</t>
  </si>
  <si>
    <t>ÁH-on belüle megelőlegezésekl visszafizetése</t>
  </si>
  <si>
    <t xml:space="preserve">Különbözet </t>
  </si>
  <si>
    <t>Tárkány Község Önkormányzat hosszú lejáratú kötelezettségei</t>
  </si>
  <si>
    <t>Tárkány Község Önkormányzat 2017. évi közgazdasági mérlege (e Ft-ban)</t>
  </si>
  <si>
    <t>Tárkány Község Önkormányzat 2017. évi működési célú bevételek és kiadások mérlege (e Ft-ban)</t>
  </si>
  <si>
    <t>Tárkány Község Önkormányzat által 2017. évben biztosítandó kedvezmények</t>
  </si>
  <si>
    <t xml:space="preserve">Tárkány Község Önkormányzat 2017. évi előirányzatfelhasználási és likviditási ütemterve </t>
  </si>
  <si>
    <t>Települési támogatás egyéb</t>
  </si>
  <si>
    <t>054873</t>
  </si>
  <si>
    <t>Köztemetés</t>
  </si>
  <si>
    <t>0533783</t>
  </si>
  <si>
    <t>Bankköltség</t>
  </si>
  <si>
    <t>0531213</t>
  </si>
  <si>
    <t>Élelmiszer</t>
  </si>
  <si>
    <t>2/1. melléklet</t>
  </si>
  <si>
    <t>a 3/2017.(II.16.) önkormányzati rendelethez</t>
  </si>
  <si>
    <t>Kiadások, bevételek jogcímek szerint</t>
  </si>
  <si>
    <t>2017.év</t>
  </si>
  <si>
    <t>2017. évi EI.</t>
  </si>
  <si>
    <t>2016. évi tény</t>
  </si>
  <si>
    <t>05110713</t>
  </si>
  <si>
    <t>Erzsébet utalvány</t>
  </si>
  <si>
    <t>05110723</t>
  </si>
  <si>
    <t>SZÉP kártya - vendéglátás, szállás szabadidő</t>
  </si>
  <si>
    <t>05110763</t>
  </si>
  <si>
    <t>Önkéntes egészségpénztári befizetés</t>
  </si>
  <si>
    <t>Könyv, folyóirat, egyéb információ hordozó</t>
  </si>
  <si>
    <t>0531143</t>
  </si>
  <si>
    <t>Informatikai eszközök</t>
  </si>
  <si>
    <t>.0533783</t>
  </si>
  <si>
    <t>054643</t>
  </si>
  <si>
    <t>054843</t>
  </si>
  <si>
    <t>Települési támogatás, egyéb</t>
  </si>
  <si>
    <t>.054873</t>
  </si>
  <si>
    <t>Működési célú visszatérítendő támogatások, kölcsönök nyújtása államháztartáson kívülre--Civil szervezetek</t>
  </si>
  <si>
    <t>.094013</t>
  </si>
  <si>
    <t>Készletértékesítés</t>
  </si>
  <si>
    <t>Működési célú visszatérítendő támogatások, kölcsönök visszatérülése államháztartáson kívülről-civil sz.</t>
  </si>
  <si>
    <t>2. melléklet</t>
  </si>
  <si>
    <t>a  3/2017.(II.16.) önkormányzati költségvetési rendelethez</t>
  </si>
  <si>
    <t xml:space="preserve">Tárkány Község Önkormányzat  létszámkerete </t>
  </si>
  <si>
    <t>költségvetési szervenként 2017. évre</t>
  </si>
  <si>
    <t>Intézmény / szakfeladat</t>
  </si>
  <si>
    <t>Létszám  fő</t>
  </si>
  <si>
    <t>köztisztviselő</t>
  </si>
  <si>
    <t>közalkalmazott</t>
  </si>
  <si>
    <t>Mtv.hatá-lya alá tartozó</t>
  </si>
  <si>
    <t xml:space="preserve">állomá-nyon kívüli </t>
  </si>
  <si>
    <t>összesen</t>
  </si>
  <si>
    <t>Igazgatási költségek</t>
  </si>
  <si>
    <t>Önkormányzati jogalkotás ( képviselők)</t>
  </si>
  <si>
    <t>Egyéb feladatok szakfeladatonként</t>
  </si>
  <si>
    <t>Város és község gazdálkodás</t>
  </si>
  <si>
    <t>Család- és nővédelmi; Ifjúság-egészségügyi gondozás</t>
  </si>
  <si>
    <t>Művelődésiház, könyvtár</t>
  </si>
  <si>
    <t>Közfoglalkoztatás</t>
  </si>
  <si>
    <t>Rövid időtartamú közfoglalkoztatás</t>
  </si>
  <si>
    <t>Hosszabb időtartamú közfoglalkoztatás</t>
  </si>
  <si>
    <t xml:space="preserve"> Egyéb közfoglalkoztatás</t>
  </si>
  <si>
    <t>Tárkányi KÖZÖS Önkormányzati Hivatal</t>
  </si>
  <si>
    <t>Tárkány</t>
  </si>
  <si>
    <t>Ete</t>
  </si>
  <si>
    <t>Csép</t>
  </si>
  <si>
    <t>Mindösszesen</t>
  </si>
  <si>
    <t>053373</t>
  </si>
  <si>
    <t>Egyéb szolgáltatások</t>
  </si>
  <si>
    <t>Kiadásnem</t>
  </si>
  <si>
    <t>2016. évi tényleges</t>
  </si>
  <si>
    <t>Összesen</t>
  </si>
  <si>
    <t>ezer ft</t>
  </si>
  <si>
    <t>Ft</t>
  </si>
  <si>
    <t>SZÉP kártya - vendéglátás</t>
  </si>
  <si>
    <t>05110733</t>
  </si>
  <si>
    <t>SZÉP kártya - étkezés</t>
  </si>
  <si>
    <t>05110743</t>
  </si>
  <si>
    <t>SZÉP kártya - szabadidő</t>
  </si>
  <si>
    <t>0511083</t>
  </si>
  <si>
    <t>Ruházati költségtérítés</t>
  </si>
  <si>
    <t>.0511103</t>
  </si>
  <si>
    <t>051223</t>
  </si>
  <si>
    <t>Munkavégzésre irányuló egyéb jogviszonyban nem saját foglalkoztatottnak fizetett juttatások</t>
  </si>
  <si>
    <t>053553</t>
  </si>
  <si>
    <t>Egyéb dologi kiadások</t>
  </si>
  <si>
    <t>Egyéb tárgyi eszköz beszerzés</t>
  </si>
  <si>
    <t>Előző évi pénzmaradvány</t>
  </si>
  <si>
    <t>Bevételek összesen</t>
  </si>
  <si>
    <t>Önkormányzatok hozzájárulása</t>
  </si>
  <si>
    <t>2/1.4.melléklet</t>
  </si>
  <si>
    <t xml:space="preserve">a 3./2017. (II.16.) önkormányzati rendelethez </t>
  </si>
  <si>
    <t xml:space="preserve">Tárkány Község Önkormányzat </t>
  </si>
  <si>
    <t xml:space="preserve"> Ellátottak pénzbeni juttatásai 2017.év</t>
  </si>
  <si>
    <t>ellátottak</t>
  </si>
  <si>
    <t>Ellátások összes.</t>
  </si>
  <si>
    <t>fő</t>
  </si>
  <si>
    <t>Települési támogatások és szoc.ellátások összesen</t>
  </si>
  <si>
    <t>Telpülési támogatás lakhatásra</t>
  </si>
  <si>
    <t>Temetési segély</t>
  </si>
  <si>
    <t>Egyéb pénzbeni ellátások</t>
  </si>
  <si>
    <t>idősek utalvány, egyéb</t>
  </si>
  <si>
    <t>Természetbeni ellátások</t>
  </si>
  <si>
    <t>Idősek nappali ell.kiegészítés (térítési díj átvállalás)</t>
  </si>
  <si>
    <t>Szociáli étkezők térítési díj kedvezmény</t>
  </si>
  <si>
    <t>Tankönyv</t>
  </si>
  <si>
    <t>Mikuláscsomag</t>
  </si>
  <si>
    <t>Szciális tüzifa 2016. évi támogatásból</t>
  </si>
  <si>
    <t>E.rász.függö ellátás</t>
  </si>
  <si>
    <t>Ősszesen</t>
  </si>
  <si>
    <t>2/1.5.melléklet</t>
  </si>
  <si>
    <t>Átadott pénzeszközök 2017. év</t>
  </si>
  <si>
    <t>Előir.nyzat</t>
  </si>
  <si>
    <t>Családsegítés KTKT</t>
  </si>
  <si>
    <t>Hivatal működése</t>
  </si>
  <si>
    <t xml:space="preserve">Idősek nappali ellátása, </t>
  </si>
  <si>
    <t>Házi gondozói szolgálat</t>
  </si>
  <si>
    <t>Kistérség összesen</t>
  </si>
  <si>
    <t>Önkormányzatok és költségvetési szerveik</t>
  </si>
  <si>
    <t xml:space="preserve">Háziorvosi ügyelet Kisbér  </t>
  </si>
  <si>
    <t>50Ft/fő/hó</t>
  </si>
  <si>
    <t>Fogorvosi ügyelet Tatabánya</t>
  </si>
  <si>
    <t>TÖOSZ</t>
  </si>
  <si>
    <t>Helyi Kisebbségi Cigány Önkormányzat</t>
  </si>
  <si>
    <t>Civil szervezetek</t>
  </si>
  <si>
    <t>Polgárőr Egyesület</t>
  </si>
  <si>
    <t>Polgárőr Egyesületpályázati önrész</t>
  </si>
  <si>
    <t>Sport Egyesület</t>
  </si>
  <si>
    <t>Sport Egyesület  Öregfiúk</t>
  </si>
  <si>
    <t xml:space="preserve">Labdarogó utánpótlás E. </t>
  </si>
  <si>
    <t>Református egyház</t>
  </si>
  <si>
    <t>Katolikus egyház</t>
  </si>
  <si>
    <t>Tűzoltó Egyesület</t>
  </si>
  <si>
    <t>Tűzoltó Egyesület pályázati önrész</t>
  </si>
  <si>
    <t>Hóvirág Egyesület</t>
  </si>
  <si>
    <t>Flamingó kulturális csoport</t>
  </si>
  <si>
    <t>Szivárvány Tánccsoport</t>
  </si>
  <si>
    <t>Vadásztársaság</t>
  </si>
  <si>
    <t>Borverseny</t>
  </si>
  <si>
    <t>Vegyes rendezvény</t>
  </si>
  <si>
    <t>Alapitványok, egyéb szervezetek</t>
  </si>
  <si>
    <t>Bursa Hungarica ösztöndíj</t>
  </si>
  <si>
    <t>Arany János tehetséggondozó pr.ösztöndíj</t>
  </si>
  <si>
    <t>Egyéb vállalkozások</t>
  </si>
  <si>
    <t>Iskolaegészégügy orvos</t>
  </si>
  <si>
    <t>Védőnői rendelő műk.ktghez hozzájárulás</t>
  </si>
  <si>
    <t>Bakonyalja Kisalföld kapuja</t>
  </si>
  <si>
    <t>Regionális hulladékgazd.érd.hozzájárulás</t>
  </si>
  <si>
    <t>Komáromi Vízitársulat</t>
  </si>
  <si>
    <t xml:space="preserve">Tata és Környéke Turisztikai Egyesület </t>
  </si>
  <si>
    <t>Műk.c.pe.áta össz.</t>
  </si>
  <si>
    <t>Felh.c.pe.áta.össz.</t>
  </si>
  <si>
    <t>Peszk átadás össz.</t>
  </si>
  <si>
    <t xml:space="preserve">2./2. melléklet </t>
  </si>
  <si>
    <t>Közös Hivatal költségvetése 2017.</t>
  </si>
  <si>
    <t>0511033</t>
  </si>
  <si>
    <t>Törvény szerinti illetmények MT</t>
  </si>
  <si>
    <t>Béren kívüli juttatások iskolakezd.támogatás</t>
  </si>
  <si>
    <t>Közös Hivatal támogatása</t>
  </si>
  <si>
    <t>.011130, 011220</t>
  </si>
  <si>
    <t>Tartalék</t>
  </si>
  <si>
    <t xml:space="preserve">Többlet (+), hiány (-) </t>
  </si>
  <si>
    <t>Szociális étkezők</t>
  </si>
  <si>
    <t>ezer Ft-ban</t>
  </si>
  <si>
    <t>Óvodai intézményi gyermek étkeztetés normativ kedvezmény</t>
  </si>
  <si>
    <t>Iskolai intézményi gyermek étkeztetés normativ kedvezmény</t>
  </si>
  <si>
    <t xml:space="preserve">10. melléklet </t>
  </si>
  <si>
    <t xml:space="preserve">11. melléklet </t>
  </si>
  <si>
    <t xml:space="preserve">12. melléklet </t>
  </si>
  <si>
    <t xml:space="preserve">11/1. melléklet </t>
  </si>
  <si>
    <t xml:space="preserve">11/2. melléklet </t>
  </si>
  <si>
    <t xml:space="preserve">13. melléklet </t>
  </si>
  <si>
    <t>Önkormányzati szintre összesített Kiadások, bevételek jogcímek szerint 2017. év</t>
  </si>
  <si>
    <t>Tárkány Község Önkormányzat 2017. évi felhalmozási célú bevételek és kiadások mérlege (e Ft-ban)</t>
  </si>
  <si>
    <t>Közüzemi díjak</t>
  </si>
  <si>
    <t>1. melléklet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</si>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</sst>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Ft&quot;;[Red]\-#,##0\ &quot;Ft&quot;"/>
    <numFmt numFmtId="164" formatCode="[$-1040E]#,##0;\-#,##0"/>
    <numFmt numFmtId="165" formatCode="#,##0_ ;\-#,##0\ "/>
  </numFmts>
  <fonts count="3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Verdana"/>
      <family val="2"/>
      <charset val="238"/>
    </font>
    <font>
      <b/>
      <i/>
      <u/>
      <sz val="10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11"/>
      <name val="Calibri"/>
      <family val="2"/>
      <charset val="238"/>
    </font>
    <font>
      <sz val="10"/>
      <name val="Arial CE"/>
      <family val="2"/>
      <charset val="238"/>
    </font>
    <font>
      <sz val="10"/>
      <color indexed="22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name val="Calibri"/>
      <family val="2"/>
      <charset val="238"/>
    </font>
    <font>
      <sz val="10"/>
      <color indexed="48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 CE"/>
      <charset val="238"/>
    </font>
    <font>
      <b/>
      <i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7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" fillId="0" borderId="0"/>
    <xf numFmtId="0" fontId="19" fillId="0" borderId="0"/>
    <xf numFmtId="0" fontId="19" fillId="0" borderId="0"/>
    <xf numFmtId="0" fontId="24" fillId="7" borderId="0" applyNumberFormat="0" applyBorder="0" applyAlignment="0" applyProtection="0"/>
  </cellStyleXfs>
  <cellXfs count="570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9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6" fillId="5" borderId="5" xfId="1" applyNumberFormat="1" applyFont="1" applyFill="1" applyBorder="1" applyAlignment="1">
      <alignment vertical="center" wrapText="1" readingOrder="1"/>
    </xf>
    <xf numFmtId="0" fontId="4" fillId="4" borderId="5" xfId="1" applyNumberFormat="1" applyFont="1" applyFill="1" applyBorder="1" applyAlignment="1">
      <alignment vertical="top" wrapText="1"/>
    </xf>
    <xf numFmtId="164" fontId="6" fillId="5" borderId="11" xfId="1" applyNumberFormat="1" applyFont="1" applyFill="1" applyBorder="1" applyAlignment="1">
      <alignment vertical="center" wrapText="1" readingOrder="1"/>
    </xf>
    <xf numFmtId="0" fontId="4" fillId="4" borderId="11" xfId="1" applyNumberFormat="1" applyFont="1" applyFill="1" applyBorder="1" applyAlignment="1">
      <alignment vertical="top" wrapText="1"/>
    </xf>
    <xf numFmtId="0" fontId="14" fillId="5" borderId="11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vertical="top" wrapText="1"/>
    </xf>
    <xf numFmtId="0" fontId="8" fillId="0" borderId="3" xfId="1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/>
    <xf numFmtId="3" fontId="12" fillId="0" borderId="0" xfId="0" applyNumberFormat="1" applyFont="1" applyFill="1" applyBorder="1" applyAlignment="1"/>
    <xf numFmtId="0" fontId="4" fillId="0" borderId="2" xfId="1" applyNumberFormat="1" applyFont="1" applyFill="1" applyBorder="1" applyAlignment="1">
      <alignment vertical="top" wrapText="1"/>
    </xf>
    <xf numFmtId="0" fontId="8" fillId="0" borderId="2" xfId="1" applyNumberFormat="1" applyFont="1" applyFill="1" applyBorder="1" applyAlignment="1">
      <alignment horizontal="center" vertical="center" wrapText="1"/>
    </xf>
    <xf numFmtId="3" fontId="6" fillId="3" borderId="9" xfId="1" applyNumberFormat="1" applyFont="1" applyFill="1" applyBorder="1" applyAlignment="1">
      <alignment vertical="center" wrapText="1" readingOrder="1"/>
    </xf>
    <xf numFmtId="3" fontId="6" fillId="2" borderId="9" xfId="1" applyNumberFormat="1" applyFont="1" applyFill="1" applyBorder="1" applyAlignment="1">
      <alignment vertical="center" wrapText="1" readingOrder="1"/>
    </xf>
    <xf numFmtId="3" fontId="6" fillId="3" borderId="3" xfId="1" applyNumberFormat="1" applyFont="1" applyFill="1" applyBorder="1" applyAlignment="1">
      <alignment vertical="center" wrapText="1" readingOrder="1"/>
    </xf>
    <xf numFmtId="3" fontId="6" fillId="2" borderId="3" xfId="1" applyNumberFormat="1" applyFont="1" applyFill="1" applyBorder="1" applyAlignment="1">
      <alignment vertical="center" wrapText="1" readingOrder="1"/>
    </xf>
    <xf numFmtId="0" fontId="8" fillId="0" borderId="14" xfId="1" applyNumberFormat="1" applyFont="1" applyFill="1" applyBorder="1" applyAlignment="1">
      <alignment horizontal="center" vertical="center" wrapText="1"/>
    </xf>
    <xf numFmtId="0" fontId="8" fillId="0" borderId="16" xfId="1" applyNumberFormat="1" applyFont="1" applyFill="1" applyBorder="1" applyAlignment="1">
      <alignment horizontal="center" vertical="center" wrapText="1"/>
    </xf>
    <xf numFmtId="3" fontId="4" fillId="0" borderId="15" xfId="1" applyNumberFormat="1" applyFont="1" applyFill="1" applyBorder="1" applyAlignment="1">
      <alignment vertical="top" wrapText="1"/>
    </xf>
    <xf numFmtId="3" fontId="6" fillId="2" borderId="14" xfId="1" applyNumberFormat="1" applyFont="1" applyFill="1" applyBorder="1" applyAlignment="1">
      <alignment vertical="center" wrapText="1" readingOrder="1"/>
    </xf>
    <xf numFmtId="3" fontId="6" fillId="3" borderId="14" xfId="1" applyNumberFormat="1" applyFont="1" applyFill="1" applyBorder="1" applyAlignment="1">
      <alignment vertical="center" wrapText="1" readingOrder="1"/>
    </xf>
    <xf numFmtId="3" fontId="6" fillId="3" borderId="15" xfId="1" applyNumberFormat="1" applyFont="1" applyFill="1" applyBorder="1" applyAlignment="1">
      <alignment vertical="center" wrapText="1" readingOrder="1"/>
    </xf>
    <xf numFmtId="3" fontId="6" fillId="2" borderId="15" xfId="1" applyNumberFormat="1" applyFont="1" applyFill="1" applyBorder="1" applyAlignment="1">
      <alignment vertical="center" wrapText="1" readingOrder="1"/>
    </xf>
    <xf numFmtId="0" fontId="9" fillId="0" borderId="0" xfId="0" applyFont="1" applyFill="1" applyBorder="1" applyAlignment="1"/>
    <xf numFmtId="3" fontId="4" fillId="6" borderId="14" xfId="1" applyNumberFormat="1" applyFont="1" applyFill="1" applyBorder="1" applyAlignment="1">
      <alignment vertical="top" wrapText="1"/>
    </xf>
    <xf numFmtId="3" fontId="4" fillId="6" borderId="15" xfId="1" applyNumberFormat="1" applyFont="1" applyFill="1" applyBorder="1" applyAlignment="1">
      <alignment vertical="top" wrapText="1"/>
    </xf>
    <xf numFmtId="3" fontId="17" fillId="6" borderId="14" xfId="1" applyNumberFormat="1" applyFont="1" applyFill="1" applyBorder="1" applyAlignment="1">
      <alignment vertical="top" wrapText="1"/>
    </xf>
    <xf numFmtId="3" fontId="4" fillId="6" borderId="9" xfId="1" applyNumberFormat="1" applyFont="1" applyFill="1" applyBorder="1" applyAlignment="1">
      <alignment vertical="top" wrapText="1"/>
    </xf>
    <xf numFmtId="3" fontId="5" fillId="6" borderId="14" xfId="1" applyNumberFormat="1" applyFont="1" applyFill="1" applyBorder="1" applyAlignment="1">
      <alignment vertical="center" wrapText="1" readingOrder="1"/>
    </xf>
    <xf numFmtId="3" fontId="4" fillId="6" borderId="16" xfId="1" applyNumberFormat="1" applyFont="1" applyFill="1" applyBorder="1" applyAlignment="1">
      <alignment vertical="top" wrapText="1"/>
    </xf>
    <xf numFmtId="3" fontId="4" fillId="6" borderId="3" xfId="1" applyNumberFormat="1" applyFont="1" applyFill="1" applyBorder="1" applyAlignment="1">
      <alignment vertical="top" wrapText="1"/>
    </xf>
    <xf numFmtId="3" fontId="17" fillId="6" borderId="3" xfId="1" applyNumberFormat="1" applyFont="1" applyFill="1" applyBorder="1" applyAlignment="1">
      <alignment vertical="top" wrapText="1"/>
    </xf>
    <xf numFmtId="3" fontId="17" fillId="6" borderId="2" xfId="1" applyNumberFormat="1" applyFont="1" applyFill="1" applyBorder="1" applyAlignment="1">
      <alignment vertical="top" wrapText="1"/>
    </xf>
    <xf numFmtId="3" fontId="17" fillId="6" borderId="16" xfId="1" applyNumberFormat="1" applyFont="1" applyFill="1" applyBorder="1" applyAlignment="1">
      <alignment vertical="top" wrapText="1"/>
    </xf>
    <xf numFmtId="0" fontId="19" fillId="0" borderId="0" xfId="2"/>
    <xf numFmtId="0" fontId="4" fillId="0" borderId="0" xfId="2" applyFont="1" applyAlignment="1">
      <alignment vertical="center"/>
    </xf>
    <xf numFmtId="0" fontId="4" fillId="0" borderId="32" xfId="2" applyFont="1" applyBorder="1" applyAlignment="1">
      <alignment vertical="center"/>
    </xf>
    <xf numFmtId="3" fontId="4" fillId="0" borderId="0" xfId="2" applyNumberFormat="1" applyFont="1" applyAlignment="1">
      <alignment vertical="center"/>
    </xf>
    <xf numFmtId="0" fontId="4" fillId="0" borderId="31" xfId="2" applyFont="1" applyBorder="1" applyAlignment="1">
      <alignment vertical="center"/>
    </xf>
    <xf numFmtId="3" fontId="4" fillId="0" borderId="24" xfId="2" applyNumberFormat="1" applyFont="1" applyBorder="1" applyAlignment="1">
      <alignment vertical="center"/>
    </xf>
    <xf numFmtId="3" fontId="4" fillId="0" borderId="26" xfId="2" applyNumberFormat="1" applyFont="1" applyBorder="1" applyAlignment="1">
      <alignment vertical="center"/>
    </xf>
    <xf numFmtId="0" fontId="4" fillId="0" borderId="30" xfId="2" applyFont="1" applyBorder="1" applyAlignment="1">
      <alignment horizontal="center" vertical="center"/>
    </xf>
    <xf numFmtId="0" fontId="4" fillId="0" borderId="34" xfId="2" applyFont="1" applyBorder="1" applyAlignment="1">
      <alignment vertical="center"/>
    </xf>
    <xf numFmtId="0" fontId="4" fillId="0" borderId="21" xfId="2" applyFont="1" applyBorder="1" applyAlignment="1">
      <alignment vertical="center"/>
    </xf>
    <xf numFmtId="0" fontId="4" fillId="0" borderId="22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37" xfId="2" applyFont="1" applyBorder="1" applyAlignment="1">
      <alignment vertical="center"/>
    </xf>
    <xf numFmtId="0" fontId="4" fillId="0" borderId="38" xfId="2" applyFont="1" applyBorder="1" applyAlignment="1">
      <alignment horizontal="center" vertical="center"/>
    </xf>
    <xf numFmtId="0" fontId="4" fillId="0" borderId="37" xfId="2" applyFont="1" applyBorder="1" applyAlignment="1">
      <alignment vertical="center" wrapText="1"/>
    </xf>
    <xf numFmtId="3" fontId="4" fillId="0" borderId="22" xfId="2" applyNumberFormat="1" applyFont="1" applyBorder="1" applyAlignment="1">
      <alignment horizontal="right" vertical="center"/>
    </xf>
    <xf numFmtId="3" fontId="4" fillId="0" borderId="22" xfId="2" applyNumberFormat="1" applyFont="1" applyBorder="1" applyAlignment="1">
      <alignment vertical="center"/>
    </xf>
    <xf numFmtId="3" fontId="4" fillId="0" borderId="26" xfId="2" applyNumberFormat="1" applyFont="1" applyBorder="1" applyAlignment="1">
      <alignment horizontal="right" vertical="center"/>
    </xf>
    <xf numFmtId="3" fontId="23" fillId="0" borderId="26" xfId="2" applyNumberFormat="1" applyFont="1" applyBorder="1" applyAlignment="1">
      <alignment horizontal="right" vertical="center"/>
    </xf>
    <xf numFmtId="3" fontId="23" fillId="0" borderId="28" xfId="2" applyNumberFormat="1" applyFont="1" applyBorder="1" applyAlignment="1">
      <alignment vertical="center"/>
    </xf>
    <xf numFmtId="3" fontId="4" fillId="0" borderId="38" xfId="2" applyNumberFormat="1" applyFont="1" applyBorder="1" applyAlignment="1">
      <alignment horizontal="right" vertical="center"/>
    </xf>
    <xf numFmtId="3" fontId="4" fillId="0" borderId="38" xfId="2" applyNumberFormat="1" applyFont="1" applyBorder="1" applyAlignment="1">
      <alignment vertical="center"/>
    </xf>
    <xf numFmtId="3" fontId="4" fillId="0" borderId="39" xfId="2" applyNumberFormat="1" applyFont="1" applyBorder="1" applyAlignment="1">
      <alignment vertical="center"/>
    </xf>
    <xf numFmtId="3" fontId="4" fillId="0" borderId="32" xfId="2" applyNumberFormat="1" applyFont="1" applyBorder="1" applyAlignment="1">
      <alignment horizontal="right" vertical="center"/>
    </xf>
    <xf numFmtId="0" fontId="21" fillId="0" borderId="25" xfId="2" applyFont="1" applyBorder="1" applyAlignment="1">
      <alignment vertical="center"/>
    </xf>
    <xf numFmtId="0" fontId="19" fillId="0" borderId="0" xfId="2"/>
    <xf numFmtId="3" fontId="21" fillId="0" borderId="40" xfId="2" applyNumberFormat="1" applyFont="1" applyBorder="1" applyAlignment="1">
      <alignment vertical="center"/>
    </xf>
    <xf numFmtId="3" fontId="21" fillId="0" borderId="0" xfId="2" applyNumberFormat="1" applyFont="1" applyAlignment="1">
      <alignment vertical="center"/>
    </xf>
    <xf numFmtId="3" fontId="21" fillId="0" borderId="43" xfId="2" applyNumberFormat="1" applyFont="1" applyBorder="1" applyAlignment="1">
      <alignment vertical="center"/>
    </xf>
    <xf numFmtId="3" fontId="4" fillId="0" borderId="42" xfId="2" applyNumberFormat="1" applyFont="1" applyBorder="1" applyAlignment="1">
      <alignment vertical="center"/>
    </xf>
    <xf numFmtId="3" fontId="4" fillId="0" borderId="41" xfId="2" applyNumberFormat="1" applyFont="1" applyBorder="1" applyAlignment="1">
      <alignment vertical="center"/>
    </xf>
    <xf numFmtId="3" fontId="4" fillId="0" borderId="43" xfId="2" applyNumberFormat="1" applyFont="1" applyBorder="1" applyAlignment="1">
      <alignment vertical="center"/>
    </xf>
    <xf numFmtId="3" fontId="21" fillId="0" borderId="44" xfId="2" applyNumberFormat="1" applyFont="1" applyBorder="1" applyAlignment="1">
      <alignment vertical="center"/>
    </xf>
    <xf numFmtId="3" fontId="21" fillId="0" borderId="44" xfId="2" applyNumberFormat="1" applyFont="1" applyFill="1" applyBorder="1" applyAlignment="1">
      <alignment horizontal="center" vertical="center"/>
    </xf>
    <xf numFmtId="3" fontId="21" fillId="0" borderId="44" xfId="2" applyNumberFormat="1" applyFont="1" applyFill="1" applyBorder="1" applyAlignment="1">
      <alignment horizontal="left" vertical="center"/>
    </xf>
    <xf numFmtId="3" fontId="4" fillId="0" borderId="0" xfId="2" applyNumberFormat="1" applyFont="1" applyAlignment="1">
      <alignment horizontal="right" vertical="center"/>
    </xf>
    <xf numFmtId="3" fontId="21" fillId="0" borderId="44" xfId="2" applyNumberFormat="1" applyFont="1" applyFill="1" applyBorder="1" applyAlignment="1">
      <alignment horizontal="center" vertical="center" wrapText="1"/>
    </xf>
    <xf numFmtId="3" fontId="22" fillId="0" borderId="44" xfId="2" applyNumberFormat="1" applyFont="1" applyBorder="1" applyAlignment="1">
      <alignment vertical="center"/>
    </xf>
    <xf numFmtId="3" fontId="4" fillId="0" borderId="81" xfId="2" applyNumberFormat="1" applyFont="1" applyBorder="1" applyAlignment="1">
      <alignment vertical="center"/>
    </xf>
    <xf numFmtId="0" fontId="19" fillId="0" borderId="0" xfId="2"/>
    <xf numFmtId="3" fontId="4" fillId="0" borderId="0" xfId="2" applyNumberFormat="1" applyFont="1" applyAlignment="1">
      <alignment vertical="center"/>
    </xf>
    <xf numFmtId="3" fontId="21" fillId="0" borderId="0" xfId="2" applyNumberFormat="1" applyFont="1" applyAlignment="1">
      <alignment vertical="center"/>
    </xf>
    <xf numFmtId="3" fontId="21" fillId="0" borderId="43" xfId="2" applyNumberFormat="1" applyFont="1" applyBorder="1" applyAlignment="1">
      <alignment vertical="center"/>
    </xf>
    <xf numFmtId="3" fontId="4" fillId="0" borderId="42" xfId="2" applyNumberFormat="1" applyFont="1" applyBorder="1" applyAlignment="1">
      <alignment vertical="center"/>
    </xf>
    <xf numFmtId="3" fontId="4" fillId="0" borderId="41" xfId="2" applyNumberFormat="1" applyFont="1" applyBorder="1" applyAlignment="1">
      <alignment vertical="center"/>
    </xf>
    <xf numFmtId="3" fontId="21" fillId="0" borderId="44" xfId="2" applyNumberFormat="1" applyFont="1" applyBorder="1" applyAlignment="1">
      <alignment vertical="center"/>
    </xf>
    <xf numFmtId="3" fontId="21" fillId="0" borderId="44" xfId="2" applyNumberFormat="1" applyFont="1" applyFill="1" applyBorder="1" applyAlignment="1">
      <alignment horizontal="center" vertical="center" wrapText="1"/>
    </xf>
    <xf numFmtId="3" fontId="21" fillId="0" borderId="51" xfId="2" applyNumberFormat="1" applyFont="1" applyFill="1" applyBorder="1" applyAlignment="1">
      <alignment horizontal="left" vertical="center"/>
    </xf>
    <xf numFmtId="3" fontId="21" fillId="0" borderId="52" xfId="2" applyNumberFormat="1" applyFont="1" applyFill="1" applyBorder="1" applyAlignment="1">
      <alignment horizontal="center" vertical="center" wrapText="1"/>
    </xf>
    <xf numFmtId="3" fontId="21" fillId="0" borderId="52" xfId="2" applyNumberFormat="1" applyFont="1" applyFill="1" applyBorder="1" applyAlignment="1">
      <alignment horizontal="center" vertical="center"/>
    </xf>
    <xf numFmtId="3" fontId="21" fillId="0" borderId="53" xfId="2" applyNumberFormat="1" applyFont="1" applyFill="1" applyBorder="1" applyAlignment="1">
      <alignment horizontal="center" vertical="center" wrapText="1"/>
    </xf>
    <xf numFmtId="3" fontId="21" fillId="0" borderId="54" xfId="2" applyNumberFormat="1" applyFont="1" applyBorder="1" applyAlignment="1">
      <alignment vertical="center"/>
    </xf>
    <xf numFmtId="3" fontId="21" fillId="0" borderId="56" xfId="2" applyNumberFormat="1" applyFont="1" applyBorder="1" applyAlignment="1">
      <alignment vertical="center"/>
    </xf>
    <xf numFmtId="3" fontId="21" fillId="0" borderId="58" xfId="2" applyNumberFormat="1" applyFont="1" applyBorder="1" applyAlignment="1">
      <alignment vertical="center"/>
    </xf>
    <xf numFmtId="3" fontId="4" fillId="0" borderId="60" xfId="2" applyNumberFormat="1" applyFont="1" applyBorder="1" applyAlignment="1">
      <alignment vertical="center"/>
    </xf>
    <xf numFmtId="3" fontId="4" fillId="0" borderId="54" xfId="2" applyNumberFormat="1" applyFont="1" applyBorder="1" applyAlignment="1">
      <alignment vertical="center"/>
    </xf>
    <xf numFmtId="3" fontId="4" fillId="0" borderId="56" xfId="2" applyNumberFormat="1" applyFont="1" applyBorder="1" applyAlignment="1">
      <alignment vertical="center"/>
    </xf>
    <xf numFmtId="3" fontId="22" fillId="0" borderId="62" xfId="2" applyNumberFormat="1" applyFont="1" applyBorder="1" applyAlignment="1">
      <alignment vertical="center"/>
    </xf>
    <xf numFmtId="3" fontId="4" fillId="0" borderId="40" xfId="2" applyNumberFormat="1" applyFont="1" applyBorder="1" applyAlignment="1">
      <alignment vertical="center"/>
    </xf>
    <xf numFmtId="3" fontId="4" fillId="0" borderId="79" xfId="2" applyNumberFormat="1" applyFont="1" applyBorder="1" applyAlignment="1">
      <alignment vertical="center"/>
    </xf>
    <xf numFmtId="3" fontId="4" fillId="0" borderId="80" xfId="2" applyNumberFormat="1" applyFont="1" applyBorder="1" applyAlignment="1">
      <alignment vertical="center"/>
    </xf>
    <xf numFmtId="3" fontId="4" fillId="0" borderId="65" xfId="2" applyNumberFormat="1" applyFont="1" applyBorder="1" applyAlignment="1">
      <alignment vertical="center"/>
    </xf>
    <xf numFmtId="0" fontId="19" fillId="0" borderId="0" xfId="2"/>
    <xf numFmtId="3" fontId="20" fillId="0" borderId="0" xfId="2" applyNumberFormat="1" applyFont="1" applyAlignment="1">
      <alignment vertical="center"/>
    </xf>
    <xf numFmtId="3" fontId="21" fillId="0" borderId="0" xfId="2" applyNumberFormat="1" applyFont="1" applyAlignment="1">
      <alignment vertical="center"/>
    </xf>
    <xf numFmtId="3" fontId="4" fillId="0" borderId="42" xfId="2" applyNumberFormat="1" applyFont="1" applyBorder="1" applyAlignment="1">
      <alignment vertical="center"/>
    </xf>
    <xf numFmtId="3" fontId="4" fillId="0" borderId="41" xfId="2" applyNumberFormat="1" applyFont="1" applyBorder="1" applyAlignment="1">
      <alignment vertical="center"/>
    </xf>
    <xf numFmtId="3" fontId="4" fillId="0" borderId="43" xfId="2" applyNumberFormat="1" applyFont="1" applyBorder="1" applyAlignment="1">
      <alignment vertical="center"/>
    </xf>
    <xf numFmtId="3" fontId="21" fillId="0" borderId="44" xfId="2" applyNumberFormat="1" applyFont="1" applyBorder="1" applyAlignment="1">
      <alignment vertical="center"/>
    </xf>
    <xf numFmtId="3" fontId="4" fillId="0" borderId="0" xfId="2" applyNumberFormat="1" applyFont="1" applyAlignment="1">
      <alignment horizontal="right" vertical="center"/>
    </xf>
    <xf numFmtId="3" fontId="21" fillId="0" borderId="44" xfId="2" applyNumberFormat="1" applyFont="1" applyFill="1" applyBorder="1" applyAlignment="1">
      <alignment horizontal="center" vertical="center" wrapText="1"/>
    </xf>
    <xf numFmtId="3" fontId="21" fillId="0" borderId="51" xfId="2" applyNumberFormat="1" applyFont="1" applyFill="1" applyBorder="1" applyAlignment="1">
      <alignment horizontal="left" vertical="center"/>
    </xf>
    <xf numFmtId="3" fontId="21" fillId="0" borderId="52" xfId="2" applyNumberFormat="1" applyFont="1" applyFill="1" applyBorder="1" applyAlignment="1">
      <alignment horizontal="center" vertical="center" wrapText="1"/>
    </xf>
    <xf numFmtId="3" fontId="21" fillId="0" borderId="52" xfId="2" applyNumberFormat="1" applyFont="1" applyFill="1" applyBorder="1" applyAlignment="1">
      <alignment horizontal="center" vertical="center"/>
    </xf>
    <xf numFmtId="3" fontId="21" fillId="0" borderId="53" xfId="2" applyNumberFormat="1" applyFont="1" applyFill="1" applyBorder="1" applyAlignment="1">
      <alignment horizontal="center" vertical="center" wrapText="1"/>
    </xf>
    <xf numFmtId="3" fontId="21" fillId="0" borderId="58" xfId="2" applyNumberFormat="1" applyFont="1" applyBorder="1" applyAlignment="1">
      <alignment vertical="center"/>
    </xf>
    <xf numFmtId="3" fontId="21" fillId="0" borderId="59" xfId="2" applyNumberFormat="1" applyFont="1" applyBorder="1" applyAlignment="1">
      <alignment vertical="center"/>
    </xf>
    <xf numFmtId="3" fontId="4" fillId="0" borderId="60" xfId="2" applyNumberFormat="1" applyFont="1" applyBorder="1" applyAlignment="1">
      <alignment vertical="center"/>
    </xf>
    <xf numFmtId="3" fontId="4" fillId="0" borderId="61" xfId="2" applyNumberFormat="1" applyFont="1" applyBorder="1" applyAlignment="1">
      <alignment vertical="center"/>
    </xf>
    <xf numFmtId="3" fontId="4" fillId="0" borderId="54" xfId="2" applyNumberFormat="1" applyFont="1" applyBorder="1" applyAlignment="1">
      <alignment vertical="center"/>
    </xf>
    <xf numFmtId="3" fontId="4" fillId="0" borderId="56" xfId="2" applyNumberFormat="1" applyFont="1" applyBorder="1" applyAlignment="1">
      <alignment vertical="center"/>
    </xf>
    <xf numFmtId="3" fontId="4" fillId="0" borderId="57" xfId="2" applyNumberFormat="1" applyFont="1" applyBorder="1" applyAlignment="1">
      <alignment vertical="center"/>
    </xf>
    <xf numFmtId="3" fontId="22" fillId="0" borderId="62" xfId="2" applyNumberFormat="1" applyFont="1" applyBorder="1" applyAlignment="1">
      <alignment vertical="center"/>
    </xf>
    <xf numFmtId="3" fontId="22" fillId="0" borderId="63" xfId="2" applyNumberFormat="1" applyFont="1" applyBorder="1" applyAlignment="1">
      <alignment vertical="center"/>
    </xf>
    <xf numFmtId="3" fontId="22" fillId="0" borderId="64" xfId="2" applyNumberFormat="1" applyFont="1" applyBorder="1" applyAlignment="1">
      <alignment vertical="center"/>
    </xf>
    <xf numFmtId="3" fontId="4" fillId="0" borderId="40" xfId="2" applyNumberFormat="1" applyFont="1" applyBorder="1" applyAlignment="1">
      <alignment vertical="center"/>
    </xf>
    <xf numFmtId="3" fontId="4" fillId="0" borderId="79" xfId="2" applyNumberFormat="1" applyFont="1" applyBorder="1" applyAlignment="1">
      <alignment vertical="center"/>
    </xf>
    <xf numFmtId="3" fontId="4" fillId="0" borderId="81" xfId="2" applyNumberFormat="1" applyFont="1" applyBorder="1" applyAlignment="1">
      <alignment vertical="center"/>
    </xf>
    <xf numFmtId="3" fontId="4" fillId="0" borderId="65" xfId="2" applyNumberFormat="1" applyFont="1" applyBorder="1" applyAlignment="1">
      <alignment vertical="center"/>
    </xf>
    <xf numFmtId="3" fontId="4" fillId="0" borderId="0" xfId="2" applyNumberFormat="1" applyFont="1" applyBorder="1" applyAlignment="1">
      <alignment vertical="center"/>
    </xf>
    <xf numFmtId="3" fontId="4" fillId="0" borderId="55" xfId="2" applyNumberFormat="1" applyFont="1" applyBorder="1" applyAlignment="1">
      <alignment vertical="center"/>
    </xf>
    <xf numFmtId="3" fontId="4" fillId="0" borderId="78" xfId="2" applyNumberFormat="1" applyFont="1" applyBorder="1" applyAlignment="1">
      <alignment vertical="center"/>
    </xf>
    <xf numFmtId="0" fontId="19" fillId="0" borderId="0" xfId="2"/>
    <xf numFmtId="3" fontId="4" fillId="0" borderId="26" xfId="2" applyNumberFormat="1" applyFont="1" applyBorder="1" applyAlignment="1">
      <alignment horizontal="right" vertical="center"/>
    </xf>
    <xf numFmtId="3" fontId="4" fillId="0" borderId="45" xfId="2" applyNumberFormat="1" applyFont="1" applyBorder="1" applyAlignment="1">
      <alignment vertical="center"/>
    </xf>
    <xf numFmtId="3" fontId="4" fillId="0" borderId="46" xfId="2" applyNumberFormat="1" applyFont="1" applyBorder="1" applyAlignment="1">
      <alignment vertical="center"/>
    </xf>
    <xf numFmtId="3" fontId="21" fillId="0" borderId="50" xfId="2" applyNumberFormat="1" applyFont="1" applyBorder="1" applyAlignment="1">
      <alignment horizontal="center" vertical="center" wrapText="1"/>
    </xf>
    <xf numFmtId="3" fontId="4" fillId="0" borderId="36" xfId="2" applyNumberFormat="1" applyFont="1" applyBorder="1" applyAlignment="1">
      <alignment horizontal="right" vertical="center" wrapText="1"/>
    </xf>
    <xf numFmtId="3" fontId="4" fillId="0" borderId="26" xfId="2" applyNumberFormat="1" applyFont="1" applyBorder="1" applyAlignment="1">
      <alignment horizontal="right" vertical="center" wrapText="1"/>
    </xf>
    <xf numFmtId="3" fontId="21" fillId="0" borderId="68" xfId="2" applyNumberFormat="1" applyFont="1" applyBorder="1" applyAlignment="1">
      <alignment horizontal="center" vertical="center"/>
    </xf>
    <xf numFmtId="3" fontId="21" fillId="0" borderId="69" xfId="2" applyNumberFormat="1" applyFont="1" applyBorder="1" applyAlignment="1">
      <alignment horizontal="center" vertical="center"/>
    </xf>
    <xf numFmtId="3" fontId="21" fillId="0" borderId="70" xfId="2" applyNumberFormat="1" applyFont="1" applyBorder="1" applyAlignment="1">
      <alignment horizontal="center" vertical="center"/>
    </xf>
    <xf numFmtId="3" fontId="4" fillId="0" borderId="71" xfId="2" applyNumberFormat="1" applyFont="1" applyBorder="1" applyAlignment="1">
      <alignment horizontal="left" vertical="center"/>
    </xf>
    <xf numFmtId="3" fontId="4" fillId="0" borderId="67" xfId="2" applyNumberFormat="1" applyFont="1" applyBorder="1" applyAlignment="1">
      <alignment vertical="center"/>
    </xf>
    <xf numFmtId="3" fontId="21" fillId="0" borderId="72" xfId="2" applyNumberFormat="1" applyFont="1" applyBorder="1" applyAlignment="1">
      <alignment vertical="center"/>
    </xf>
    <xf numFmtId="3" fontId="21" fillId="0" borderId="73" xfId="2" applyNumberFormat="1" applyFont="1" applyBorder="1" applyAlignment="1">
      <alignment horizontal="center" vertical="center"/>
    </xf>
    <xf numFmtId="3" fontId="21" fillId="0" borderId="73" xfId="2" applyNumberFormat="1" applyFont="1" applyBorder="1" applyAlignment="1">
      <alignment horizontal="right" vertical="center"/>
    </xf>
    <xf numFmtId="3" fontId="21" fillId="0" borderId="74" xfId="2" applyNumberFormat="1" applyFont="1" applyBorder="1" applyAlignment="1">
      <alignment vertical="center"/>
    </xf>
    <xf numFmtId="3" fontId="4" fillId="0" borderId="0" xfId="2" applyNumberFormat="1" applyFont="1" applyAlignment="1">
      <alignment horizontal="center" vertical="center"/>
    </xf>
    <xf numFmtId="0" fontId="19" fillId="0" borderId="0" xfId="2"/>
    <xf numFmtId="3" fontId="4" fillId="0" borderId="22" xfId="2" applyNumberFormat="1" applyFont="1" applyFill="1" applyBorder="1" applyAlignment="1">
      <alignment vertical="center"/>
    </xf>
    <xf numFmtId="3" fontId="4" fillId="0" borderId="23" xfId="2" applyNumberFormat="1" applyFont="1" applyFill="1" applyBorder="1" applyAlignment="1">
      <alignment vertical="center"/>
    </xf>
    <xf numFmtId="3" fontId="4" fillId="0" borderId="26" xfId="2" applyNumberFormat="1" applyFont="1" applyFill="1" applyBorder="1" applyAlignment="1">
      <alignment vertical="center"/>
    </xf>
    <xf numFmtId="3" fontId="4" fillId="0" borderId="27" xfId="2" applyNumberFormat="1" applyFont="1" applyFill="1" applyBorder="1" applyAlignment="1">
      <alignment vertical="center"/>
    </xf>
    <xf numFmtId="3" fontId="4" fillId="0" borderId="29" xfId="2" applyNumberFormat="1" applyFont="1" applyFill="1" applyBorder="1" applyAlignment="1">
      <alignment vertical="center"/>
    </xf>
    <xf numFmtId="3" fontId="4" fillId="0" borderId="0" xfId="2" applyNumberFormat="1" applyFont="1" applyAlignment="1">
      <alignment vertical="center"/>
    </xf>
    <xf numFmtId="3" fontId="4" fillId="0" borderId="35" xfId="2" applyNumberFormat="1" applyFont="1" applyFill="1" applyBorder="1" applyAlignment="1">
      <alignment vertical="center"/>
    </xf>
    <xf numFmtId="3" fontId="21" fillId="0" borderId="33" xfId="2" applyNumberFormat="1" applyFont="1" applyFill="1" applyBorder="1" applyAlignment="1">
      <alignment horizontal="center" vertical="center"/>
    </xf>
    <xf numFmtId="3" fontId="12" fillId="0" borderId="44" xfId="2" applyNumberFormat="1" applyFont="1" applyFill="1" applyBorder="1" applyAlignment="1">
      <alignment horizontal="left" vertical="center"/>
    </xf>
    <xf numFmtId="3" fontId="21" fillId="0" borderId="47" xfId="2" applyNumberFormat="1" applyFont="1" applyFill="1" applyBorder="1" applyAlignment="1">
      <alignment horizontal="center" vertical="center"/>
    </xf>
    <xf numFmtId="3" fontId="21" fillId="0" borderId="32" xfId="2" applyNumberFormat="1" applyFont="1" applyFill="1" applyBorder="1" applyAlignment="1">
      <alignment horizontal="center" vertical="center"/>
    </xf>
    <xf numFmtId="3" fontId="21" fillId="0" borderId="44" xfId="2" applyNumberFormat="1" applyFont="1" applyFill="1" applyBorder="1" applyAlignment="1">
      <alignment horizontal="center" vertical="center"/>
    </xf>
    <xf numFmtId="3" fontId="21" fillId="0" borderId="42" xfId="2" applyNumberFormat="1" applyFont="1" applyFill="1" applyBorder="1" applyAlignment="1">
      <alignment horizontal="left" vertical="center"/>
    </xf>
    <xf numFmtId="3" fontId="4" fillId="0" borderId="48" xfId="2" applyNumberFormat="1" applyFont="1" applyFill="1" applyBorder="1" applyAlignment="1">
      <alignment vertical="center"/>
    </xf>
    <xf numFmtId="3" fontId="4" fillId="0" borderId="42" xfId="2" applyNumberFormat="1" applyFont="1" applyFill="1" applyBorder="1" applyAlignment="1">
      <alignment vertical="center"/>
    </xf>
    <xf numFmtId="3" fontId="4" fillId="0" borderId="41" xfId="2" applyNumberFormat="1" applyFont="1" applyFill="1" applyBorder="1" applyAlignment="1">
      <alignment horizontal="left" vertical="center"/>
    </xf>
    <xf numFmtId="3" fontId="4" fillId="0" borderId="41" xfId="2" applyNumberFormat="1" applyFont="1" applyFill="1" applyBorder="1" applyAlignment="1">
      <alignment vertical="center"/>
    </xf>
    <xf numFmtId="3" fontId="4" fillId="0" borderId="49" xfId="2" applyNumberFormat="1" applyFont="1" applyFill="1" applyBorder="1" applyAlignment="1">
      <alignment vertical="center"/>
    </xf>
    <xf numFmtId="3" fontId="4" fillId="0" borderId="43" xfId="2" applyNumberFormat="1" applyFont="1" applyFill="1" applyBorder="1" applyAlignment="1">
      <alignment horizontal="left" vertical="center"/>
    </xf>
    <xf numFmtId="3" fontId="21" fillId="0" borderId="44" xfId="2" applyNumberFormat="1" applyFont="1" applyFill="1" applyBorder="1" applyAlignment="1">
      <alignment horizontal="left" vertical="center"/>
    </xf>
    <xf numFmtId="3" fontId="4" fillId="0" borderId="47" xfId="2" applyNumberFormat="1" applyFont="1" applyFill="1" applyBorder="1" applyAlignment="1">
      <alignment vertical="center"/>
    </xf>
    <xf numFmtId="3" fontId="4" fillId="0" borderId="0" xfId="2" applyNumberFormat="1" applyFont="1" applyAlignment="1">
      <alignment horizontal="right" vertical="center"/>
    </xf>
    <xf numFmtId="3" fontId="4" fillId="0" borderId="76" xfId="2" applyNumberFormat="1" applyFont="1" applyFill="1" applyBorder="1" applyAlignment="1">
      <alignment vertical="center"/>
    </xf>
    <xf numFmtId="3" fontId="21" fillId="0" borderId="50" xfId="2" applyNumberFormat="1" applyFont="1" applyFill="1" applyBorder="1" applyAlignment="1">
      <alignment horizontal="left" vertical="center"/>
    </xf>
    <xf numFmtId="3" fontId="4" fillId="0" borderId="82" xfId="2" applyNumberFormat="1" applyFont="1" applyFill="1" applyBorder="1" applyAlignment="1">
      <alignment vertical="center"/>
    </xf>
    <xf numFmtId="3" fontId="4" fillId="0" borderId="50" xfId="2" applyNumberFormat="1" applyFont="1" applyFill="1" applyBorder="1" applyAlignment="1">
      <alignment vertical="center"/>
    </xf>
    <xf numFmtId="3" fontId="21" fillId="0" borderId="83" xfId="2" applyNumberFormat="1" applyFont="1" applyFill="1" applyBorder="1" applyAlignment="1">
      <alignment horizontal="left" vertical="center"/>
    </xf>
    <xf numFmtId="3" fontId="4" fillId="0" borderId="84" xfId="2" applyNumberFormat="1" applyFont="1" applyFill="1" applyBorder="1" applyAlignment="1">
      <alignment vertical="center"/>
    </xf>
    <xf numFmtId="3" fontId="4" fillId="0" borderId="77" xfId="2" applyNumberFormat="1" applyFont="1" applyFill="1" applyBorder="1" applyAlignment="1">
      <alignment vertical="center"/>
    </xf>
    <xf numFmtId="0" fontId="4" fillId="0" borderId="4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vertical="top" wrapText="1"/>
    </xf>
    <xf numFmtId="0" fontId="18" fillId="0" borderId="0" xfId="0" applyFont="1" applyFill="1" applyBorder="1"/>
    <xf numFmtId="164" fontId="12" fillId="0" borderId="0" xfId="0" applyNumberFormat="1" applyFont="1" applyFill="1" applyBorder="1" applyAlignment="1"/>
    <xf numFmtId="0" fontId="12" fillId="0" borderId="0" xfId="0" applyFont="1" applyFill="1" applyBorder="1" applyAlignment="1"/>
    <xf numFmtId="0" fontId="0" fillId="0" borderId="0" xfId="0"/>
    <xf numFmtId="0" fontId="27" fillId="0" borderId="0" xfId="0" applyFont="1" applyAlignment="1">
      <alignment horizontal="center"/>
    </xf>
    <xf numFmtId="0" fontId="28" fillId="0" borderId="91" xfId="0" applyFont="1" applyBorder="1" applyAlignment="1">
      <alignment horizontal="center" wrapText="1"/>
    </xf>
    <xf numFmtId="0" fontId="28" fillId="0" borderId="92" xfId="0" applyFont="1" applyBorder="1" applyAlignment="1">
      <alignment horizontal="center" vertical="center"/>
    </xf>
    <xf numFmtId="0" fontId="27" fillId="0" borderId="93" xfId="0" applyFont="1" applyBorder="1"/>
    <xf numFmtId="0" fontId="27" fillId="0" borderId="94" xfId="0" applyFont="1" applyBorder="1"/>
    <xf numFmtId="0" fontId="27" fillId="0" borderId="95" xfId="0" applyFont="1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0" fillId="0" borderId="99" xfId="0" applyBorder="1"/>
    <xf numFmtId="0" fontId="0" fillId="0" borderId="100" xfId="0" applyBorder="1"/>
    <xf numFmtId="0" fontId="0" fillId="0" borderId="101" xfId="0" applyBorder="1"/>
    <xf numFmtId="0" fontId="26" fillId="0" borderId="99" xfId="0" applyFont="1" applyBorder="1"/>
    <xf numFmtId="0" fontId="26" fillId="0" borderId="100" xfId="0" applyFont="1" applyBorder="1"/>
    <xf numFmtId="0" fontId="0" fillId="0" borderId="99" xfId="0" applyBorder="1" applyAlignment="1">
      <alignment vertical="center" wrapText="1"/>
    </xf>
    <xf numFmtId="0" fontId="0" fillId="0" borderId="100" xfId="0" applyBorder="1" applyAlignment="1">
      <alignment vertical="center" wrapText="1"/>
    </xf>
    <xf numFmtId="0" fontId="0" fillId="0" borderId="102" xfId="0" applyBorder="1"/>
    <xf numFmtId="0" fontId="0" fillId="0" borderId="103" xfId="0" applyBorder="1"/>
    <xf numFmtId="0" fontId="0" fillId="0" borderId="104" xfId="0" applyBorder="1"/>
    <xf numFmtId="0" fontId="27" fillId="0" borderId="102" xfId="0" applyFont="1" applyBorder="1"/>
    <xf numFmtId="0" fontId="27" fillId="0" borderId="98" xfId="0" applyFont="1" applyBorder="1"/>
    <xf numFmtId="0" fontId="0" fillId="0" borderId="103" xfId="0" applyFill="1" applyBorder="1"/>
    <xf numFmtId="0" fontId="27" fillId="0" borderId="104" xfId="0" applyFont="1" applyBorder="1"/>
    <xf numFmtId="0" fontId="0" fillId="0" borderId="90" xfId="0" applyBorder="1"/>
    <xf numFmtId="0" fontId="0" fillId="0" borderId="105" xfId="0" applyBorder="1"/>
    <xf numFmtId="0" fontId="0" fillId="0" borderId="105" xfId="0" applyFill="1" applyBorder="1"/>
    <xf numFmtId="0" fontId="27" fillId="0" borderId="106" xfId="0" applyFont="1" applyBorder="1"/>
    <xf numFmtId="0" fontId="29" fillId="0" borderId="107" xfId="0" applyFont="1" applyBorder="1"/>
    <xf numFmtId="0" fontId="29" fillId="0" borderId="108" xfId="0" applyFont="1" applyBorder="1"/>
    <xf numFmtId="0" fontId="29" fillId="0" borderId="0" xfId="0" applyFont="1" applyBorder="1" applyAlignment="1">
      <alignment horizontal="center"/>
    </xf>
    <xf numFmtId="0" fontId="5" fillId="0" borderId="112" xfId="0" applyFont="1" applyBorder="1"/>
    <xf numFmtId="0" fontId="32" fillId="0" borderId="0" xfId="0" applyFont="1" applyBorder="1"/>
    <xf numFmtId="0" fontId="32" fillId="0" borderId="114" xfId="0" applyFont="1" applyBorder="1" applyAlignment="1">
      <alignment horizontal="right"/>
    </xf>
    <xf numFmtId="0" fontId="27" fillId="0" borderId="116" xfId="0" applyFont="1" applyBorder="1" applyAlignment="1">
      <alignment horizontal="center"/>
    </xf>
    <xf numFmtId="0" fontId="27" fillId="0" borderId="117" xfId="0" applyFont="1" applyBorder="1" applyAlignment="1"/>
    <xf numFmtId="0" fontId="27" fillId="0" borderId="118" xfId="0" applyFont="1" applyBorder="1" applyAlignment="1"/>
    <xf numFmtId="0" fontId="27" fillId="0" borderId="119" xfId="0" applyFont="1" applyBorder="1" applyAlignment="1">
      <alignment horizontal="center"/>
    </xf>
    <xf numFmtId="0" fontId="27" fillId="0" borderId="121" xfId="0" applyFont="1" applyBorder="1" applyAlignment="1">
      <alignment horizontal="center"/>
    </xf>
    <xf numFmtId="0" fontId="27" fillId="0" borderId="122" xfId="0" applyFont="1" applyBorder="1"/>
    <xf numFmtId="0" fontId="32" fillId="0" borderId="123" xfId="0" applyFont="1" applyBorder="1" applyAlignment="1">
      <alignment horizontal="center" wrapText="1"/>
    </xf>
    <xf numFmtId="0" fontId="27" fillId="0" borderId="124" xfId="0" applyFont="1" applyBorder="1"/>
    <xf numFmtId="0" fontId="27" fillId="0" borderId="125" xfId="0" applyFont="1" applyBorder="1" applyAlignment="1">
      <alignment horizontal="center"/>
    </xf>
    <xf numFmtId="0" fontId="17" fillId="0" borderId="126" xfId="0" applyFont="1" applyBorder="1"/>
    <xf numFmtId="0" fontId="17" fillId="0" borderId="127" xfId="0" applyFont="1" applyBorder="1"/>
    <xf numFmtId="0" fontId="17" fillId="0" borderId="128" xfId="0" applyFont="1" applyBorder="1"/>
    <xf numFmtId="0" fontId="17" fillId="0" borderId="123" xfId="0" applyFont="1" applyBorder="1"/>
    <xf numFmtId="0" fontId="17" fillId="0" borderId="129" xfId="0" applyFont="1" applyBorder="1"/>
    <xf numFmtId="10" fontId="17" fillId="0" borderId="130" xfId="0" applyNumberFormat="1" applyFont="1" applyBorder="1"/>
    <xf numFmtId="0" fontId="27" fillId="0" borderId="131" xfId="0" applyFont="1" applyBorder="1"/>
    <xf numFmtId="0" fontId="27" fillId="0" borderId="132" xfId="0" applyFont="1" applyBorder="1"/>
    <xf numFmtId="0" fontId="27" fillId="0" borderId="133" xfId="0" applyFont="1" applyBorder="1"/>
    <xf numFmtId="0" fontId="27" fillId="0" borderId="134" xfId="0" applyFont="1" applyBorder="1"/>
    <xf numFmtId="0" fontId="27" fillId="0" borderId="135" xfId="0" applyFont="1" applyBorder="1"/>
    <xf numFmtId="10" fontId="27" fillId="0" borderId="136" xfId="0" applyNumberFormat="1" applyFont="1" applyBorder="1"/>
    <xf numFmtId="0" fontId="32" fillId="0" borderId="137" xfId="0" applyFont="1" applyBorder="1"/>
    <xf numFmtId="0" fontId="32" fillId="0" borderId="138" xfId="0" applyFont="1" applyBorder="1"/>
    <xf numFmtId="0" fontId="32" fillId="0" borderId="139" xfId="0" applyFont="1" applyBorder="1"/>
    <xf numFmtId="0" fontId="32" fillId="0" borderId="140" xfId="0" applyFont="1" applyBorder="1"/>
    <xf numFmtId="0" fontId="32" fillId="0" borderId="141" xfId="0" applyFont="1" applyBorder="1"/>
    <xf numFmtId="10" fontId="32" fillId="0" borderId="142" xfId="0" applyNumberFormat="1" applyFont="1" applyBorder="1"/>
    <xf numFmtId="0" fontId="32" fillId="0" borderId="143" xfId="0" applyFont="1" applyBorder="1"/>
    <xf numFmtId="0" fontId="32" fillId="0" borderId="144" xfId="0" applyFont="1" applyBorder="1"/>
    <xf numFmtId="0" fontId="32" fillId="0" borderId="145" xfId="0" applyFont="1" applyBorder="1"/>
    <xf numFmtId="0" fontId="32" fillId="0" borderId="146" xfId="0" applyFont="1" applyBorder="1"/>
    <xf numFmtId="10" fontId="32" fillId="0" borderId="147" xfId="0" applyNumberFormat="1" applyFont="1" applyBorder="1"/>
    <xf numFmtId="0" fontId="32" fillId="0" borderId="148" xfId="0" applyFont="1" applyBorder="1"/>
    <xf numFmtId="0" fontId="17" fillId="0" borderId="137" xfId="0" applyFont="1" applyBorder="1"/>
    <xf numFmtId="0" fontId="33" fillId="0" borderId="137" xfId="0" applyFont="1" applyBorder="1"/>
    <xf numFmtId="6" fontId="32" fillId="0" borderId="147" xfId="0" applyNumberFormat="1" applyFont="1" applyBorder="1"/>
    <xf numFmtId="0" fontId="27" fillId="0" borderId="137" xfId="0" applyFont="1" applyBorder="1"/>
    <xf numFmtId="0" fontId="27" fillId="0" borderId="143" xfId="0" applyFont="1" applyBorder="1"/>
    <xf numFmtId="0" fontId="27" fillId="0" borderId="144" xfId="0" applyFont="1" applyBorder="1"/>
    <xf numFmtId="0" fontId="27" fillId="0" borderId="145" xfId="0" applyFont="1" applyBorder="1"/>
    <xf numFmtId="0" fontId="27" fillId="0" borderId="146" xfId="0" applyFont="1" applyBorder="1"/>
    <xf numFmtId="10" fontId="27" fillId="0" borderId="147" xfId="0" applyNumberFormat="1" applyFont="1" applyBorder="1"/>
    <xf numFmtId="0" fontId="32" fillId="0" borderId="147" xfId="0" applyFont="1" applyBorder="1"/>
    <xf numFmtId="0" fontId="32" fillId="0" borderId="114" xfId="0" applyFont="1" applyBorder="1"/>
    <xf numFmtId="0" fontId="27" fillId="0" borderId="115" xfId="0" applyFont="1" applyBorder="1" applyAlignment="1">
      <alignment horizontal="center"/>
    </xf>
    <xf numFmtId="0" fontId="32" fillId="0" borderId="149" xfId="0" applyFont="1" applyBorder="1"/>
    <xf numFmtId="0" fontId="32" fillId="0" borderId="150" xfId="0" applyFont="1" applyBorder="1"/>
    <xf numFmtId="0" fontId="32" fillId="0" borderId="120" xfId="0" applyFont="1" applyBorder="1"/>
    <xf numFmtId="0" fontId="32" fillId="0" borderId="121" xfId="0" applyFont="1" applyBorder="1"/>
    <xf numFmtId="0" fontId="32" fillId="0" borderId="151" xfId="0" applyFont="1" applyBorder="1"/>
    <xf numFmtId="0" fontId="32" fillId="0" borderId="152" xfId="0" applyFont="1" applyBorder="1"/>
    <xf numFmtId="0" fontId="32" fillId="0" borderId="131" xfId="0" applyFont="1" applyBorder="1"/>
    <xf numFmtId="3" fontId="32" fillId="0" borderId="133" xfId="0" applyNumberFormat="1" applyFont="1" applyBorder="1"/>
    <xf numFmtId="0" fontId="32" fillId="0" borderId="133" xfId="0" applyFont="1" applyBorder="1"/>
    <xf numFmtId="0" fontId="32" fillId="0" borderId="153" xfId="0" applyFont="1" applyBorder="1"/>
    <xf numFmtId="3" fontId="32" fillId="9" borderId="138" xfId="0" applyNumberFormat="1" applyFont="1" applyFill="1" applyBorder="1"/>
    <xf numFmtId="3" fontId="32" fillId="0" borderId="139" xfId="0" applyNumberFormat="1" applyFont="1" applyBorder="1"/>
    <xf numFmtId="0" fontId="32" fillId="0" borderId="154" xfId="0" applyFont="1" applyBorder="1"/>
    <xf numFmtId="3" fontId="32" fillId="9" borderId="143" xfId="0" applyNumberFormat="1" applyFont="1" applyFill="1" applyBorder="1"/>
    <xf numFmtId="3" fontId="32" fillId="0" borderId="144" xfId="0" applyNumberFormat="1" applyFont="1" applyBorder="1"/>
    <xf numFmtId="0" fontId="32" fillId="0" borderId="155" xfId="0" applyFont="1" applyBorder="1"/>
    <xf numFmtId="10" fontId="32" fillId="0" borderId="144" xfId="0" applyNumberFormat="1" applyFont="1" applyBorder="1"/>
    <xf numFmtId="3" fontId="17" fillId="9" borderId="143" xfId="0" applyNumberFormat="1" applyFont="1" applyFill="1" applyBorder="1"/>
    <xf numFmtId="0" fontId="32" fillId="0" borderId="126" xfId="0" applyFont="1" applyBorder="1"/>
    <xf numFmtId="3" fontId="32" fillId="9" borderId="127" xfId="0" applyNumberFormat="1" applyFont="1" applyFill="1" applyBorder="1"/>
    <xf numFmtId="3" fontId="27" fillId="0" borderId="144" xfId="0" applyNumberFormat="1" applyFont="1" applyBorder="1"/>
    <xf numFmtId="3" fontId="27" fillId="0" borderId="132" xfId="0" applyNumberFormat="1" applyFont="1" applyBorder="1"/>
    <xf numFmtId="0" fontId="33" fillId="0" borderId="148" xfId="0" applyFont="1" applyBorder="1"/>
    <xf numFmtId="3" fontId="32" fillId="0" borderId="138" xfId="0" applyNumberFormat="1" applyFont="1" applyBorder="1"/>
    <xf numFmtId="3" fontId="17" fillId="0" borderId="143" xfId="0" applyNumberFormat="1" applyFont="1" applyBorder="1"/>
    <xf numFmtId="3" fontId="32" fillId="0" borderId="143" xfId="0" applyNumberFormat="1" applyFont="1" applyBorder="1"/>
    <xf numFmtId="3" fontId="26" fillId="0" borderId="143" xfId="0" applyNumberFormat="1" applyFont="1" applyBorder="1"/>
    <xf numFmtId="10" fontId="27" fillId="0" borderId="144" xfId="0" applyNumberFormat="1" applyFont="1" applyBorder="1"/>
    <xf numFmtId="0" fontId="27" fillId="0" borderId="155" xfId="0" applyFont="1" applyBorder="1"/>
    <xf numFmtId="3" fontId="32" fillId="0" borderId="143" xfId="0" applyNumberFormat="1" applyFont="1" applyFill="1" applyBorder="1"/>
    <xf numFmtId="3" fontId="27" fillId="0" borderId="143" xfId="0" applyNumberFormat="1" applyFont="1" applyBorder="1"/>
    <xf numFmtId="0" fontId="27" fillId="0" borderId="156" xfId="0" applyFont="1" applyBorder="1"/>
    <xf numFmtId="3" fontId="27" fillId="0" borderId="122" xfId="0" applyNumberFormat="1" applyFont="1" applyBorder="1"/>
    <xf numFmtId="10" fontId="32" fillId="0" borderId="122" xfId="0" applyNumberFormat="1" applyFont="1" applyBorder="1"/>
    <xf numFmtId="0" fontId="32" fillId="0" borderId="122" xfId="0" applyFont="1" applyBorder="1"/>
    <xf numFmtId="0" fontId="32" fillId="0" borderId="157" xfId="0" applyFont="1" applyBorder="1"/>
    <xf numFmtId="3" fontId="32" fillId="0" borderId="132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7" fillId="0" borderId="111" xfId="0" applyFont="1" applyBorder="1"/>
    <xf numFmtId="0" fontId="32" fillId="0" borderId="0" xfId="0" applyFont="1"/>
    <xf numFmtId="0" fontId="34" fillId="0" borderId="0" xfId="0" applyFont="1" applyFill="1" applyBorder="1" applyAlignment="1"/>
    <xf numFmtId="0" fontId="27" fillId="0" borderId="161" xfId="0" applyFont="1" applyBorder="1" applyAlignment="1">
      <alignment horizontal="center"/>
    </xf>
    <xf numFmtId="0" fontId="17" fillId="0" borderId="6" xfId="1" applyNumberFormat="1" applyFont="1" applyFill="1" applyBorder="1" applyAlignment="1">
      <alignment vertical="top" wrapText="1"/>
    </xf>
    <xf numFmtId="0" fontId="17" fillId="0" borderId="12" xfId="1" applyNumberFormat="1" applyFont="1" applyFill="1" applyBorder="1" applyAlignment="1">
      <alignment vertical="top" wrapText="1"/>
    </xf>
    <xf numFmtId="0" fontId="17" fillId="0" borderId="162" xfId="1" applyNumberFormat="1" applyFont="1" applyFill="1" applyBorder="1" applyAlignment="1">
      <alignment vertical="top" wrapText="1"/>
    </xf>
    <xf numFmtId="0" fontId="17" fillId="0" borderId="85" xfId="1" applyNumberFormat="1" applyFont="1" applyFill="1" applyBorder="1" applyAlignment="1">
      <alignment vertical="top" wrapText="1"/>
    </xf>
    <xf numFmtId="0" fontId="17" fillId="0" borderId="109" xfId="1" applyNumberFormat="1" applyFont="1" applyFill="1" applyBorder="1" applyAlignment="1">
      <alignment vertical="top" wrapText="1"/>
    </xf>
    <xf numFmtId="0" fontId="17" fillId="0" borderId="163" xfId="1" applyNumberFormat="1" applyFont="1" applyFill="1" applyBorder="1" applyAlignment="1">
      <alignment vertical="top" wrapText="1"/>
    </xf>
    <xf numFmtId="0" fontId="17" fillId="0" borderId="1" xfId="1" applyNumberFormat="1" applyFont="1" applyFill="1" applyBorder="1" applyAlignment="1">
      <alignment vertical="top" wrapText="1"/>
    </xf>
    <xf numFmtId="0" fontId="17" fillId="0" borderId="9" xfId="1" applyNumberFormat="1" applyFont="1" applyFill="1" applyBorder="1" applyAlignment="1">
      <alignment vertical="top" wrapText="1"/>
    </xf>
    <xf numFmtId="0" fontId="17" fillId="0" borderId="161" xfId="1" applyNumberFormat="1" applyFont="1" applyFill="1" applyBorder="1" applyAlignment="1">
      <alignment vertical="top" wrapText="1"/>
    </xf>
    <xf numFmtId="0" fontId="27" fillId="0" borderId="1" xfId="1" applyNumberFormat="1" applyFont="1" applyFill="1" applyBorder="1" applyAlignment="1">
      <alignment vertical="top" wrapText="1"/>
    </xf>
    <xf numFmtId="0" fontId="27" fillId="0" borderId="9" xfId="1" applyNumberFormat="1" applyFont="1" applyFill="1" applyBorder="1" applyAlignment="1">
      <alignment vertical="top" wrapText="1"/>
    </xf>
    <xf numFmtId="0" fontId="27" fillId="0" borderId="161" xfId="1" applyNumberFormat="1" applyFont="1" applyFill="1" applyBorder="1" applyAlignment="1">
      <alignment vertical="top" wrapText="1"/>
    </xf>
    <xf numFmtId="3" fontId="17" fillId="0" borderId="1" xfId="1" applyNumberFormat="1" applyFont="1" applyFill="1" applyBorder="1" applyAlignment="1">
      <alignment vertical="top" wrapText="1"/>
    </xf>
    <xf numFmtId="3" fontId="17" fillId="0" borderId="161" xfId="1" applyNumberFormat="1" applyFont="1" applyFill="1" applyBorder="1" applyAlignment="1">
      <alignment vertical="top" wrapText="1"/>
    </xf>
    <xf numFmtId="3" fontId="27" fillId="0" borderId="1" xfId="1" applyNumberFormat="1" applyFont="1" applyFill="1" applyBorder="1" applyAlignment="1">
      <alignment vertical="top" wrapText="1"/>
    </xf>
    <xf numFmtId="3" fontId="27" fillId="0" borderId="9" xfId="1" applyNumberFormat="1" applyFont="1" applyFill="1" applyBorder="1" applyAlignment="1">
      <alignment vertical="top" wrapText="1"/>
    </xf>
    <xf numFmtId="3" fontId="27" fillId="0" borderId="161" xfId="1" applyNumberFormat="1" applyFont="1" applyFill="1" applyBorder="1" applyAlignment="1">
      <alignment vertical="top" wrapText="1"/>
    </xf>
    <xf numFmtId="3" fontId="27" fillId="0" borderId="6" xfId="1" applyNumberFormat="1" applyFont="1" applyFill="1" applyBorder="1" applyAlignment="1">
      <alignment vertical="top" wrapText="1"/>
    </xf>
    <xf numFmtId="3" fontId="27" fillId="0" borderId="12" xfId="1" applyNumberFormat="1" applyFont="1" applyFill="1" applyBorder="1" applyAlignment="1">
      <alignment vertical="top" wrapText="1"/>
    </xf>
    <xf numFmtId="3" fontId="27" fillId="0" borderId="162" xfId="1" applyNumberFormat="1" applyFont="1" applyFill="1" applyBorder="1" applyAlignment="1">
      <alignment vertical="top" wrapText="1"/>
    </xf>
    <xf numFmtId="0" fontId="5" fillId="0" borderId="110" xfId="0" applyFont="1" applyBorder="1"/>
    <xf numFmtId="0" fontId="5" fillId="0" borderId="110" xfId="0" applyNumberFormat="1" applyFont="1" applyBorder="1"/>
    <xf numFmtId="3" fontId="21" fillId="0" borderId="42" xfId="2" applyNumberFormat="1" applyFont="1" applyBorder="1" applyAlignment="1">
      <alignment vertical="center"/>
    </xf>
    <xf numFmtId="3" fontId="21" fillId="0" borderId="41" xfId="2" applyNumberFormat="1" applyFont="1" applyBorder="1" applyAlignment="1">
      <alignment vertical="center"/>
    </xf>
    <xf numFmtId="3" fontId="21" fillId="0" borderId="75" xfId="2" applyNumberFormat="1" applyFont="1" applyBorder="1" applyAlignment="1">
      <alignment vertical="center"/>
    </xf>
    <xf numFmtId="3" fontId="21" fillId="0" borderId="61" xfId="2" applyNumberFormat="1" applyFont="1" applyBorder="1" applyAlignment="1">
      <alignment vertical="center"/>
    </xf>
    <xf numFmtId="3" fontId="21" fillId="0" borderId="55" xfId="2" applyNumberFormat="1" applyFont="1" applyBorder="1" applyAlignment="1">
      <alignment vertical="center"/>
    </xf>
    <xf numFmtId="3" fontId="21" fillId="0" borderId="57" xfId="2" applyNumberFormat="1" applyFont="1" applyBorder="1" applyAlignment="1">
      <alignment vertical="center"/>
    </xf>
    <xf numFmtId="0" fontId="29" fillId="0" borderId="0" xfId="0" applyFont="1" applyBorder="1" applyAlignment="1">
      <alignment horizontal="center"/>
    </xf>
    <xf numFmtId="9" fontId="4" fillId="0" borderId="26" xfId="2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/>
    </xf>
    <xf numFmtId="0" fontId="30" fillId="0" borderId="0" xfId="2" applyFont="1" applyAlignment="1">
      <alignment horizontal="center"/>
    </xf>
    <xf numFmtId="0" fontId="4" fillId="0" borderId="3" xfId="1" applyNumberFormat="1" applyFont="1" applyFill="1" applyBorder="1" applyAlignment="1">
      <alignment vertical="top" wrapText="1"/>
    </xf>
    <xf numFmtId="3" fontId="5" fillId="0" borderId="14" xfId="1" applyNumberFormat="1" applyFont="1" applyFill="1" applyBorder="1" applyAlignment="1">
      <alignment vertical="center" wrapText="1" readingOrder="1"/>
    </xf>
    <xf numFmtId="3" fontId="4" fillId="0" borderId="16" xfId="1" applyNumberFormat="1" applyFont="1" applyFill="1" applyBorder="1" applyAlignment="1">
      <alignment vertical="top" wrapText="1"/>
    </xf>
    <xf numFmtId="3" fontId="5" fillId="0" borderId="3" xfId="1" applyNumberFormat="1" applyFont="1" applyFill="1" applyBorder="1" applyAlignment="1">
      <alignment vertical="center" wrapText="1" readingOrder="1"/>
    </xf>
    <xf numFmtId="3" fontId="4" fillId="0" borderId="2" xfId="1" applyNumberFormat="1" applyFont="1" applyFill="1" applyBorder="1" applyAlignment="1">
      <alignment vertical="top" wrapText="1"/>
    </xf>
    <xf numFmtId="3" fontId="4" fillId="0" borderId="14" xfId="1" applyNumberFormat="1" applyFont="1" applyFill="1" applyBorder="1" applyAlignment="1">
      <alignment vertical="top" wrapText="1"/>
    </xf>
    <xf numFmtId="3" fontId="4" fillId="0" borderId="3" xfId="1" applyNumberFormat="1" applyFont="1" applyFill="1" applyBorder="1" applyAlignment="1">
      <alignment vertical="top" wrapText="1"/>
    </xf>
    <xf numFmtId="3" fontId="5" fillId="4" borderId="3" xfId="1" applyNumberFormat="1" applyFont="1" applyFill="1" applyBorder="1" applyAlignment="1">
      <alignment vertical="center" wrapText="1" readingOrder="1"/>
    </xf>
    <xf numFmtId="3" fontId="4" fillId="0" borderId="9" xfId="1" applyNumberFormat="1" applyFont="1" applyFill="1" applyBorder="1" applyAlignment="1">
      <alignment vertical="top" wrapText="1"/>
    </xf>
    <xf numFmtId="3" fontId="5" fillId="0" borderId="15" xfId="1" applyNumberFormat="1" applyFont="1" applyFill="1" applyBorder="1" applyAlignment="1">
      <alignment horizontal="left" vertical="center" wrapText="1" readingOrder="1"/>
    </xf>
    <xf numFmtId="3" fontId="5" fillId="0" borderId="9" xfId="1" applyNumberFormat="1" applyFont="1" applyFill="1" applyBorder="1" applyAlignment="1">
      <alignment horizontal="left" vertical="center" wrapText="1" readingOrder="1"/>
    </xf>
    <xf numFmtId="3" fontId="5" fillId="0" borderId="14" xfId="1" applyNumberFormat="1" applyFont="1" applyFill="1" applyBorder="1" applyAlignment="1">
      <alignment horizontal="left" vertical="center" wrapText="1" readingOrder="1"/>
    </xf>
    <xf numFmtId="3" fontId="8" fillId="0" borderId="9" xfId="1" applyNumberFormat="1" applyFont="1" applyFill="1" applyBorder="1" applyAlignment="1">
      <alignment vertical="top" wrapText="1"/>
    </xf>
    <xf numFmtId="3" fontId="8" fillId="0" borderId="14" xfId="1" applyNumberFormat="1" applyFont="1" applyFill="1" applyBorder="1" applyAlignment="1">
      <alignment vertical="top" wrapText="1"/>
    </xf>
    <xf numFmtId="3" fontId="8" fillId="0" borderId="15" xfId="1" applyNumberFormat="1" applyFont="1" applyFill="1" applyBorder="1" applyAlignment="1">
      <alignment vertical="top" wrapText="1"/>
    </xf>
    <xf numFmtId="3" fontId="7" fillId="0" borderId="15" xfId="1" applyNumberFormat="1" applyFont="1" applyFill="1" applyBorder="1" applyAlignment="1">
      <alignment horizontal="left" vertical="center" wrapText="1" readingOrder="1"/>
    </xf>
    <xf numFmtId="3" fontId="7" fillId="0" borderId="9" xfId="1" applyNumberFormat="1" applyFont="1" applyFill="1" applyBorder="1" applyAlignment="1">
      <alignment horizontal="left" vertical="center" wrapText="1" readingOrder="1"/>
    </xf>
    <xf numFmtId="3" fontId="7" fillId="0" borderId="14" xfId="1" applyNumberFormat="1" applyFont="1" applyFill="1" applyBorder="1" applyAlignment="1">
      <alignment horizontal="left" vertical="center" wrapText="1" readingOrder="1"/>
    </xf>
    <xf numFmtId="3" fontId="5" fillId="0" borderId="14" xfId="1" applyNumberFormat="1" applyFont="1" applyFill="1" applyBorder="1" applyAlignment="1">
      <alignment horizontal="right" vertical="center" wrapText="1" readingOrder="1"/>
    </xf>
    <xf numFmtId="3" fontId="4" fillId="0" borderId="169" xfId="1" applyNumberFormat="1" applyFont="1" applyFill="1" applyBorder="1" applyAlignment="1">
      <alignment vertical="top" wrapText="1"/>
    </xf>
    <xf numFmtId="3" fontId="5" fillId="0" borderId="168" xfId="1" applyNumberFormat="1" applyFont="1" applyFill="1" applyBorder="1" applyAlignment="1">
      <alignment vertical="center" wrapText="1" readingOrder="1"/>
    </xf>
    <xf numFmtId="3" fontId="4" fillId="0" borderId="168" xfId="1" applyNumberFormat="1" applyFont="1" applyFill="1" applyBorder="1" applyAlignment="1">
      <alignment vertical="top" wrapText="1"/>
    </xf>
    <xf numFmtId="3" fontId="4" fillId="0" borderId="158" xfId="1" applyNumberFormat="1" applyFont="1" applyFill="1" applyBorder="1" applyAlignment="1">
      <alignment vertical="top" wrapText="1"/>
    </xf>
    <xf numFmtId="3" fontId="8" fillId="0" borderId="16" xfId="1" applyNumberFormat="1" applyFont="1" applyFill="1" applyBorder="1" applyAlignment="1">
      <alignment vertical="top" wrapText="1"/>
    </xf>
    <xf numFmtId="0" fontId="28" fillId="0" borderId="91" xfId="0" applyFont="1" applyBorder="1" applyAlignment="1">
      <alignment horizontal="center" vertical="center" wrapText="1"/>
    </xf>
    <xf numFmtId="0" fontId="17" fillId="0" borderId="3" xfId="1" applyNumberFormat="1" applyFont="1" applyFill="1" applyBorder="1" applyAlignment="1">
      <alignment vertical="top" wrapText="1"/>
    </xf>
    <xf numFmtId="0" fontId="4" fillId="0" borderId="5" xfId="1" applyNumberFormat="1" applyFont="1" applyFill="1" applyBorder="1" applyAlignment="1">
      <alignment vertical="top" wrapText="1"/>
    </xf>
    <xf numFmtId="0" fontId="6" fillId="0" borderId="5" xfId="1" applyNumberFormat="1" applyFont="1" applyFill="1" applyBorder="1" applyAlignment="1">
      <alignment vertical="center" wrapText="1" readingOrder="1"/>
    </xf>
    <xf numFmtId="164" fontId="6" fillId="0" borderId="5" xfId="1" applyNumberFormat="1" applyFont="1" applyFill="1" applyBorder="1" applyAlignment="1">
      <alignment vertical="center" wrapText="1" readingOrder="1"/>
    </xf>
    <xf numFmtId="0" fontId="6" fillId="5" borderId="0" xfId="1" applyNumberFormat="1" applyFont="1" applyFill="1" applyBorder="1" applyAlignment="1">
      <alignment vertical="center" wrapText="1" readingOrder="1"/>
    </xf>
    <xf numFmtId="0" fontId="4" fillId="4" borderId="0" xfId="1" applyNumberFormat="1" applyFont="1" applyFill="1" applyBorder="1" applyAlignment="1">
      <alignment vertical="top" wrapText="1"/>
    </xf>
    <xf numFmtId="164" fontId="6" fillId="5" borderId="0" xfId="1" applyNumberFormat="1" applyFont="1" applyFill="1" applyBorder="1" applyAlignment="1">
      <alignment vertical="center" wrapText="1" readingOrder="1"/>
    </xf>
    <xf numFmtId="0" fontId="6" fillId="0" borderId="0" xfId="1" applyNumberFormat="1" applyFont="1" applyFill="1" applyBorder="1" applyAlignment="1">
      <alignment vertical="center" wrapText="1" readingOrder="1"/>
    </xf>
    <xf numFmtId="164" fontId="6" fillId="0" borderId="0" xfId="1" applyNumberFormat="1" applyFont="1" applyFill="1" applyBorder="1" applyAlignment="1">
      <alignment vertical="center" wrapText="1" readingOrder="1"/>
    </xf>
    <xf numFmtId="3" fontId="32" fillId="0" borderId="138" xfId="0" applyNumberFormat="1" applyFont="1" applyFill="1" applyBorder="1"/>
    <xf numFmtId="0" fontId="32" fillId="0" borderId="156" xfId="0" applyFont="1" applyBorder="1"/>
    <xf numFmtId="3" fontId="32" fillId="0" borderId="170" xfId="0" applyNumberFormat="1" applyFont="1" applyBorder="1"/>
    <xf numFmtId="3" fontId="32" fillId="0" borderId="122" xfId="0" applyNumberFormat="1" applyFont="1" applyBorder="1"/>
    <xf numFmtId="3" fontId="17" fillId="0" borderId="127" xfId="0" applyNumberFormat="1" applyFont="1" applyBorder="1"/>
    <xf numFmtId="3" fontId="32" fillId="0" borderId="128" xfId="0" applyNumberFormat="1" applyFont="1" applyBorder="1"/>
    <xf numFmtId="10" fontId="32" fillId="0" borderId="128" xfId="0" applyNumberFormat="1" applyFont="1" applyBorder="1"/>
    <xf numFmtId="0" fontId="32" fillId="0" borderId="128" xfId="0" applyFont="1" applyBorder="1"/>
    <xf numFmtId="0" fontId="32" fillId="0" borderId="171" xfId="0" applyFont="1" applyBorder="1"/>
    <xf numFmtId="3" fontId="32" fillId="0" borderId="132" xfId="0" applyNumberFormat="1" applyFont="1" applyBorder="1"/>
    <xf numFmtId="10" fontId="32" fillId="0" borderId="133" xfId="0" applyNumberFormat="1" applyFont="1" applyBorder="1"/>
    <xf numFmtId="165" fontId="5" fillId="0" borderId="113" xfId="0" applyNumberFormat="1" applyFont="1" applyBorder="1" applyAlignment="1">
      <alignment horizontal="right"/>
    </xf>
    <xf numFmtId="165" fontId="5" fillId="0" borderId="113" xfId="0" applyNumberFormat="1" applyFont="1" applyBorder="1" applyAlignment="1"/>
    <xf numFmtId="0" fontId="5" fillId="0" borderId="91" xfId="0" applyFont="1" applyBorder="1"/>
    <xf numFmtId="3" fontId="5" fillId="0" borderId="14" xfId="1" applyNumberFormat="1" applyFont="1" applyFill="1" applyBorder="1" applyAlignment="1">
      <alignment vertical="center" wrapText="1" readingOrder="1"/>
    </xf>
    <xf numFmtId="3" fontId="5" fillId="0" borderId="5" xfId="1" applyNumberFormat="1" applyFont="1" applyFill="1" applyBorder="1" applyAlignment="1">
      <alignment vertical="center" wrapText="1" readingOrder="1"/>
    </xf>
    <xf numFmtId="3" fontId="5" fillId="0" borderId="10" xfId="1" applyNumberFormat="1" applyFont="1" applyFill="1" applyBorder="1" applyAlignment="1">
      <alignment vertical="center" wrapText="1" readingOrder="1"/>
    </xf>
    <xf numFmtId="3" fontId="4" fillId="0" borderId="172" xfId="2" applyNumberFormat="1" applyFont="1" applyBorder="1" applyAlignment="1">
      <alignment vertical="center"/>
    </xf>
    <xf numFmtId="3" fontId="21" fillId="0" borderId="172" xfId="2" applyNumberFormat="1" applyFont="1" applyBorder="1" applyAlignment="1">
      <alignment vertical="center"/>
    </xf>
    <xf numFmtId="3" fontId="21" fillId="0" borderId="173" xfId="2" applyNumberFormat="1" applyFont="1" applyBorder="1" applyAlignment="1">
      <alignment vertical="center"/>
    </xf>
    <xf numFmtId="0" fontId="6" fillId="3" borderId="1" xfId="1" applyNumberFormat="1" applyFont="1" applyFill="1" applyBorder="1" applyAlignment="1">
      <alignment vertical="center" wrapText="1" readingOrder="1"/>
    </xf>
    <xf numFmtId="0" fontId="4" fillId="0" borderId="3" xfId="1" applyNumberFormat="1" applyFont="1" applyFill="1" applyBorder="1" applyAlignment="1">
      <alignment vertical="top" wrapText="1"/>
    </xf>
    <xf numFmtId="0" fontId="4" fillId="0" borderId="2" xfId="1" applyNumberFormat="1" applyFont="1" applyFill="1" applyBorder="1" applyAlignment="1">
      <alignment vertical="top" wrapText="1"/>
    </xf>
    <xf numFmtId="0" fontId="5" fillId="0" borderId="1" xfId="1" applyNumberFormat="1" applyFont="1" applyFill="1" applyBorder="1" applyAlignment="1">
      <alignment vertical="center" wrapText="1" readingOrder="1"/>
    </xf>
    <xf numFmtId="0" fontId="6" fillId="2" borderId="1" xfId="1" applyNumberFormat="1" applyFont="1" applyFill="1" applyBorder="1" applyAlignment="1">
      <alignment vertical="center" wrapText="1" readingOrder="1"/>
    </xf>
    <xf numFmtId="0" fontId="4" fillId="0" borderId="2" xfId="0" applyFont="1" applyFill="1" applyBorder="1"/>
    <xf numFmtId="0" fontId="7" fillId="0" borderId="1" xfId="1" applyNumberFormat="1" applyFont="1" applyFill="1" applyBorder="1" applyAlignment="1">
      <alignment vertical="center" wrapText="1" readingOrder="1"/>
    </xf>
    <xf numFmtId="0" fontId="8" fillId="0" borderId="2" xfId="0" applyFont="1" applyFill="1" applyBorder="1"/>
    <xf numFmtId="0" fontId="8" fillId="0" borderId="2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center" wrapText="1" readingOrder="1"/>
    </xf>
    <xf numFmtId="49" fontId="4" fillId="0" borderId="3" xfId="1" applyNumberFormat="1" applyFont="1" applyFill="1" applyBorder="1" applyAlignment="1">
      <alignment vertical="top" wrapText="1"/>
    </xf>
    <xf numFmtId="49" fontId="5" fillId="0" borderId="9" xfId="1" applyNumberFormat="1" applyFont="1" applyFill="1" applyBorder="1" applyAlignment="1">
      <alignment horizontal="left" vertical="center" wrapText="1" readingOrder="1"/>
    </xf>
    <xf numFmtId="49" fontId="5" fillId="0" borderId="3" xfId="1" applyNumberFormat="1" applyFont="1" applyFill="1" applyBorder="1" applyAlignment="1">
      <alignment horizontal="left" vertical="center" wrapText="1" readingOrder="1"/>
    </xf>
    <xf numFmtId="0" fontId="5" fillId="0" borderId="9" xfId="1" applyNumberFormat="1" applyFont="1" applyFill="1" applyBorder="1" applyAlignment="1">
      <alignment horizontal="left" vertical="center" wrapText="1" readingOrder="1"/>
    </xf>
    <xf numFmtId="0" fontId="5" fillId="0" borderId="2" xfId="1" applyNumberFormat="1" applyFont="1" applyFill="1" applyBorder="1" applyAlignment="1">
      <alignment horizontal="left" vertical="center" wrapText="1" readingOrder="1"/>
    </xf>
    <xf numFmtId="0" fontId="5" fillId="0" borderId="159" xfId="1" applyNumberFormat="1" applyFont="1" applyFill="1" applyBorder="1" applyAlignment="1">
      <alignment vertical="center" wrapText="1" readingOrder="1"/>
    </xf>
    <xf numFmtId="0" fontId="4" fillId="0" borderId="167" xfId="1" applyNumberFormat="1" applyFont="1" applyFill="1" applyBorder="1" applyAlignment="1">
      <alignment vertical="top" wrapText="1"/>
    </xf>
    <xf numFmtId="0" fontId="4" fillId="0" borderId="168" xfId="0" applyFont="1" applyFill="1" applyBorder="1"/>
    <xf numFmtId="0" fontId="4" fillId="0" borderId="168" xfId="1" applyNumberFormat="1" applyFont="1" applyFill="1" applyBorder="1" applyAlignment="1">
      <alignment vertical="top" wrapText="1"/>
    </xf>
    <xf numFmtId="0" fontId="14" fillId="5" borderId="11" xfId="1" applyNumberFormat="1" applyFont="1" applyFill="1" applyBorder="1" applyAlignment="1">
      <alignment horizontal="center" vertical="center" wrapText="1" readingOrder="1"/>
    </xf>
    <xf numFmtId="49" fontId="5" fillId="0" borderId="9" xfId="1" applyNumberFormat="1" applyFont="1" applyFill="1" applyBorder="1" applyAlignment="1">
      <alignment horizontal="center" vertical="center" wrapText="1" readingOrder="1"/>
    </xf>
    <xf numFmtId="49" fontId="5" fillId="0" borderId="3" xfId="1" applyNumberFormat="1" applyFont="1" applyFill="1" applyBorder="1" applyAlignment="1">
      <alignment horizontal="center" vertical="center" wrapText="1" readingOrder="1"/>
    </xf>
    <xf numFmtId="0" fontId="7" fillId="0" borderId="9" xfId="1" applyNumberFormat="1" applyFont="1" applyFill="1" applyBorder="1" applyAlignment="1">
      <alignment horizontal="left" vertical="center" wrapText="1" readingOrder="1"/>
    </xf>
    <xf numFmtId="0" fontId="7" fillId="0" borderId="2" xfId="1" applyNumberFormat="1" applyFont="1" applyFill="1" applyBorder="1" applyAlignment="1">
      <alignment horizontal="left" vertical="center" wrapText="1" readingOrder="1"/>
    </xf>
    <xf numFmtId="0" fontId="7" fillId="0" borderId="9" xfId="1" applyNumberFormat="1" applyFont="1" applyFill="1" applyBorder="1" applyAlignment="1">
      <alignment vertical="center" wrapText="1" readingOrder="1"/>
    </xf>
    <xf numFmtId="0" fontId="8" fillId="0" borderId="2" xfId="0" applyFont="1" applyFill="1" applyBorder="1" applyAlignment="1">
      <alignment wrapText="1"/>
    </xf>
    <xf numFmtId="49" fontId="5" fillId="0" borderId="9" xfId="1" applyNumberFormat="1" applyFont="1" applyFill="1" applyBorder="1" applyAlignment="1">
      <alignment vertical="center" wrapText="1" readingOrder="1"/>
    </xf>
    <xf numFmtId="49" fontId="5" fillId="0" borderId="3" xfId="1" applyNumberFormat="1" applyFont="1" applyFill="1" applyBorder="1" applyAlignment="1">
      <alignment vertical="center" wrapText="1" readingOrder="1"/>
    </xf>
    <xf numFmtId="0" fontId="5" fillId="0" borderId="16" xfId="1" applyNumberFormat="1" applyFont="1" applyFill="1" applyBorder="1" applyAlignment="1">
      <alignment horizontal="left" vertical="center" wrapText="1" readingOrder="1"/>
    </xf>
    <xf numFmtId="0" fontId="7" fillId="0" borderId="14" xfId="1" applyNumberFormat="1" applyFont="1" applyFill="1" applyBorder="1" applyAlignment="1">
      <alignment vertical="center" wrapText="1" readingOrder="1"/>
    </xf>
    <xf numFmtId="0" fontId="8" fillId="0" borderId="1" xfId="1" applyNumberFormat="1" applyFont="1" applyFill="1" applyBorder="1" applyAlignment="1">
      <alignment vertical="top" wrapText="1"/>
    </xf>
    <xf numFmtId="0" fontId="8" fillId="0" borderId="1" xfId="0" applyFont="1" applyFill="1" applyBorder="1"/>
    <xf numFmtId="0" fontId="8" fillId="0" borderId="9" xfId="1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/>
    </xf>
    <xf numFmtId="0" fontId="5" fillId="5" borderId="9" xfId="1" applyNumberFormat="1" applyFont="1" applyFill="1" applyBorder="1" applyAlignment="1">
      <alignment horizontal="center" vertical="center" wrapText="1" readingOrder="1"/>
    </xf>
    <xf numFmtId="0" fontId="5" fillId="5" borderId="2" xfId="1" applyNumberFormat="1" applyFont="1" applyFill="1" applyBorder="1" applyAlignment="1">
      <alignment horizontal="center" vertical="center" wrapText="1" readingOrder="1"/>
    </xf>
    <xf numFmtId="0" fontId="5" fillId="5" borderId="1" xfId="1" applyNumberFormat="1" applyFont="1" applyFill="1" applyBorder="1" applyAlignment="1">
      <alignment vertical="center" wrapText="1" readingOrder="1"/>
    </xf>
    <xf numFmtId="0" fontId="4" fillId="4" borderId="3" xfId="1" applyNumberFormat="1" applyFont="1" applyFill="1" applyBorder="1" applyAlignment="1">
      <alignment vertical="top" wrapText="1"/>
    </xf>
    <xf numFmtId="0" fontId="4" fillId="4" borderId="2" xfId="1" applyNumberFormat="1" applyFont="1" applyFill="1" applyBorder="1" applyAlignment="1">
      <alignment vertical="top" wrapText="1"/>
    </xf>
    <xf numFmtId="0" fontId="3" fillId="5" borderId="1" xfId="1" applyNumberFormat="1" applyFont="1" applyFill="1" applyBorder="1" applyAlignment="1">
      <alignment vertical="center" wrapText="1" readingOrder="1"/>
    </xf>
    <xf numFmtId="0" fontId="3" fillId="5" borderId="9" xfId="1" applyNumberFormat="1" applyFont="1" applyFill="1" applyBorder="1" applyAlignment="1">
      <alignment horizontal="center" vertical="center" wrapText="1" readingOrder="1"/>
    </xf>
    <xf numFmtId="0" fontId="3" fillId="5" borderId="2" xfId="1" applyNumberFormat="1" applyFont="1" applyFill="1" applyBorder="1" applyAlignment="1">
      <alignment horizontal="center" vertical="center" wrapText="1" readingOrder="1"/>
    </xf>
    <xf numFmtId="0" fontId="4" fillId="4" borderId="14" xfId="1" applyNumberFormat="1" applyFont="1" applyFill="1" applyBorder="1" applyAlignment="1">
      <alignment horizontal="center" vertical="center" wrapText="1"/>
    </xf>
    <xf numFmtId="0" fontId="4" fillId="4" borderId="15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top" wrapText="1"/>
    </xf>
    <xf numFmtId="0" fontId="4" fillId="0" borderId="9" xfId="1" applyNumberFormat="1" applyFont="1" applyFill="1" applyBorder="1" applyAlignment="1">
      <alignment horizontal="center" vertical="top" wrapText="1"/>
    </xf>
    <xf numFmtId="0" fontId="4" fillId="0" borderId="14" xfId="1" applyNumberFormat="1" applyFont="1" applyFill="1" applyBorder="1" applyAlignment="1">
      <alignment horizontal="center" vertical="top" wrapText="1"/>
    </xf>
    <xf numFmtId="0" fontId="4" fillId="0" borderId="15" xfId="1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27" fillId="0" borderId="86" xfId="0" applyFont="1" applyBorder="1" applyAlignment="1">
      <alignment horizontal="center" vertical="center"/>
    </xf>
    <xf numFmtId="0" fontId="27" fillId="0" borderId="90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/>
    </xf>
    <xf numFmtId="0" fontId="27" fillId="0" borderId="88" xfId="0" applyFont="1" applyBorder="1" applyAlignment="1">
      <alignment horizontal="center"/>
    </xf>
    <xf numFmtId="0" fontId="27" fillId="0" borderId="89" xfId="0" applyFont="1" applyBorder="1" applyAlignment="1">
      <alignment horizontal="center"/>
    </xf>
    <xf numFmtId="164" fontId="6" fillId="2" borderId="1" xfId="1" applyNumberFormat="1" applyFont="1" applyFill="1" applyBorder="1" applyAlignment="1">
      <alignment vertical="center" wrapText="1" readingOrder="1"/>
    </xf>
    <xf numFmtId="164" fontId="12" fillId="8" borderId="0" xfId="0" applyNumberFormat="1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vertical="center" wrapText="1" readingOrder="1"/>
    </xf>
    <xf numFmtId="164" fontId="6" fillId="3" borderId="1" xfId="1" applyNumberFormat="1" applyFont="1" applyFill="1" applyBorder="1" applyAlignment="1">
      <alignment vertical="center" wrapText="1" readingOrder="1"/>
    </xf>
    <xf numFmtId="164" fontId="25" fillId="4" borderId="1" xfId="4" applyNumberFormat="1" applyFont="1" applyFill="1" applyBorder="1" applyAlignment="1">
      <alignment vertical="center" wrapText="1" readingOrder="1"/>
    </xf>
    <xf numFmtId="0" fontId="25" fillId="4" borderId="2" xfId="4" applyFont="1" applyFill="1" applyBorder="1"/>
    <xf numFmtId="0" fontId="25" fillId="4" borderId="3" xfId="4" applyNumberFormat="1" applyFont="1" applyFill="1" applyBorder="1" applyAlignment="1">
      <alignment vertical="top" wrapText="1"/>
    </xf>
    <xf numFmtId="0" fontId="8" fillId="0" borderId="3" xfId="1" applyNumberFormat="1" applyFont="1" applyFill="1" applyBorder="1" applyAlignment="1">
      <alignment vertical="top" wrapText="1"/>
    </xf>
    <xf numFmtId="164" fontId="5" fillId="0" borderId="9" xfId="1" applyNumberFormat="1" applyFont="1" applyFill="1" applyBorder="1" applyAlignment="1">
      <alignment horizontal="right" vertical="center" wrapText="1" readingOrder="1"/>
    </xf>
    <xf numFmtId="164" fontId="5" fillId="0" borderId="2" xfId="1" applyNumberFormat="1" applyFont="1" applyFill="1" applyBorder="1" applyAlignment="1">
      <alignment horizontal="right" vertical="center" wrapText="1" readingOrder="1"/>
    </xf>
    <xf numFmtId="164" fontId="5" fillId="0" borderId="3" xfId="1" applyNumberFormat="1" applyFont="1" applyFill="1" applyBorder="1" applyAlignment="1">
      <alignment horizontal="right" vertical="center" wrapText="1" readingOrder="1"/>
    </xf>
    <xf numFmtId="0" fontId="5" fillId="0" borderId="3" xfId="1" applyNumberFormat="1" applyFont="1" applyFill="1" applyBorder="1" applyAlignment="1">
      <alignment horizontal="left" vertical="center" wrapText="1" readingOrder="1"/>
    </xf>
    <xf numFmtId="164" fontId="5" fillId="4" borderId="1" xfId="1" applyNumberFormat="1" applyFont="1" applyFill="1" applyBorder="1" applyAlignment="1">
      <alignment vertical="center" wrapText="1" readingOrder="1"/>
    </xf>
    <xf numFmtId="0" fontId="4" fillId="4" borderId="2" xfId="0" applyFont="1" applyFill="1" applyBorder="1"/>
    <xf numFmtId="0" fontId="5" fillId="0" borderId="9" xfId="1" applyNumberFormat="1" applyFont="1" applyFill="1" applyBorder="1" applyAlignment="1">
      <alignment horizontal="center" vertical="center" wrapText="1" readingOrder="1"/>
    </xf>
    <xf numFmtId="0" fontId="5" fillId="0" borderId="3" xfId="1" applyNumberFormat="1" applyFont="1" applyFill="1" applyBorder="1" applyAlignment="1">
      <alignment horizontal="center" vertical="center" wrapText="1" readingOrder="1"/>
    </xf>
    <xf numFmtId="164" fontId="5" fillId="4" borderId="9" xfId="1" applyNumberFormat="1" applyFont="1" applyFill="1" applyBorder="1" applyAlignment="1">
      <alignment horizontal="right" vertical="center" wrapText="1" readingOrder="1"/>
    </xf>
    <xf numFmtId="164" fontId="5" fillId="4" borderId="2" xfId="1" applyNumberFormat="1" applyFont="1" applyFill="1" applyBorder="1" applyAlignment="1">
      <alignment horizontal="right" vertical="center" wrapText="1" readingOrder="1"/>
    </xf>
    <xf numFmtId="164" fontId="5" fillId="4" borderId="3" xfId="1" applyNumberFormat="1" applyFont="1" applyFill="1" applyBorder="1" applyAlignment="1">
      <alignment horizontal="right" vertical="center" wrapText="1" readingOrder="1"/>
    </xf>
    <xf numFmtId="164" fontId="5" fillId="0" borderId="9" xfId="1" applyNumberFormat="1" applyFont="1" applyFill="1" applyBorder="1" applyAlignment="1">
      <alignment vertical="center" wrapText="1" readingOrder="1"/>
    </xf>
    <xf numFmtId="164" fontId="5" fillId="0" borderId="2" xfId="1" applyNumberFormat="1" applyFont="1" applyFill="1" applyBorder="1" applyAlignment="1">
      <alignment vertical="center" wrapText="1" readingOrder="1"/>
    </xf>
    <xf numFmtId="164" fontId="5" fillId="0" borderId="1" xfId="1" applyNumberFormat="1" applyFont="1" applyFill="1" applyBorder="1" applyAlignment="1">
      <alignment horizontal="right" vertical="center" wrapText="1" readingOrder="1"/>
    </xf>
    <xf numFmtId="0" fontId="4" fillId="0" borderId="1" xfId="0" applyFont="1" applyFill="1" applyBorder="1"/>
    <xf numFmtId="0" fontId="4" fillId="0" borderId="1" xfId="1" applyNumberFormat="1" applyFont="1" applyFill="1" applyBorder="1" applyAlignment="1">
      <alignment vertical="top" wrapText="1"/>
    </xf>
    <xf numFmtId="164" fontId="5" fillId="0" borderId="159" xfId="1" applyNumberFormat="1" applyFont="1" applyFill="1" applyBorder="1" applyAlignment="1">
      <alignment vertical="center" wrapText="1" readingOrder="1"/>
    </xf>
    <xf numFmtId="0" fontId="7" fillId="0" borderId="3" xfId="1" applyNumberFormat="1" applyFont="1" applyFill="1" applyBorder="1" applyAlignment="1">
      <alignment horizontal="left" vertical="center" wrapText="1" readingOrder="1"/>
    </xf>
    <xf numFmtId="164" fontId="5" fillId="0" borderId="9" xfId="1" applyNumberFormat="1" applyFont="1" applyFill="1" applyBorder="1" applyAlignment="1">
      <alignment horizontal="center" vertical="center" wrapText="1" readingOrder="1"/>
    </xf>
    <xf numFmtId="164" fontId="5" fillId="0" borderId="2" xfId="1" applyNumberFormat="1" applyFont="1" applyFill="1" applyBorder="1" applyAlignment="1">
      <alignment horizontal="center" vertical="center" wrapText="1" readingOrder="1"/>
    </xf>
    <xf numFmtId="164" fontId="5" fillId="0" borderId="3" xfId="1" applyNumberFormat="1" applyFont="1" applyFill="1" applyBorder="1" applyAlignment="1">
      <alignment horizontal="center" vertical="center" wrapText="1" readingOrder="1"/>
    </xf>
    <xf numFmtId="164" fontId="5" fillId="0" borderId="85" xfId="1" applyNumberFormat="1" applyFont="1" applyFill="1" applyBorder="1" applyAlignment="1">
      <alignment vertical="center" wrapText="1" readingOrder="1"/>
    </xf>
    <xf numFmtId="0" fontId="4" fillId="0" borderId="10" xfId="0" applyFont="1" applyFill="1" applyBorder="1"/>
    <xf numFmtId="0" fontId="4" fillId="0" borderId="13" xfId="1" applyNumberFormat="1" applyFont="1" applyFill="1" applyBorder="1" applyAlignment="1">
      <alignment vertical="top" wrapText="1"/>
    </xf>
    <xf numFmtId="0" fontId="3" fillId="2" borderId="1" xfId="1" applyNumberFormat="1" applyFont="1" applyFill="1" applyBorder="1" applyAlignment="1">
      <alignment vertical="center" wrapText="1" readingOrder="1"/>
    </xf>
    <xf numFmtId="0" fontId="5" fillId="2" borderId="9" xfId="1" applyNumberFormat="1" applyFont="1" applyFill="1" applyBorder="1" applyAlignment="1">
      <alignment horizontal="center" vertical="center" wrapText="1" readingOrder="1"/>
    </xf>
    <xf numFmtId="0" fontId="5" fillId="2" borderId="2" xfId="1" applyNumberFormat="1" applyFont="1" applyFill="1" applyBorder="1" applyAlignment="1">
      <alignment horizontal="center" vertical="center" wrapText="1" readingOrder="1"/>
    </xf>
    <xf numFmtId="0" fontId="5" fillId="2" borderId="3" xfId="1" applyNumberFormat="1" applyFont="1" applyFill="1" applyBorder="1" applyAlignment="1">
      <alignment horizontal="center" vertical="center" wrapText="1" readingOrder="1"/>
    </xf>
    <xf numFmtId="0" fontId="5" fillId="2" borderId="1" xfId="1" applyNumberFormat="1" applyFont="1" applyFill="1" applyBorder="1" applyAlignment="1">
      <alignment vertical="center" wrapText="1" readingOrder="1"/>
    </xf>
    <xf numFmtId="0" fontId="17" fillId="0" borderId="2" xfId="1" applyNumberFormat="1" applyFont="1" applyFill="1" applyBorder="1" applyAlignment="1">
      <alignment horizontal="right" vertical="top" wrapText="1"/>
    </xf>
    <xf numFmtId="0" fontId="17" fillId="0" borderId="3" xfId="1" applyNumberFormat="1" applyFont="1" applyFill="1" applyBorder="1" applyAlignment="1">
      <alignment horizontal="right" vertical="top" wrapText="1"/>
    </xf>
    <xf numFmtId="0" fontId="5" fillId="2" borderId="1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top" wrapText="1"/>
    </xf>
    <xf numFmtId="0" fontId="4" fillId="0" borderId="2" xfId="1" applyNumberFormat="1" applyFont="1" applyFill="1" applyBorder="1" applyAlignment="1">
      <alignment horizontal="center" vertical="top" wrapText="1" readingOrder="1"/>
    </xf>
    <xf numFmtId="0" fontId="4" fillId="0" borderId="3" xfId="1" applyNumberFormat="1" applyFont="1" applyFill="1" applyBorder="1" applyAlignment="1">
      <alignment horizontal="center" vertical="top" wrapText="1" readingOrder="1"/>
    </xf>
    <xf numFmtId="0" fontId="5" fillId="0" borderId="85" xfId="1" applyNumberFormat="1" applyFont="1" applyFill="1" applyBorder="1" applyAlignment="1">
      <alignment vertical="center" wrapText="1" readingOrder="1"/>
    </xf>
    <xf numFmtId="0" fontId="26" fillId="0" borderId="0" xfId="0" applyFont="1" applyBorder="1" applyAlignment="1">
      <alignment horizontal="right"/>
    </xf>
    <xf numFmtId="0" fontId="29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15" xfId="0" applyFont="1" applyBorder="1" applyAlignment="1">
      <alignment horizontal="center" vertical="center"/>
    </xf>
    <xf numFmtId="0" fontId="27" fillId="0" borderId="120" xfId="0" applyFont="1" applyBorder="1" applyAlignment="1">
      <alignment horizontal="center" vertical="center"/>
    </xf>
    <xf numFmtId="0" fontId="32" fillId="0" borderId="145" xfId="0" applyFont="1" applyBorder="1" applyAlignment="1">
      <alignment horizontal="center"/>
    </xf>
    <xf numFmtId="0" fontId="32" fillId="0" borderId="146" xfId="0" applyFont="1" applyBorder="1" applyAlignment="1">
      <alignment horizontal="center"/>
    </xf>
    <xf numFmtId="0" fontId="32" fillId="0" borderId="147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7" fillId="0" borderId="11" xfId="0" applyFont="1" applyBorder="1" applyAlignment="1">
      <alignment horizontal="center"/>
    </xf>
    <xf numFmtId="0" fontId="32" fillId="0" borderId="158" xfId="0" applyFont="1" applyBorder="1" applyAlignment="1">
      <alignment horizontal="center"/>
    </xf>
    <xf numFmtId="0" fontId="32" fillId="0" borderId="159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5" fillId="0" borderId="159" xfId="0" applyFont="1" applyBorder="1" applyAlignment="1">
      <alignment horizontal="center"/>
    </xf>
    <xf numFmtId="0" fontId="5" fillId="0" borderId="159" xfId="0" applyFont="1" applyBorder="1" applyAlignment="1">
      <alignment horizontal="center" wrapText="1"/>
    </xf>
    <xf numFmtId="0" fontId="5" fillId="0" borderId="160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4" xfId="1" applyNumberFormat="1" applyFont="1" applyFill="1" applyBorder="1" applyAlignment="1">
      <alignment vertical="center" wrapText="1" readingOrder="1"/>
    </xf>
    <xf numFmtId="0" fontId="17" fillId="0" borderId="1" xfId="1" applyNumberFormat="1" applyFont="1" applyFill="1" applyBorder="1" applyAlignment="1">
      <alignment vertical="top" wrapText="1"/>
    </xf>
    <xf numFmtId="0" fontId="17" fillId="0" borderId="1" xfId="0" applyFont="1" applyFill="1" applyBorder="1"/>
    <xf numFmtId="164" fontId="5" fillId="0" borderId="3" xfId="1" applyNumberFormat="1" applyFont="1" applyFill="1" applyBorder="1" applyAlignment="1">
      <alignment vertical="center" wrapText="1" readingOrder="1"/>
    </xf>
    <xf numFmtId="0" fontId="17" fillId="0" borderId="15" xfId="1" applyNumberFormat="1" applyFont="1" applyFill="1" applyBorder="1" applyAlignment="1">
      <alignment vertical="top" wrapText="1"/>
    </xf>
    <xf numFmtId="0" fontId="5" fillId="0" borderId="18" xfId="1" applyNumberFormat="1" applyFont="1" applyFill="1" applyBorder="1" applyAlignment="1">
      <alignment vertical="center" wrapText="1" readingOrder="1"/>
    </xf>
    <xf numFmtId="0" fontId="17" fillId="0" borderId="6" xfId="1" applyNumberFormat="1" applyFont="1" applyFill="1" applyBorder="1" applyAlignment="1">
      <alignment vertical="top" wrapText="1"/>
    </xf>
    <xf numFmtId="0" fontId="5" fillId="0" borderId="6" xfId="1" applyNumberFormat="1" applyFont="1" applyFill="1" applyBorder="1" applyAlignment="1">
      <alignment vertical="center" wrapText="1" readingOrder="1"/>
    </xf>
    <xf numFmtId="0" fontId="17" fillId="0" borderId="6" xfId="0" applyFont="1" applyFill="1" applyBorder="1"/>
    <xf numFmtId="164" fontId="5" fillId="0" borderId="165" xfId="1" applyNumberFormat="1" applyFont="1" applyFill="1" applyBorder="1" applyAlignment="1">
      <alignment horizontal="center" vertical="center" wrapText="1" readingOrder="1"/>
    </xf>
    <xf numFmtId="0" fontId="17" fillId="0" borderId="8" xfId="0" applyFont="1" applyFill="1" applyBorder="1" applyAlignment="1">
      <alignment horizontal="center" readingOrder="1"/>
    </xf>
    <xf numFmtId="0" fontId="17" fillId="0" borderId="166" xfId="1" applyNumberFormat="1" applyFont="1" applyFill="1" applyBorder="1" applyAlignment="1">
      <alignment horizontal="center" vertical="top" wrapText="1" readingOrder="1"/>
    </xf>
    <xf numFmtId="0" fontId="5" fillId="0" borderId="19" xfId="1" applyNumberFormat="1" applyFont="1" applyFill="1" applyBorder="1" applyAlignment="1">
      <alignment vertical="center" wrapText="1" readingOrder="1"/>
    </xf>
    <xf numFmtId="0" fontId="17" fillId="0" borderId="85" xfId="1" applyNumberFormat="1" applyFont="1" applyFill="1" applyBorder="1" applyAlignment="1">
      <alignment vertical="top" wrapText="1"/>
    </xf>
    <xf numFmtId="0" fontId="17" fillId="0" borderId="85" xfId="0" applyFont="1" applyFill="1" applyBorder="1"/>
    <xf numFmtId="164" fontId="5" fillId="0" borderId="13" xfId="1" applyNumberFormat="1" applyFont="1" applyFill="1" applyBorder="1" applyAlignment="1">
      <alignment vertical="center" wrapText="1" readingOrder="1"/>
    </xf>
    <xf numFmtId="0" fontId="17" fillId="0" borderId="20" xfId="1" applyNumberFormat="1" applyFont="1" applyFill="1" applyBorder="1" applyAlignment="1">
      <alignment vertical="top" wrapText="1"/>
    </xf>
    <xf numFmtId="0" fontId="31" fillId="3" borderId="14" xfId="1" applyNumberFormat="1" applyFont="1" applyFill="1" applyBorder="1" applyAlignment="1">
      <alignment vertical="center" wrapText="1" readingOrder="1"/>
    </xf>
    <xf numFmtId="0" fontId="27" fillId="0" borderId="1" xfId="1" applyNumberFormat="1" applyFont="1" applyFill="1" applyBorder="1" applyAlignment="1">
      <alignment vertical="top" wrapText="1"/>
    </xf>
    <xf numFmtId="0" fontId="31" fillId="3" borderId="1" xfId="1" applyNumberFormat="1" applyFont="1" applyFill="1" applyBorder="1" applyAlignment="1">
      <alignment vertical="center" wrapText="1" readingOrder="1"/>
    </xf>
    <xf numFmtId="164" fontId="31" fillId="3" borderId="3" xfId="1" applyNumberFormat="1" applyFont="1" applyFill="1" applyBorder="1" applyAlignment="1">
      <alignment vertical="center" wrapText="1" readingOrder="1"/>
    </xf>
    <xf numFmtId="0" fontId="27" fillId="0" borderId="15" xfId="1" applyNumberFormat="1" applyFont="1" applyFill="1" applyBorder="1" applyAlignment="1">
      <alignment vertical="top" wrapText="1"/>
    </xf>
    <xf numFmtId="164" fontId="5" fillId="0" borderId="164" xfId="1" applyNumberFormat="1" applyFont="1" applyFill="1" applyBorder="1" applyAlignment="1">
      <alignment horizontal="center" vertical="center" wrapText="1" readingOrder="1"/>
    </xf>
    <xf numFmtId="164" fontId="5" fillId="0" borderId="16" xfId="1" applyNumberFormat="1" applyFont="1" applyFill="1" applyBorder="1" applyAlignment="1">
      <alignment horizontal="center" vertical="center" wrapText="1" readingOrder="1"/>
    </xf>
    <xf numFmtId="49" fontId="5" fillId="0" borderId="14" xfId="1" applyNumberFormat="1" applyFont="1" applyFill="1" applyBorder="1" applyAlignment="1">
      <alignment vertical="center" wrapText="1" readingOrder="1"/>
    </xf>
    <xf numFmtId="49" fontId="17" fillId="0" borderId="1" xfId="1" applyNumberFormat="1" applyFont="1" applyFill="1" applyBorder="1" applyAlignment="1">
      <alignment vertical="top" wrapText="1"/>
    </xf>
    <xf numFmtId="0" fontId="33" fillId="0" borderId="91" xfId="0" applyFont="1" applyBorder="1" applyAlignment="1">
      <alignment horizontal="left"/>
    </xf>
    <xf numFmtId="0" fontId="5" fillId="0" borderId="112" xfId="0" applyFont="1" applyBorder="1" applyAlignment="1">
      <alignment horizontal="left"/>
    </xf>
    <xf numFmtId="0" fontId="5" fillId="0" borderId="110" xfId="0" applyFont="1" applyBorder="1" applyAlignment="1">
      <alignment horizontal="left"/>
    </xf>
    <xf numFmtId="0" fontId="5" fillId="0" borderId="113" xfId="0" applyFont="1" applyBorder="1" applyAlignment="1">
      <alignment horizontal="left"/>
    </xf>
    <xf numFmtId="0" fontId="33" fillId="0" borderId="111" xfId="0" applyFont="1" applyBorder="1" applyAlignment="1">
      <alignment horizontal="left"/>
    </xf>
    <xf numFmtId="0" fontId="6" fillId="3" borderId="14" xfId="1" applyNumberFormat="1" applyFont="1" applyFill="1" applyBorder="1" applyAlignment="1">
      <alignment vertical="center" wrapText="1" readingOrder="1"/>
    </xf>
    <xf numFmtId="164" fontId="6" fillId="3" borderId="3" xfId="1" applyNumberFormat="1" applyFont="1" applyFill="1" applyBorder="1" applyAlignment="1">
      <alignment vertical="center" wrapText="1" readingOrder="1"/>
    </xf>
    <xf numFmtId="0" fontId="31" fillId="2" borderId="18" xfId="1" applyNumberFormat="1" applyFont="1" applyFill="1" applyBorder="1" applyAlignment="1">
      <alignment vertical="center" wrapText="1" readingOrder="1"/>
    </xf>
    <xf numFmtId="0" fontId="27" fillId="0" borderId="6" xfId="1" applyNumberFormat="1" applyFont="1" applyFill="1" applyBorder="1" applyAlignment="1">
      <alignment vertical="top" wrapText="1"/>
    </xf>
    <xf numFmtId="0" fontId="31" fillId="2" borderId="6" xfId="1" applyNumberFormat="1" applyFont="1" applyFill="1" applyBorder="1" applyAlignment="1">
      <alignment vertical="center" wrapText="1" readingOrder="1"/>
    </xf>
    <xf numFmtId="164" fontId="31" fillId="2" borderId="7" xfId="1" applyNumberFormat="1" applyFont="1" applyFill="1" applyBorder="1" applyAlignment="1">
      <alignment vertical="center" wrapText="1" readingOrder="1"/>
    </xf>
    <xf numFmtId="0" fontId="27" fillId="0" borderId="17" xfId="1" applyNumberFormat="1" applyFont="1" applyFill="1" applyBorder="1" applyAlignment="1">
      <alignment vertical="top" wrapText="1"/>
    </xf>
    <xf numFmtId="0" fontId="4" fillId="0" borderId="0" xfId="2" applyFont="1" applyBorder="1" applyAlignment="1">
      <alignment vertical="center" wrapText="1"/>
    </xf>
    <xf numFmtId="0" fontId="30" fillId="0" borderId="0" xfId="2" applyFont="1" applyAlignment="1">
      <alignment horizontal="right"/>
    </xf>
    <xf numFmtId="0" fontId="21" fillId="0" borderId="0" xfId="2" applyFont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0" fontId="4" fillId="0" borderId="31" xfId="2" applyFont="1" applyBorder="1" applyAlignment="1">
      <alignment horizontal="center" vertical="center" wrapText="1"/>
    </xf>
    <xf numFmtId="0" fontId="4" fillId="0" borderId="32" xfId="2" applyFont="1" applyBorder="1" applyAlignment="1">
      <alignment horizontal="center" vertical="center" wrapText="1"/>
    </xf>
    <xf numFmtId="0" fontId="4" fillId="0" borderId="66" xfId="2" applyFont="1" applyBorder="1" applyAlignment="1">
      <alignment horizontal="center" vertical="center" wrapText="1"/>
    </xf>
    <xf numFmtId="3" fontId="21" fillId="0" borderId="0" xfId="2" applyNumberFormat="1" applyFont="1" applyBorder="1" applyAlignment="1">
      <alignment horizontal="center" vertical="center"/>
    </xf>
    <xf numFmtId="0" fontId="30" fillId="0" borderId="0" xfId="2" applyFont="1" applyAlignment="1">
      <alignment horizontal="center"/>
    </xf>
    <xf numFmtId="3" fontId="21" fillId="0" borderId="52" xfId="2" applyNumberFormat="1" applyFont="1" applyBorder="1" applyAlignment="1">
      <alignment horizontal="center" vertical="center"/>
    </xf>
    <xf numFmtId="3" fontId="21" fillId="0" borderId="53" xfId="2" applyNumberFormat="1" applyFont="1" applyBorder="1" applyAlignment="1">
      <alignment horizontal="center" vertical="center"/>
    </xf>
    <xf numFmtId="3" fontId="12" fillId="0" borderId="0" xfId="2" applyNumberFormat="1" applyFont="1" applyBorder="1" applyAlignment="1">
      <alignment horizontal="center" vertical="center" wrapText="1"/>
    </xf>
  </cellXfs>
  <cellStyles count="5">
    <cellStyle name="Normal" xfId="1"/>
    <cellStyle name="Normál" xfId="0" builtinId="0"/>
    <cellStyle name="Normál 2" xfId="2"/>
    <cellStyle name="Semleges" xfId="4" builtinId="28"/>
    <cellStyle name="TableStyleLight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154"/>
  <sheetViews>
    <sheetView showGridLines="0" workbookViewId="0">
      <pane ySplit="8" topLeftCell="A9" activePane="bottomLeft" state="frozen"/>
      <selection pane="bottomLeft" activeCell="X16" sqref="X16"/>
    </sheetView>
  </sheetViews>
  <sheetFormatPr defaultRowHeight="15" x14ac:dyDescent="0.25"/>
  <cols>
    <col min="1" max="1" width="0.28515625" customWidth="1"/>
    <col min="2" max="2" width="1" customWidth="1"/>
    <col min="3" max="3" width="9.85546875" customWidth="1"/>
    <col min="4" max="4" width="20.140625" customWidth="1"/>
    <col min="5" max="5" width="0.42578125" customWidth="1"/>
    <col min="6" max="6" width="1.5703125" customWidth="1"/>
    <col min="7" max="7" width="14.85546875" customWidth="1"/>
    <col min="8" max="8" width="8.28515625" customWidth="1"/>
    <col min="9" max="9" width="8.7109375" style="6" customWidth="1"/>
    <col min="10" max="10" width="8" style="6" customWidth="1"/>
    <col min="11" max="11" width="8.140625" style="6" customWidth="1"/>
    <col min="12" max="12" width="8" style="6" customWidth="1"/>
    <col min="13" max="13" width="8.42578125" style="6" customWidth="1"/>
    <col min="14" max="14" width="7.5703125" style="6" customWidth="1"/>
    <col min="15" max="15" width="1.42578125" customWidth="1"/>
    <col min="16" max="16" width="0.85546875" customWidth="1"/>
  </cols>
  <sheetData>
    <row r="1" spans="2:16" ht="5.25" hidden="1" customHeight="1" x14ac:dyDescent="0.25"/>
    <row r="2" spans="2:16" x14ac:dyDescent="0.25">
      <c r="C2" s="6"/>
      <c r="D2" s="6"/>
      <c r="E2" s="6"/>
      <c r="F2" s="7"/>
      <c r="G2" s="7"/>
      <c r="H2" s="7"/>
      <c r="I2" s="7"/>
      <c r="J2" s="7"/>
      <c r="K2" s="7"/>
      <c r="L2" s="426" t="s">
        <v>513</v>
      </c>
      <c r="M2" s="426"/>
      <c r="N2" s="426"/>
      <c r="O2" s="7"/>
      <c r="P2" s="7"/>
    </row>
    <row r="3" spans="2:16" x14ac:dyDescent="0.25">
      <c r="B3" s="30"/>
      <c r="C3" s="441" t="s">
        <v>356</v>
      </c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6"/>
      <c r="P3" s="6"/>
    </row>
    <row r="4" spans="2:16" ht="16.149999999999999" customHeight="1" x14ac:dyDescent="0.25">
      <c r="C4" s="442" t="s">
        <v>233</v>
      </c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6"/>
      <c r="P4" s="6"/>
    </row>
    <row r="5" spans="2:16" ht="0" hidden="1" customHeight="1" x14ac:dyDescent="0.25">
      <c r="C5" s="6"/>
      <c r="D5" s="6"/>
      <c r="E5" s="6"/>
      <c r="F5" s="6"/>
      <c r="G5" s="6"/>
      <c r="H5" s="6"/>
      <c r="O5" s="6"/>
      <c r="P5" s="6"/>
    </row>
    <row r="6" spans="2:16" s="6" customFormat="1" ht="0" hidden="1" customHeight="1" x14ac:dyDescent="0.25"/>
    <row r="7" spans="2:16" ht="13.5" customHeight="1" x14ac:dyDescent="0.25">
      <c r="B7" s="443" t="s">
        <v>510</v>
      </c>
      <c r="C7" s="443"/>
      <c r="D7" s="443"/>
      <c r="E7" s="443"/>
      <c r="F7" s="443"/>
      <c r="G7" s="443"/>
      <c r="H7" s="443"/>
      <c r="I7" s="443"/>
      <c r="J7" s="443"/>
      <c r="K7" s="443"/>
      <c r="L7" s="443"/>
      <c r="M7" s="443"/>
      <c r="N7" s="443"/>
      <c r="O7" s="2"/>
      <c r="P7" s="2"/>
    </row>
    <row r="8" spans="2:16" ht="1.35" customHeight="1" x14ac:dyDescent="0.25">
      <c r="C8" s="6"/>
      <c r="D8" s="6"/>
      <c r="E8" s="6"/>
      <c r="F8" s="6"/>
      <c r="G8" s="6"/>
      <c r="H8" s="6"/>
      <c r="O8" s="6"/>
      <c r="P8" s="6"/>
    </row>
    <row r="9" spans="2:16" s="6" customFormat="1" ht="18.75" customHeight="1" x14ac:dyDescent="0.25">
      <c r="B9" s="444"/>
      <c r="C9" s="445"/>
      <c r="D9" s="445"/>
      <c r="E9" s="445"/>
      <c r="F9" s="445"/>
      <c r="G9" s="445"/>
      <c r="H9" s="445"/>
      <c r="I9" s="445"/>
      <c r="J9" s="445"/>
      <c r="K9" s="445"/>
      <c r="L9" s="445"/>
      <c r="M9" s="445"/>
      <c r="N9" s="445"/>
    </row>
    <row r="10" spans="2:16" ht="21" customHeight="1" x14ac:dyDescent="0.25">
      <c r="B10" s="432" t="s">
        <v>0</v>
      </c>
      <c r="C10" s="431"/>
      <c r="D10" s="431"/>
      <c r="E10" s="431"/>
      <c r="F10" s="431"/>
      <c r="G10" s="431"/>
      <c r="H10" s="430"/>
      <c r="I10" s="427" t="s">
        <v>359</v>
      </c>
      <c r="J10" s="428"/>
      <c r="K10" s="428"/>
      <c r="L10" s="428"/>
      <c r="M10" s="428"/>
      <c r="N10" s="428"/>
    </row>
    <row r="11" spans="2:16" s="6" customFormat="1" ht="39" customHeight="1" x14ac:dyDescent="0.25">
      <c r="B11" s="433"/>
      <c r="C11" s="434"/>
      <c r="D11" s="13"/>
      <c r="E11" s="13"/>
      <c r="F11" s="13"/>
      <c r="G11" s="13"/>
      <c r="H11" s="17"/>
      <c r="I11" s="435" t="s">
        <v>269</v>
      </c>
      <c r="J11" s="436"/>
      <c r="K11" s="437" t="s">
        <v>271</v>
      </c>
      <c r="L11" s="438"/>
      <c r="M11" s="439" t="s">
        <v>270</v>
      </c>
      <c r="N11" s="440"/>
    </row>
    <row r="12" spans="2:16" ht="24.75" customHeight="1" x14ac:dyDescent="0.25">
      <c r="B12" s="429" t="s">
        <v>1</v>
      </c>
      <c r="C12" s="430"/>
      <c r="D12" s="429" t="s">
        <v>2</v>
      </c>
      <c r="E12" s="431"/>
      <c r="F12" s="431"/>
      <c r="G12" s="431"/>
      <c r="H12" s="431"/>
      <c r="I12" s="23" t="s">
        <v>229</v>
      </c>
      <c r="J12" s="24" t="s">
        <v>230</v>
      </c>
      <c r="K12" s="14" t="s">
        <v>229</v>
      </c>
      <c r="L12" s="18" t="s">
        <v>230</v>
      </c>
      <c r="M12" s="23" t="s">
        <v>229</v>
      </c>
      <c r="N12" s="24" t="s">
        <v>230</v>
      </c>
    </row>
    <row r="13" spans="2:16" ht="20.100000000000001" customHeight="1" x14ac:dyDescent="0.25">
      <c r="B13" s="396" t="s">
        <v>70</v>
      </c>
      <c r="C13" s="394"/>
      <c r="D13" s="396" t="s">
        <v>3</v>
      </c>
      <c r="E13" s="398"/>
      <c r="F13" s="398"/>
      <c r="G13" s="398"/>
      <c r="H13" s="395"/>
      <c r="I13" s="340">
        <f>K13+M13</f>
        <v>35921</v>
      </c>
      <c r="J13" s="341">
        <f>L13+N13</f>
        <v>0</v>
      </c>
      <c r="K13" s="342">
        <v>8244</v>
      </c>
      <c r="L13" s="343"/>
      <c r="M13" s="344">
        <v>27677</v>
      </c>
      <c r="N13" s="341"/>
    </row>
    <row r="14" spans="2:16" ht="20.100000000000001" customHeight="1" x14ac:dyDescent="0.25">
      <c r="B14" s="396" t="s">
        <v>71</v>
      </c>
      <c r="C14" s="394"/>
      <c r="D14" s="396" t="s">
        <v>4</v>
      </c>
      <c r="E14" s="398"/>
      <c r="F14" s="398"/>
      <c r="G14" s="398"/>
      <c r="H14" s="395"/>
      <c r="I14" s="387">
        <f t="shared" ref="I14:I77" si="0">K14+M14</f>
        <v>13487</v>
      </c>
      <c r="J14" s="341">
        <f t="shared" ref="J14:J23" si="1">L14+N14</f>
        <v>0</v>
      </c>
      <c r="K14" s="342">
        <v>13487</v>
      </c>
      <c r="L14" s="343"/>
      <c r="M14" s="344"/>
      <c r="N14" s="341"/>
    </row>
    <row r="15" spans="2:16" ht="20.100000000000001" customHeight="1" x14ac:dyDescent="0.25">
      <c r="B15" s="396" t="s">
        <v>72</v>
      </c>
      <c r="C15" s="394"/>
      <c r="D15" s="396" t="s">
        <v>46</v>
      </c>
      <c r="E15" s="398"/>
      <c r="F15" s="398"/>
      <c r="G15" s="398"/>
      <c r="H15" s="395"/>
      <c r="I15" s="387">
        <f t="shared" si="0"/>
        <v>4246</v>
      </c>
      <c r="J15" s="341">
        <f t="shared" si="1"/>
        <v>0</v>
      </c>
      <c r="K15" s="342">
        <v>956</v>
      </c>
      <c r="L15" s="343"/>
      <c r="M15" s="344">
        <v>3290</v>
      </c>
      <c r="N15" s="341"/>
    </row>
    <row r="16" spans="2:16" s="6" customFormat="1" ht="20.100000000000001" customHeight="1" x14ac:dyDescent="0.25">
      <c r="B16" s="404" t="s">
        <v>272</v>
      </c>
      <c r="C16" s="405"/>
      <c r="D16" s="406" t="s">
        <v>273</v>
      </c>
      <c r="E16" s="407"/>
      <c r="F16" s="407"/>
      <c r="G16" s="407"/>
      <c r="H16" s="407"/>
      <c r="I16" s="387">
        <f t="shared" si="0"/>
        <v>1212</v>
      </c>
      <c r="J16" s="341">
        <f t="shared" si="1"/>
        <v>0</v>
      </c>
      <c r="K16" s="342"/>
      <c r="L16" s="343"/>
      <c r="M16" s="344">
        <v>1212</v>
      </c>
      <c r="N16" s="341"/>
    </row>
    <row r="17" spans="2:14" ht="20.100000000000001" customHeight="1" x14ac:dyDescent="0.25">
      <c r="B17" s="396" t="s">
        <v>73</v>
      </c>
      <c r="C17" s="394"/>
      <c r="D17" s="396" t="s">
        <v>5</v>
      </c>
      <c r="E17" s="398"/>
      <c r="F17" s="398"/>
      <c r="G17" s="398"/>
      <c r="H17" s="395"/>
      <c r="I17" s="387">
        <f t="shared" si="0"/>
        <v>2658</v>
      </c>
      <c r="J17" s="341">
        <f t="shared" si="1"/>
        <v>0</v>
      </c>
      <c r="K17" s="342">
        <v>1043</v>
      </c>
      <c r="L17" s="343"/>
      <c r="M17" s="344">
        <v>1615</v>
      </c>
      <c r="N17" s="341"/>
    </row>
    <row r="18" spans="2:14" ht="20.100000000000001" customHeight="1" x14ac:dyDescent="0.25">
      <c r="B18" s="396" t="s">
        <v>74</v>
      </c>
      <c r="C18" s="394"/>
      <c r="D18" s="396" t="s">
        <v>6</v>
      </c>
      <c r="E18" s="398"/>
      <c r="F18" s="398"/>
      <c r="G18" s="398"/>
      <c r="H18" s="395"/>
      <c r="I18" s="387">
        <f t="shared" si="0"/>
        <v>72</v>
      </c>
      <c r="J18" s="341">
        <f t="shared" si="1"/>
        <v>0</v>
      </c>
      <c r="K18" s="342"/>
      <c r="L18" s="343"/>
      <c r="M18" s="344">
        <v>72</v>
      </c>
      <c r="N18" s="341"/>
    </row>
    <row r="19" spans="2:14" ht="20.100000000000001" customHeight="1" x14ac:dyDescent="0.25">
      <c r="B19" s="396" t="s">
        <v>75</v>
      </c>
      <c r="C19" s="394"/>
      <c r="D19" s="396" t="s">
        <v>7</v>
      </c>
      <c r="E19" s="398"/>
      <c r="F19" s="398"/>
      <c r="G19" s="398"/>
      <c r="H19" s="395"/>
      <c r="I19" s="387">
        <f t="shared" si="0"/>
        <v>39</v>
      </c>
      <c r="J19" s="341">
        <f t="shared" si="1"/>
        <v>0</v>
      </c>
      <c r="K19" s="342"/>
      <c r="L19" s="343"/>
      <c r="M19" s="344">
        <v>39</v>
      </c>
      <c r="N19" s="341"/>
    </row>
    <row r="20" spans="2:14" ht="20.100000000000001" customHeight="1" x14ac:dyDescent="0.25">
      <c r="B20" s="396" t="s">
        <v>76</v>
      </c>
      <c r="C20" s="394"/>
      <c r="D20" s="396" t="s">
        <v>8</v>
      </c>
      <c r="E20" s="398"/>
      <c r="F20" s="398"/>
      <c r="G20" s="398"/>
      <c r="H20" s="395"/>
      <c r="I20" s="387">
        <f t="shared" si="0"/>
        <v>30</v>
      </c>
      <c r="J20" s="341">
        <f t="shared" si="1"/>
        <v>0</v>
      </c>
      <c r="K20" s="342">
        <v>30</v>
      </c>
      <c r="L20" s="343"/>
      <c r="M20" s="344"/>
      <c r="N20" s="341"/>
    </row>
    <row r="21" spans="2:14" ht="20.100000000000001" customHeight="1" x14ac:dyDescent="0.25">
      <c r="B21" s="396" t="s">
        <v>77</v>
      </c>
      <c r="C21" s="394"/>
      <c r="D21" s="396" t="s">
        <v>9</v>
      </c>
      <c r="E21" s="398"/>
      <c r="F21" s="398"/>
      <c r="G21" s="398"/>
      <c r="H21" s="395"/>
      <c r="I21" s="387">
        <f t="shared" si="0"/>
        <v>9543</v>
      </c>
      <c r="J21" s="341">
        <f t="shared" si="1"/>
        <v>0</v>
      </c>
      <c r="K21" s="342">
        <v>9543</v>
      </c>
      <c r="L21" s="343"/>
      <c r="M21" s="344"/>
      <c r="N21" s="341"/>
    </row>
    <row r="22" spans="2:14" ht="20.100000000000001" customHeight="1" x14ac:dyDescent="0.25">
      <c r="B22" s="396" t="s">
        <v>78</v>
      </c>
      <c r="C22" s="394"/>
      <c r="D22" s="396" t="s">
        <v>47</v>
      </c>
      <c r="E22" s="398"/>
      <c r="F22" s="398"/>
      <c r="G22" s="398"/>
      <c r="H22" s="395"/>
      <c r="I22" s="387">
        <f t="shared" si="0"/>
        <v>1825</v>
      </c>
      <c r="J22" s="341">
        <f t="shared" si="1"/>
        <v>0</v>
      </c>
      <c r="K22" s="346">
        <v>1625</v>
      </c>
      <c r="L22" s="343"/>
      <c r="M22" s="344">
        <v>200</v>
      </c>
      <c r="N22" s="341"/>
    </row>
    <row r="23" spans="2:14" ht="20.100000000000001" customHeight="1" x14ac:dyDescent="0.25">
      <c r="B23" s="396" t="s">
        <v>79</v>
      </c>
      <c r="C23" s="394"/>
      <c r="D23" s="396" t="s">
        <v>48</v>
      </c>
      <c r="E23" s="398"/>
      <c r="F23" s="398"/>
      <c r="G23" s="398"/>
      <c r="H23" s="395"/>
      <c r="I23" s="387">
        <f t="shared" si="0"/>
        <v>2030</v>
      </c>
      <c r="J23" s="341">
        <f t="shared" si="1"/>
        <v>0</v>
      </c>
      <c r="K23" s="342">
        <v>2030</v>
      </c>
      <c r="L23" s="343"/>
      <c r="M23" s="344"/>
      <c r="N23" s="341"/>
    </row>
    <row r="24" spans="2:14" ht="20.100000000000001" customHeight="1" x14ac:dyDescent="0.25">
      <c r="B24" s="393" t="s">
        <v>80</v>
      </c>
      <c r="C24" s="394"/>
      <c r="D24" s="393" t="s">
        <v>10</v>
      </c>
      <c r="E24" s="395"/>
      <c r="F24" s="395"/>
      <c r="G24" s="395"/>
      <c r="H24" s="395"/>
      <c r="I24" s="35">
        <f t="shared" si="0"/>
        <v>71063</v>
      </c>
      <c r="J24" s="36"/>
      <c r="K24" s="38">
        <f t="shared" ref="K24:N24" si="2">SUM(K13:K23)</f>
        <v>36958</v>
      </c>
      <c r="L24" s="39">
        <f t="shared" si="2"/>
        <v>0</v>
      </c>
      <c r="M24" s="33">
        <f t="shared" si="2"/>
        <v>34105</v>
      </c>
      <c r="N24" s="40">
        <f t="shared" si="2"/>
        <v>0</v>
      </c>
    </row>
    <row r="25" spans="2:14" ht="20.100000000000001" customHeight="1" x14ac:dyDescent="0.25">
      <c r="B25" s="396" t="s">
        <v>81</v>
      </c>
      <c r="C25" s="394"/>
      <c r="D25" s="396" t="s">
        <v>12</v>
      </c>
      <c r="E25" s="398"/>
      <c r="F25" s="398"/>
      <c r="G25" s="398"/>
      <c r="H25" s="395"/>
      <c r="I25" s="387">
        <f t="shared" si="0"/>
        <v>13616</v>
      </c>
      <c r="J25" s="341"/>
      <c r="K25" s="342">
        <v>6430</v>
      </c>
      <c r="L25" s="347"/>
      <c r="M25" s="344">
        <v>7186</v>
      </c>
      <c r="N25" s="25"/>
    </row>
    <row r="26" spans="2:14" ht="20.100000000000001" customHeight="1" x14ac:dyDescent="0.25">
      <c r="B26" s="396" t="s">
        <v>82</v>
      </c>
      <c r="C26" s="394"/>
      <c r="D26" s="396" t="s">
        <v>49</v>
      </c>
      <c r="E26" s="398"/>
      <c r="F26" s="398"/>
      <c r="G26" s="398"/>
      <c r="H26" s="395"/>
      <c r="I26" s="387">
        <f t="shared" si="0"/>
        <v>706</v>
      </c>
      <c r="J26" s="341"/>
      <c r="K26" s="342">
        <v>400</v>
      </c>
      <c r="L26" s="347"/>
      <c r="M26" s="344">
        <v>306</v>
      </c>
      <c r="N26" s="25"/>
    </row>
    <row r="27" spans="2:14" ht="20.100000000000001" customHeight="1" x14ac:dyDescent="0.25">
      <c r="B27" s="396" t="s">
        <v>83</v>
      </c>
      <c r="C27" s="394"/>
      <c r="D27" s="396" t="s">
        <v>50</v>
      </c>
      <c r="E27" s="398"/>
      <c r="F27" s="398"/>
      <c r="G27" s="398"/>
      <c r="H27" s="395"/>
      <c r="I27" s="387">
        <f t="shared" si="0"/>
        <v>0</v>
      </c>
      <c r="J27" s="341"/>
      <c r="K27" s="342"/>
      <c r="L27" s="347"/>
      <c r="M27" s="344">
        <v>0</v>
      </c>
      <c r="N27" s="25"/>
    </row>
    <row r="28" spans="2:14" ht="20.100000000000001" customHeight="1" x14ac:dyDescent="0.25">
      <c r="B28" s="396" t="s">
        <v>84</v>
      </c>
      <c r="C28" s="394"/>
      <c r="D28" s="396" t="s">
        <v>51</v>
      </c>
      <c r="E28" s="398"/>
      <c r="F28" s="398"/>
      <c r="G28" s="398"/>
      <c r="H28" s="395"/>
      <c r="I28" s="387">
        <f t="shared" si="0"/>
        <v>801</v>
      </c>
      <c r="J28" s="341"/>
      <c r="K28" s="342">
        <v>473</v>
      </c>
      <c r="L28" s="347"/>
      <c r="M28" s="344">
        <v>328</v>
      </c>
      <c r="N28" s="25"/>
    </row>
    <row r="29" spans="2:14" ht="23.25" customHeight="1" x14ac:dyDescent="0.25">
      <c r="B29" s="393" t="s">
        <v>85</v>
      </c>
      <c r="C29" s="394"/>
      <c r="D29" s="393" t="s">
        <v>11</v>
      </c>
      <c r="E29" s="395"/>
      <c r="F29" s="395"/>
      <c r="G29" s="395"/>
      <c r="H29" s="395"/>
      <c r="I29" s="35">
        <f t="shared" si="0"/>
        <v>15123</v>
      </c>
      <c r="J29" s="36"/>
      <c r="K29" s="37">
        <f>SUM(K25:K28)</f>
        <v>7303</v>
      </c>
      <c r="L29" s="34">
        <f t="shared" ref="L29:N29" si="3">SUM(L25:L28)</f>
        <v>0</v>
      </c>
      <c r="M29" s="31">
        <f t="shared" si="3"/>
        <v>7820</v>
      </c>
      <c r="N29" s="32">
        <f t="shared" si="3"/>
        <v>0</v>
      </c>
    </row>
    <row r="30" spans="2:14" ht="20.100000000000001" customHeight="1" x14ac:dyDescent="0.25">
      <c r="B30" s="396" t="s">
        <v>86</v>
      </c>
      <c r="C30" s="394"/>
      <c r="D30" s="396" t="s">
        <v>52</v>
      </c>
      <c r="E30" s="398"/>
      <c r="F30" s="398"/>
      <c r="G30" s="398"/>
      <c r="H30" s="395"/>
      <c r="I30" s="387">
        <f t="shared" si="0"/>
        <v>440</v>
      </c>
      <c r="J30" s="341"/>
      <c r="K30" s="342">
        <v>140</v>
      </c>
      <c r="L30" s="347"/>
      <c r="M30" s="344">
        <v>300</v>
      </c>
      <c r="N30" s="25"/>
    </row>
    <row r="31" spans="2:14" s="6" customFormat="1" ht="20.100000000000001" customHeight="1" x14ac:dyDescent="0.25">
      <c r="B31" s="419" t="s">
        <v>235</v>
      </c>
      <c r="C31" s="420"/>
      <c r="D31" s="406" t="s">
        <v>236</v>
      </c>
      <c r="E31" s="407"/>
      <c r="F31" s="407"/>
      <c r="G31" s="407"/>
      <c r="H31" s="407"/>
      <c r="I31" s="387">
        <f t="shared" si="0"/>
        <v>0</v>
      </c>
      <c r="J31" s="348"/>
      <c r="K31" s="342">
        <v>0</v>
      </c>
      <c r="L31" s="349"/>
      <c r="M31" s="350"/>
      <c r="N31" s="348"/>
    </row>
    <row r="32" spans="2:14" ht="20.100000000000001" customHeight="1" x14ac:dyDescent="0.25">
      <c r="B32" s="402" t="s">
        <v>353</v>
      </c>
      <c r="C32" s="403"/>
      <c r="D32" s="396" t="s">
        <v>354</v>
      </c>
      <c r="E32" s="398"/>
      <c r="F32" s="398"/>
      <c r="G32" s="398"/>
      <c r="H32" s="395"/>
      <c r="I32" s="387">
        <f t="shared" si="0"/>
        <v>0</v>
      </c>
      <c r="J32" s="341"/>
      <c r="K32" s="342"/>
      <c r="L32" s="347"/>
      <c r="M32" s="344"/>
      <c r="N32" s="25"/>
    </row>
    <row r="33" spans="2:18" ht="20.100000000000001" customHeight="1" x14ac:dyDescent="0.25">
      <c r="B33" s="396" t="s">
        <v>87</v>
      </c>
      <c r="C33" s="394"/>
      <c r="D33" s="396" t="s">
        <v>53</v>
      </c>
      <c r="E33" s="398"/>
      <c r="F33" s="398"/>
      <c r="G33" s="398"/>
      <c r="H33" s="395"/>
      <c r="I33" s="387">
        <f t="shared" si="0"/>
        <v>2067</v>
      </c>
      <c r="J33" s="341"/>
      <c r="K33" s="342">
        <v>435</v>
      </c>
      <c r="L33" s="347"/>
      <c r="M33" s="344">
        <v>1632</v>
      </c>
      <c r="N33" s="25"/>
      <c r="Q33" s="3"/>
      <c r="R33" s="3"/>
    </row>
    <row r="34" spans="2:18" ht="20.100000000000001" customHeight="1" x14ac:dyDescent="0.25">
      <c r="B34" s="396" t="s">
        <v>88</v>
      </c>
      <c r="C34" s="394"/>
      <c r="D34" s="396" t="s">
        <v>54</v>
      </c>
      <c r="E34" s="398"/>
      <c r="F34" s="398"/>
      <c r="G34" s="398"/>
      <c r="H34" s="395"/>
      <c r="I34" s="387">
        <f t="shared" si="0"/>
        <v>560</v>
      </c>
      <c r="J34" s="341"/>
      <c r="K34" s="342">
        <v>560</v>
      </c>
      <c r="L34" s="347"/>
      <c r="M34" s="344"/>
      <c r="N34" s="25"/>
    </row>
    <row r="35" spans="2:18" ht="20.100000000000001" customHeight="1" x14ac:dyDescent="0.25">
      <c r="B35" s="396" t="s">
        <v>89</v>
      </c>
      <c r="C35" s="394"/>
      <c r="D35" s="396" t="s">
        <v>55</v>
      </c>
      <c r="E35" s="398"/>
      <c r="F35" s="398"/>
      <c r="G35" s="398"/>
      <c r="H35" s="395"/>
      <c r="I35" s="387">
        <f t="shared" si="0"/>
        <v>157</v>
      </c>
      <c r="J35" s="341"/>
      <c r="K35" s="342">
        <v>157</v>
      </c>
      <c r="L35" s="347"/>
      <c r="M35" s="344"/>
      <c r="N35" s="25"/>
    </row>
    <row r="36" spans="2:18" ht="26.25" customHeight="1" x14ac:dyDescent="0.25">
      <c r="B36" s="396" t="s">
        <v>90</v>
      </c>
      <c r="C36" s="394"/>
      <c r="D36" s="396" t="s">
        <v>13</v>
      </c>
      <c r="E36" s="398"/>
      <c r="F36" s="398"/>
      <c r="G36" s="398"/>
      <c r="H36" s="395"/>
      <c r="I36" s="387">
        <f t="shared" si="0"/>
        <v>3860</v>
      </c>
      <c r="J36" s="341"/>
      <c r="K36" s="342">
        <v>3800</v>
      </c>
      <c r="L36" s="347"/>
      <c r="M36" s="344">
        <v>60</v>
      </c>
      <c r="N36" s="25"/>
    </row>
    <row r="37" spans="2:18" ht="20.100000000000001" customHeight="1" x14ac:dyDescent="0.25">
      <c r="B37" s="396" t="s">
        <v>91</v>
      </c>
      <c r="C37" s="394"/>
      <c r="D37" s="396" t="s">
        <v>56</v>
      </c>
      <c r="E37" s="398"/>
      <c r="F37" s="398"/>
      <c r="G37" s="398"/>
      <c r="H37" s="395"/>
      <c r="I37" s="387">
        <f t="shared" si="0"/>
        <v>440</v>
      </c>
      <c r="J37" s="341"/>
      <c r="K37" s="342">
        <v>440</v>
      </c>
      <c r="L37" s="347"/>
      <c r="M37" s="344">
        <v>0</v>
      </c>
      <c r="N37" s="25"/>
    </row>
    <row r="38" spans="2:18" ht="20.100000000000001" customHeight="1" x14ac:dyDescent="0.25">
      <c r="B38" s="396" t="s">
        <v>92</v>
      </c>
      <c r="C38" s="394"/>
      <c r="D38" s="396" t="s">
        <v>14</v>
      </c>
      <c r="E38" s="398"/>
      <c r="F38" s="398"/>
      <c r="G38" s="398"/>
      <c r="H38" s="395"/>
      <c r="I38" s="387">
        <f t="shared" si="0"/>
        <v>90</v>
      </c>
      <c r="J38" s="341"/>
      <c r="K38" s="342">
        <v>90</v>
      </c>
      <c r="L38" s="347"/>
      <c r="M38" s="344">
        <v>0</v>
      </c>
      <c r="N38" s="25"/>
    </row>
    <row r="39" spans="2:18" s="6" customFormat="1" ht="20.100000000000001" customHeight="1" x14ac:dyDescent="0.25">
      <c r="B39" s="422" t="s">
        <v>274</v>
      </c>
      <c r="C39" s="423"/>
      <c r="D39" s="399" t="s">
        <v>275</v>
      </c>
      <c r="E39" s="424"/>
      <c r="F39" s="424"/>
      <c r="G39" s="424"/>
      <c r="H39" s="425"/>
      <c r="I39" s="387">
        <f t="shared" si="0"/>
        <v>1170</v>
      </c>
      <c r="J39" s="341"/>
      <c r="K39" s="342"/>
      <c r="L39" s="347"/>
      <c r="M39" s="344">
        <v>1170</v>
      </c>
      <c r="N39" s="25"/>
    </row>
    <row r="40" spans="2:18" ht="20.100000000000001" customHeight="1" x14ac:dyDescent="0.25">
      <c r="B40" s="396" t="s">
        <v>93</v>
      </c>
      <c r="C40" s="394"/>
      <c r="D40" s="396" t="s">
        <v>57</v>
      </c>
      <c r="E40" s="398"/>
      <c r="F40" s="398"/>
      <c r="G40" s="398"/>
      <c r="H40" s="395"/>
      <c r="I40" s="387">
        <f t="shared" si="0"/>
        <v>770</v>
      </c>
      <c r="J40" s="341"/>
      <c r="K40" s="342">
        <v>620</v>
      </c>
      <c r="L40" s="347"/>
      <c r="M40" s="344">
        <v>150</v>
      </c>
      <c r="N40" s="25"/>
    </row>
    <row r="41" spans="2:18" ht="20.100000000000001" customHeight="1" x14ac:dyDescent="0.25">
      <c r="B41" s="396" t="s">
        <v>94</v>
      </c>
      <c r="C41" s="394"/>
      <c r="D41" s="396" t="s">
        <v>58</v>
      </c>
      <c r="E41" s="398"/>
      <c r="F41" s="398"/>
      <c r="G41" s="398"/>
      <c r="H41" s="395"/>
      <c r="I41" s="387">
        <f t="shared" si="0"/>
        <v>3400</v>
      </c>
      <c r="J41" s="341"/>
      <c r="K41" s="342">
        <v>3200</v>
      </c>
      <c r="L41" s="347"/>
      <c r="M41" s="344">
        <v>200</v>
      </c>
      <c r="N41" s="25"/>
    </row>
    <row r="42" spans="2:18" ht="20.100000000000001" customHeight="1" x14ac:dyDescent="0.25">
      <c r="B42" s="396" t="s">
        <v>95</v>
      </c>
      <c r="C42" s="394"/>
      <c r="D42" s="396" t="s">
        <v>59</v>
      </c>
      <c r="E42" s="398"/>
      <c r="F42" s="398"/>
      <c r="G42" s="398"/>
      <c r="H42" s="395"/>
      <c r="I42" s="387">
        <f t="shared" si="0"/>
        <v>1800</v>
      </c>
      <c r="J42" s="341"/>
      <c r="K42" s="342">
        <v>1300</v>
      </c>
      <c r="L42" s="347"/>
      <c r="M42" s="344">
        <v>500</v>
      </c>
      <c r="N42" s="25"/>
    </row>
    <row r="43" spans="2:18" ht="20.100000000000001" customHeight="1" x14ac:dyDescent="0.25">
      <c r="B43" s="396" t="s">
        <v>96</v>
      </c>
      <c r="C43" s="394"/>
      <c r="D43" s="396" t="s">
        <v>60</v>
      </c>
      <c r="E43" s="398"/>
      <c r="F43" s="398"/>
      <c r="G43" s="398"/>
      <c r="H43" s="395"/>
      <c r="I43" s="387">
        <f t="shared" si="0"/>
        <v>200</v>
      </c>
      <c r="J43" s="341"/>
      <c r="K43" s="342">
        <v>200</v>
      </c>
      <c r="L43" s="347"/>
      <c r="M43" s="344">
        <v>0</v>
      </c>
      <c r="N43" s="25"/>
    </row>
    <row r="44" spans="2:18" ht="20.100000000000001" customHeight="1" x14ac:dyDescent="0.25">
      <c r="B44" s="396" t="s">
        <v>97</v>
      </c>
      <c r="C44" s="394"/>
      <c r="D44" s="396" t="s">
        <v>15</v>
      </c>
      <c r="E44" s="398"/>
      <c r="F44" s="398"/>
      <c r="G44" s="398"/>
      <c r="H44" s="395"/>
      <c r="I44" s="387">
        <f t="shared" si="0"/>
        <v>3702</v>
      </c>
      <c r="J44" s="341"/>
      <c r="K44" s="342">
        <v>3702</v>
      </c>
      <c r="L44" s="347"/>
      <c r="M44" s="344"/>
      <c r="N44" s="25"/>
    </row>
    <row r="45" spans="2:18" ht="20.100000000000001" customHeight="1" x14ac:dyDescent="0.25">
      <c r="B45" s="396" t="s">
        <v>98</v>
      </c>
      <c r="C45" s="394"/>
      <c r="D45" s="396" t="s">
        <v>16</v>
      </c>
      <c r="E45" s="398"/>
      <c r="F45" s="398"/>
      <c r="G45" s="398"/>
      <c r="H45" s="395"/>
      <c r="I45" s="387">
        <f t="shared" si="0"/>
        <v>0</v>
      </c>
      <c r="J45" s="341"/>
      <c r="K45" s="342">
        <v>0</v>
      </c>
      <c r="L45" s="347"/>
      <c r="M45" s="344"/>
      <c r="N45" s="25"/>
    </row>
    <row r="46" spans="2:18" ht="20.100000000000001" customHeight="1" x14ac:dyDescent="0.25">
      <c r="B46" s="396" t="s">
        <v>99</v>
      </c>
      <c r="C46" s="394"/>
      <c r="D46" s="396" t="s">
        <v>17</v>
      </c>
      <c r="E46" s="398"/>
      <c r="F46" s="398"/>
      <c r="G46" s="398"/>
      <c r="H46" s="395"/>
      <c r="I46" s="387">
        <f t="shared" si="0"/>
        <v>1400</v>
      </c>
      <c r="J46" s="341"/>
      <c r="K46" s="342">
        <v>1400</v>
      </c>
      <c r="L46" s="347"/>
      <c r="M46" s="344"/>
      <c r="N46" s="25"/>
    </row>
    <row r="47" spans="2:18" ht="20.100000000000001" customHeight="1" x14ac:dyDescent="0.25">
      <c r="B47" s="396" t="s">
        <v>100</v>
      </c>
      <c r="C47" s="394"/>
      <c r="D47" s="396" t="s">
        <v>18</v>
      </c>
      <c r="E47" s="398"/>
      <c r="F47" s="398"/>
      <c r="G47" s="398"/>
      <c r="H47" s="395"/>
      <c r="I47" s="387">
        <f t="shared" si="0"/>
        <v>500</v>
      </c>
      <c r="J47" s="341"/>
      <c r="K47" s="342">
        <v>500</v>
      </c>
      <c r="L47" s="347"/>
      <c r="M47" s="344"/>
      <c r="N47" s="25"/>
    </row>
    <row r="48" spans="2:18" ht="20.100000000000001" customHeight="1" x14ac:dyDescent="0.25">
      <c r="B48" s="396" t="s">
        <v>101</v>
      </c>
      <c r="C48" s="394"/>
      <c r="D48" s="396" t="s">
        <v>61</v>
      </c>
      <c r="E48" s="398"/>
      <c r="F48" s="398"/>
      <c r="G48" s="398"/>
      <c r="H48" s="395"/>
      <c r="I48" s="387">
        <f t="shared" si="0"/>
        <v>0</v>
      </c>
      <c r="J48" s="341"/>
      <c r="K48" s="342"/>
      <c r="L48" s="347"/>
      <c r="M48" s="344"/>
      <c r="N48" s="25"/>
    </row>
    <row r="49" spans="2:14" ht="20.100000000000001" customHeight="1" x14ac:dyDescent="0.25">
      <c r="B49" s="396" t="s">
        <v>102</v>
      </c>
      <c r="C49" s="394"/>
      <c r="D49" s="396" t="s">
        <v>19</v>
      </c>
      <c r="E49" s="398"/>
      <c r="F49" s="398"/>
      <c r="G49" s="398"/>
      <c r="H49" s="395"/>
      <c r="I49" s="387">
        <f t="shared" si="0"/>
        <v>1295</v>
      </c>
      <c r="J49" s="341"/>
      <c r="K49" s="342">
        <v>215</v>
      </c>
      <c r="L49" s="347"/>
      <c r="M49" s="344">
        <v>1080</v>
      </c>
      <c r="N49" s="25"/>
    </row>
    <row r="50" spans="2:14" ht="20.100000000000001" customHeight="1" x14ac:dyDescent="0.25">
      <c r="B50" s="396" t="s">
        <v>103</v>
      </c>
      <c r="C50" s="394"/>
      <c r="D50" s="396" t="s">
        <v>62</v>
      </c>
      <c r="E50" s="398"/>
      <c r="F50" s="398"/>
      <c r="G50" s="398"/>
      <c r="H50" s="395"/>
      <c r="I50" s="387">
        <f t="shared" si="0"/>
        <v>470</v>
      </c>
      <c r="J50" s="341"/>
      <c r="K50" s="342">
        <v>70</v>
      </c>
      <c r="L50" s="347"/>
      <c r="M50" s="344">
        <v>400</v>
      </c>
      <c r="N50" s="25"/>
    </row>
    <row r="51" spans="2:14" ht="20.100000000000001" customHeight="1" x14ac:dyDescent="0.25">
      <c r="B51" s="396" t="s">
        <v>104</v>
      </c>
      <c r="C51" s="394"/>
      <c r="D51" s="396" t="s">
        <v>63</v>
      </c>
      <c r="E51" s="398"/>
      <c r="F51" s="398"/>
      <c r="G51" s="398"/>
      <c r="H51" s="395"/>
      <c r="I51" s="387">
        <f t="shared" si="0"/>
        <v>600</v>
      </c>
      <c r="J51" s="341"/>
      <c r="K51" s="342">
        <v>600</v>
      </c>
      <c r="L51" s="347"/>
      <c r="M51" s="344"/>
      <c r="N51" s="25"/>
    </row>
    <row r="52" spans="2:14" ht="20.100000000000001" customHeight="1" x14ac:dyDescent="0.25">
      <c r="B52" s="402" t="s">
        <v>351</v>
      </c>
      <c r="C52" s="403"/>
      <c r="D52" s="396" t="s">
        <v>352</v>
      </c>
      <c r="E52" s="398"/>
      <c r="F52" s="398"/>
      <c r="G52" s="398"/>
      <c r="H52" s="395"/>
      <c r="I52" s="387">
        <f t="shared" si="0"/>
        <v>1150</v>
      </c>
      <c r="J52" s="341"/>
      <c r="K52" s="342">
        <v>1000</v>
      </c>
      <c r="L52" s="347"/>
      <c r="M52" s="344">
        <v>150</v>
      </c>
      <c r="N52" s="25"/>
    </row>
    <row r="53" spans="2:14" ht="20.100000000000001" customHeight="1" x14ac:dyDescent="0.25">
      <c r="B53" s="396" t="s">
        <v>105</v>
      </c>
      <c r="C53" s="394"/>
      <c r="D53" s="396" t="s">
        <v>64</v>
      </c>
      <c r="E53" s="398"/>
      <c r="F53" s="398"/>
      <c r="G53" s="398"/>
      <c r="H53" s="395"/>
      <c r="I53" s="387">
        <f t="shared" si="0"/>
        <v>7675</v>
      </c>
      <c r="J53" s="341"/>
      <c r="K53" s="342">
        <v>6950</v>
      </c>
      <c r="L53" s="347"/>
      <c r="M53" s="344">
        <v>725</v>
      </c>
      <c r="N53" s="25"/>
    </row>
    <row r="54" spans="2:14" ht="20.100000000000001" customHeight="1" x14ac:dyDescent="0.25">
      <c r="B54" s="396" t="s">
        <v>106</v>
      </c>
      <c r="C54" s="394"/>
      <c r="D54" s="396" t="s">
        <v>20</v>
      </c>
      <c r="E54" s="398"/>
      <c r="F54" s="398"/>
      <c r="G54" s="398"/>
      <c r="H54" s="395"/>
      <c r="I54" s="387">
        <f t="shared" si="0"/>
        <v>1766</v>
      </c>
      <c r="J54" s="341"/>
      <c r="K54" s="342">
        <v>400</v>
      </c>
      <c r="L54" s="347"/>
      <c r="M54" s="344">
        <v>1366</v>
      </c>
      <c r="N54" s="25"/>
    </row>
    <row r="55" spans="2:14" ht="20.100000000000001" customHeight="1" x14ac:dyDescent="0.25">
      <c r="B55" s="396" t="s">
        <v>107</v>
      </c>
      <c r="C55" s="394"/>
      <c r="D55" s="396" t="s">
        <v>21</v>
      </c>
      <c r="E55" s="398"/>
      <c r="F55" s="398"/>
      <c r="G55" s="398"/>
      <c r="H55" s="395"/>
      <c r="I55" s="387">
        <f t="shared" si="0"/>
        <v>200</v>
      </c>
      <c r="J55" s="341"/>
      <c r="K55" s="342">
        <v>200</v>
      </c>
      <c r="L55" s="347"/>
      <c r="M55" s="344"/>
      <c r="N55" s="25"/>
    </row>
    <row r="56" spans="2:14" ht="22.5" customHeight="1" x14ac:dyDescent="0.25">
      <c r="B56" s="396" t="s">
        <v>108</v>
      </c>
      <c r="C56" s="394"/>
      <c r="D56" s="396" t="s">
        <v>22</v>
      </c>
      <c r="E56" s="398"/>
      <c r="F56" s="398"/>
      <c r="G56" s="398"/>
      <c r="H56" s="395"/>
      <c r="I56" s="387">
        <f t="shared" si="0"/>
        <v>8387</v>
      </c>
      <c r="J56" s="341"/>
      <c r="K56" s="342">
        <v>6765</v>
      </c>
      <c r="L56" s="347"/>
      <c r="M56" s="344">
        <v>1622</v>
      </c>
      <c r="N56" s="25"/>
    </row>
    <row r="57" spans="2:14" ht="20.100000000000001" customHeight="1" x14ac:dyDescent="0.25">
      <c r="B57" s="396" t="s">
        <v>109</v>
      </c>
      <c r="C57" s="394"/>
      <c r="D57" s="396" t="s">
        <v>23</v>
      </c>
      <c r="E57" s="398"/>
      <c r="F57" s="398"/>
      <c r="G57" s="398"/>
      <c r="H57" s="395"/>
      <c r="I57" s="387">
        <f t="shared" si="0"/>
        <v>0</v>
      </c>
      <c r="J57" s="341"/>
      <c r="K57" s="342">
        <v>0</v>
      </c>
      <c r="L57" s="347"/>
      <c r="M57" s="344"/>
      <c r="N57" s="25"/>
    </row>
    <row r="58" spans="2:14" ht="20.100000000000001" customHeight="1" x14ac:dyDescent="0.25">
      <c r="B58" s="396" t="s">
        <v>110</v>
      </c>
      <c r="C58" s="394"/>
      <c r="D58" s="396" t="s">
        <v>24</v>
      </c>
      <c r="E58" s="398"/>
      <c r="F58" s="398"/>
      <c r="G58" s="398"/>
      <c r="H58" s="395"/>
      <c r="I58" s="387">
        <f t="shared" si="0"/>
        <v>0</v>
      </c>
      <c r="J58" s="341"/>
      <c r="K58" s="342">
        <v>0</v>
      </c>
      <c r="L58" s="347"/>
      <c r="M58" s="344"/>
      <c r="N58" s="25"/>
    </row>
    <row r="59" spans="2:14" ht="24" customHeight="1" x14ac:dyDescent="0.25">
      <c r="B59" s="396" t="s">
        <v>111</v>
      </c>
      <c r="C59" s="394"/>
      <c r="D59" s="396" t="s">
        <v>65</v>
      </c>
      <c r="E59" s="398"/>
      <c r="F59" s="398"/>
      <c r="G59" s="398"/>
      <c r="H59" s="395"/>
      <c r="I59" s="387">
        <f t="shared" si="0"/>
        <v>1100</v>
      </c>
      <c r="J59" s="341"/>
      <c r="K59" s="342">
        <v>1100</v>
      </c>
      <c r="L59" s="347"/>
      <c r="M59" s="344"/>
      <c r="N59" s="25"/>
    </row>
    <row r="60" spans="2:14" ht="28.5" customHeight="1" x14ac:dyDescent="0.25">
      <c r="B60" s="396" t="s">
        <v>112</v>
      </c>
      <c r="C60" s="394"/>
      <c r="D60" s="396" t="s">
        <v>66</v>
      </c>
      <c r="E60" s="398"/>
      <c r="F60" s="398"/>
      <c r="G60" s="398"/>
      <c r="H60" s="395"/>
      <c r="I60" s="387">
        <f t="shared" si="0"/>
        <v>2800</v>
      </c>
      <c r="J60" s="341"/>
      <c r="K60" s="342">
        <v>2500</v>
      </c>
      <c r="L60" s="347"/>
      <c r="M60" s="344">
        <v>300</v>
      </c>
      <c r="N60" s="25"/>
    </row>
    <row r="61" spans="2:14" ht="25.5" customHeight="1" x14ac:dyDescent="0.25">
      <c r="B61" s="393" t="s">
        <v>113</v>
      </c>
      <c r="C61" s="394"/>
      <c r="D61" s="393" t="s">
        <v>25</v>
      </c>
      <c r="E61" s="395"/>
      <c r="F61" s="395"/>
      <c r="G61" s="395"/>
      <c r="H61" s="395"/>
      <c r="I61" s="35">
        <f t="shared" si="0"/>
        <v>45999</v>
      </c>
      <c r="J61" s="36"/>
      <c r="K61" s="21">
        <f>SUM(K30:K60)</f>
        <v>36344</v>
      </c>
      <c r="L61" s="19">
        <f t="shared" ref="L61:N61" si="4">SUM(L30:L60)</f>
        <v>0</v>
      </c>
      <c r="M61" s="27">
        <f t="shared" si="4"/>
        <v>9655</v>
      </c>
      <c r="N61" s="28">
        <f t="shared" si="4"/>
        <v>0</v>
      </c>
    </row>
    <row r="62" spans="2:14" ht="24" customHeight="1" x14ac:dyDescent="0.25">
      <c r="B62" s="402" t="s">
        <v>114</v>
      </c>
      <c r="C62" s="403"/>
      <c r="D62" s="406" t="s">
        <v>238</v>
      </c>
      <c r="E62" s="407"/>
      <c r="F62" s="407"/>
      <c r="G62" s="407"/>
      <c r="H62" s="407"/>
      <c r="I62" s="387">
        <f t="shared" si="0"/>
        <v>440</v>
      </c>
      <c r="J62" s="348"/>
      <c r="K62" s="342">
        <v>440</v>
      </c>
      <c r="L62" s="351"/>
      <c r="M62" s="352"/>
      <c r="N62" s="353"/>
    </row>
    <row r="63" spans="2:14" ht="20.100000000000001" customHeight="1" x14ac:dyDescent="0.25">
      <c r="B63" s="419" t="s">
        <v>114</v>
      </c>
      <c r="C63" s="420"/>
      <c r="D63" s="406" t="s">
        <v>348</v>
      </c>
      <c r="E63" s="407"/>
      <c r="F63" s="407"/>
      <c r="G63" s="407"/>
      <c r="H63" s="421"/>
      <c r="I63" s="387">
        <f t="shared" si="0"/>
        <v>300</v>
      </c>
      <c r="J63" s="348"/>
      <c r="K63" s="342">
        <v>300</v>
      </c>
      <c r="L63" s="351"/>
      <c r="M63" s="352"/>
      <c r="N63" s="353"/>
    </row>
    <row r="64" spans="2:14" ht="20.100000000000001" customHeight="1" x14ac:dyDescent="0.25">
      <c r="B64" s="396" t="s">
        <v>114</v>
      </c>
      <c r="C64" s="394"/>
      <c r="D64" s="396" t="s">
        <v>237</v>
      </c>
      <c r="E64" s="398"/>
      <c r="F64" s="398"/>
      <c r="G64" s="398"/>
      <c r="H64" s="395"/>
      <c r="I64" s="387">
        <f t="shared" si="0"/>
        <v>300</v>
      </c>
      <c r="J64" s="25"/>
      <c r="K64" s="342">
        <v>300</v>
      </c>
      <c r="L64" s="351"/>
      <c r="M64" s="352"/>
      <c r="N64" s="353"/>
    </row>
    <row r="65" spans="2:21" ht="20.100000000000001" customHeight="1" x14ac:dyDescent="0.25">
      <c r="B65" s="396" t="s">
        <v>115</v>
      </c>
      <c r="C65" s="394"/>
      <c r="D65" s="396" t="s">
        <v>67</v>
      </c>
      <c r="E65" s="398"/>
      <c r="F65" s="398"/>
      <c r="G65" s="398"/>
      <c r="H65" s="395"/>
      <c r="I65" s="387">
        <f t="shared" si="0"/>
        <v>200</v>
      </c>
      <c r="J65" s="25"/>
      <c r="K65" s="342">
        <v>200</v>
      </c>
      <c r="L65" s="347"/>
      <c r="M65" s="344"/>
      <c r="N65" s="25"/>
    </row>
    <row r="66" spans="2:21" ht="20.100000000000001" customHeight="1" x14ac:dyDescent="0.25">
      <c r="B66" s="402" t="s">
        <v>349</v>
      </c>
      <c r="C66" s="403"/>
      <c r="D66" s="396" t="s">
        <v>350</v>
      </c>
      <c r="E66" s="398"/>
      <c r="F66" s="398"/>
      <c r="G66" s="398"/>
      <c r="H66" s="395"/>
      <c r="I66" s="387">
        <f t="shared" si="0"/>
        <v>400</v>
      </c>
      <c r="J66" s="25"/>
      <c r="K66" s="342">
        <v>400</v>
      </c>
      <c r="L66" s="347"/>
      <c r="M66" s="344"/>
      <c r="N66" s="25"/>
    </row>
    <row r="67" spans="2:21" ht="22.5" customHeight="1" x14ac:dyDescent="0.25">
      <c r="B67" s="396" t="s">
        <v>116</v>
      </c>
      <c r="C67" s="394"/>
      <c r="D67" s="399" t="s">
        <v>231</v>
      </c>
      <c r="E67" s="400"/>
      <c r="F67" s="400"/>
      <c r="G67" s="400"/>
      <c r="H67" s="401"/>
      <c r="I67" s="387">
        <f t="shared" si="0"/>
        <v>1000</v>
      </c>
      <c r="J67" s="353"/>
      <c r="K67" s="342">
        <v>1000</v>
      </c>
      <c r="L67" s="351"/>
      <c r="M67" s="352"/>
      <c r="N67" s="353"/>
    </row>
    <row r="68" spans="2:21" ht="27" customHeight="1" x14ac:dyDescent="0.25">
      <c r="B68" s="396" t="s">
        <v>117</v>
      </c>
      <c r="C68" s="394"/>
      <c r="D68" s="399" t="s">
        <v>26</v>
      </c>
      <c r="E68" s="400"/>
      <c r="F68" s="400"/>
      <c r="G68" s="400"/>
      <c r="H68" s="401"/>
      <c r="I68" s="387">
        <f t="shared" si="0"/>
        <v>6000</v>
      </c>
      <c r="J68" s="353"/>
      <c r="K68" s="342">
        <v>6000</v>
      </c>
      <c r="L68" s="351"/>
      <c r="M68" s="352"/>
      <c r="N68" s="353"/>
    </row>
    <row r="69" spans="2:21" ht="20.100000000000001" customHeight="1" x14ac:dyDescent="0.25">
      <c r="B69" s="393" t="s">
        <v>118</v>
      </c>
      <c r="C69" s="394"/>
      <c r="D69" s="393" t="s">
        <v>27</v>
      </c>
      <c r="E69" s="395"/>
      <c r="F69" s="395"/>
      <c r="G69" s="395"/>
      <c r="H69" s="395"/>
      <c r="I69" s="35">
        <f t="shared" si="0"/>
        <v>8640</v>
      </c>
      <c r="J69" s="32"/>
      <c r="K69" s="21">
        <f t="shared" ref="K69:N69" si="5">SUM(K62:K68)</f>
        <v>8640</v>
      </c>
      <c r="L69" s="19">
        <f t="shared" si="5"/>
        <v>0</v>
      </c>
      <c r="M69" s="27">
        <f t="shared" si="5"/>
        <v>0</v>
      </c>
      <c r="N69" s="28">
        <f t="shared" si="5"/>
        <v>0</v>
      </c>
    </row>
    <row r="70" spans="2:21" ht="24" customHeight="1" x14ac:dyDescent="0.25">
      <c r="B70" s="396" t="s">
        <v>119</v>
      </c>
      <c r="C70" s="394"/>
      <c r="D70" s="417" t="s">
        <v>28</v>
      </c>
      <c r="E70" s="418"/>
      <c r="F70" s="418"/>
      <c r="G70" s="418"/>
      <c r="H70" s="401"/>
      <c r="I70" s="387">
        <f t="shared" si="0"/>
        <v>0</v>
      </c>
      <c r="J70" s="353"/>
      <c r="K70" s="342">
        <v>0</v>
      </c>
      <c r="L70" s="351"/>
      <c r="M70" s="352"/>
      <c r="N70" s="353"/>
    </row>
    <row r="71" spans="2:21" s="6" customFormat="1" ht="17.25" customHeight="1" x14ac:dyDescent="0.25">
      <c r="B71" s="404" t="s">
        <v>241</v>
      </c>
      <c r="C71" s="405"/>
      <c r="D71" s="415" t="s">
        <v>242</v>
      </c>
      <c r="E71" s="416"/>
      <c r="F71" s="416"/>
      <c r="G71" s="416"/>
      <c r="H71" s="416"/>
      <c r="I71" s="387">
        <f t="shared" si="0"/>
        <v>0</v>
      </c>
      <c r="J71" s="354"/>
      <c r="K71" s="342">
        <v>0</v>
      </c>
      <c r="L71" s="355"/>
      <c r="M71" s="356"/>
      <c r="N71" s="354"/>
    </row>
    <row r="72" spans="2:21" s="6" customFormat="1" ht="24" customHeight="1" x14ac:dyDescent="0.25">
      <c r="B72" s="404" t="s">
        <v>243</v>
      </c>
      <c r="C72" s="405"/>
      <c r="D72" s="399" t="s">
        <v>244</v>
      </c>
      <c r="E72" s="400"/>
      <c r="F72" s="400"/>
      <c r="G72" s="400"/>
      <c r="H72" s="401"/>
      <c r="I72" s="387">
        <f t="shared" si="0"/>
        <v>1070</v>
      </c>
      <c r="J72" s="353"/>
      <c r="K72" s="342">
        <v>1070</v>
      </c>
      <c r="L72" s="351"/>
      <c r="M72" s="352"/>
      <c r="N72" s="353"/>
    </row>
    <row r="73" spans="2:21" ht="23.25" customHeight="1" x14ac:dyDescent="0.25">
      <c r="B73" s="396" t="s">
        <v>120</v>
      </c>
      <c r="C73" s="394"/>
      <c r="D73" s="399" t="s">
        <v>29</v>
      </c>
      <c r="E73" s="400"/>
      <c r="F73" s="400"/>
      <c r="G73" s="400"/>
      <c r="H73" s="401"/>
      <c r="I73" s="387">
        <f t="shared" si="0"/>
        <v>66125</v>
      </c>
      <c r="J73" s="353"/>
      <c r="K73" s="342">
        <v>66125</v>
      </c>
      <c r="L73" s="351"/>
      <c r="M73" s="352"/>
      <c r="N73" s="353"/>
      <c r="Q73" s="5"/>
      <c r="R73" s="4"/>
      <c r="S73" s="4"/>
      <c r="T73" s="4"/>
      <c r="U73" s="4"/>
    </row>
    <row r="74" spans="2:21" ht="25.5" customHeight="1" x14ac:dyDescent="0.25">
      <c r="B74" s="396" t="s">
        <v>121</v>
      </c>
      <c r="C74" s="394"/>
      <c r="D74" s="399" t="s">
        <v>30</v>
      </c>
      <c r="E74" s="400"/>
      <c r="F74" s="400"/>
      <c r="G74" s="400"/>
      <c r="H74" s="401"/>
      <c r="I74" s="387">
        <f t="shared" si="0"/>
        <v>400</v>
      </c>
      <c r="J74" s="353"/>
      <c r="K74" s="342">
        <v>400</v>
      </c>
      <c r="L74" s="351"/>
      <c r="M74" s="352"/>
      <c r="N74" s="353"/>
      <c r="Q74" s="4"/>
      <c r="R74" s="4"/>
      <c r="S74" s="4"/>
      <c r="T74" s="4"/>
      <c r="U74" s="4"/>
    </row>
    <row r="75" spans="2:21" ht="24" customHeight="1" x14ac:dyDescent="0.25">
      <c r="B75" s="396" t="s">
        <v>122</v>
      </c>
      <c r="C75" s="394"/>
      <c r="D75" s="399" t="s">
        <v>68</v>
      </c>
      <c r="E75" s="400"/>
      <c r="F75" s="400"/>
      <c r="G75" s="400"/>
      <c r="H75" s="401"/>
      <c r="I75" s="387">
        <f t="shared" si="0"/>
        <v>1800</v>
      </c>
      <c r="J75" s="353"/>
      <c r="K75" s="342">
        <v>1800</v>
      </c>
      <c r="L75" s="351"/>
      <c r="M75" s="352"/>
      <c r="N75" s="353"/>
    </row>
    <row r="76" spans="2:21" ht="24.75" customHeight="1" x14ac:dyDescent="0.25">
      <c r="B76" s="396" t="s">
        <v>123</v>
      </c>
      <c r="C76" s="394"/>
      <c r="D76" s="399" t="s">
        <v>69</v>
      </c>
      <c r="E76" s="400"/>
      <c r="F76" s="400"/>
      <c r="G76" s="400"/>
      <c r="H76" s="401"/>
      <c r="I76" s="387">
        <f t="shared" si="0"/>
        <v>450</v>
      </c>
      <c r="J76" s="353"/>
      <c r="K76" s="342">
        <v>450</v>
      </c>
      <c r="L76" s="351"/>
      <c r="M76" s="352"/>
      <c r="N76" s="353"/>
    </row>
    <row r="77" spans="2:21" ht="23.25" customHeight="1" x14ac:dyDescent="0.25">
      <c r="B77" s="396" t="s">
        <v>124</v>
      </c>
      <c r="C77" s="394"/>
      <c r="D77" s="399" t="s">
        <v>31</v>
      </c>
      <c r="E77" s="400"/>
      <c r="F77" s="400"/>
      <c r="G77" s="400"/>
      <c r="H77" s="401"/>
      <c r="I77" s="387">
        <f t="shared" si="0"/>
        <v>4850</v>
      </c>
      <c r="J77" s="353"/>
      <c r="K77" s="342">
        <v>4850</v>
      </c>
      <c r="L77" s="351"/>
      <c r="M77" s="352"/>
      <c r="N77" s="353"/>
      <c r="Q77" s="5"/>
    </row>
    <row r="78" spans="2:21" ht="20.25" customHeight="1" x14ac:dyDescent="0.25">
      <c r="B78" s="396" t="s">
        <v>125</v>
      </c>
      <c r="C78" s="394"/>
      <c r="D78" s="399" t="s">
        <v>32</v>
      </c>
      <c r="E78" s="400"/>
      <c r="F78" s="400"/>
      <c r="G78" s="400"/>
      <c r="H78" s="401"/>
      <c r="I78" s="387">
        <f t="shared" ref="I78:I118" si="6">K78+M78</f>
        <v>325</v>
      </c>
      <c r="J78" s="353"/>
      <c r="K78" s="342">
        <v>325</v>
      </c>
      <c r="L78" s="351"/>
      <c r="M78" s="352"/>
      <c r="N78" s="353"/>
    </row>
    <row r="79" spans="2:21" ht="21" customHeight="1" x14ac:dyDescent="0.25">
      <c r="B79" s="396" t="s">
        <v>126</v>
      </c>
      <c r="C79" s="394"/>
      <c r="D79" s="399" t="s">
        <v>33</v>
      </c>
      <c r="E79" s="400"/>
      <c r="F79" s="400"/>
      <c r="G79" s="400"/>
      <c r="H79" s="401"/>
      <c r="I79" s="387">
        <f t="shared" si="6"/>
        <v>641</v>
      </c>
      <c r="J79" s="353"/>
      <c r="K79" s="342">
        <v>641</v>
      </c>
      <c r="L79" s="351"/>
      <c r="M79" s="352"/>
      <c r="N79" s="353"/>
    </row>
    <row r="80" spans="2:21" ht="24" customHeight="1" x14ac:dyDescent="0.25">
      <c r="B80" s="393" t="s">
        <v>127</v>
      </c>
      <c r="C80" s="394"/>
      <c r="D80" s="393" t="s">
        <v>34</v>
      </c>
      <c r="E80" s="395"/>
      <c r="F80" s="395"/>
      <c r="G80" s="395"/>
      <c r="H80" s="395"/>
      <c r="I80" s="35">
        <f t="shared" si="6"/>
        <v>75661</v>
      </c>
      <c r="J80" s="32"/>
      <c r="K80" s="21">
        <f>SUM(K70:K79)</f>
        <v>75661</v>
      </c>
      <c r="L80" s="19">
        <f t="shared" ref="L80:N80" si="7">SUM(L70:L79)</f>
        <v>0</v>
      </c>
      <c r="M80" s="27">
        <f t="shared" si="7"/>
        <v>0</v>
      </c>
      <c r="N80" s="28">
        <f t="shared" si="7"/>
        <v>0</v>
      </c>
    </row>
    <row r="81" spans="2:20" ht="20.100000000000001" customHeight="1" x14ac:dyDescent="0.25">
      <c r="B81" s="402" t="s">
        <v>128</v>
      </c>
      <c r="C81" s="403"/>
      <c r="D81" s="396" t="s">
        <v>245</v>
      </c>
      <c r="E81" s="398"/>
      <c r="F81" s="398"/>
      <c r="G81" s="398"/>
      <c r="H81" s="395"/>
      <c r="I81" s="387">
        <f t="shared" si="6"/>
        <v>0</v>
      </c>
      <c r="J81" s="25"/>
      <c r="K81" s="345"/>
      <c r="L81" s="347"/>
      <c r="M81" s="344"/>
      <c r="N81" s="25"/>
      <c r="Q81" s="3"/>
    </row>
    <row r="82" spans="2:20" s="6" customFormat="1" ht="20.100000000000001" customHeight="1" x14ac:dyDescent="0.25">
      <c r="B82" s="396" t="s">
        <v>128</v>
      </c>
      <c r="C82" s="394"/>
      <c r="D82" s="396" t="s">
        <v>35</v>
      </c>
      <c r="E82" s="398"/>
      <c r="F82" s="398"/>
      <c r="G82" s="398"/>
      <c r="H82" s="395"/>
      <c r="I82" s="387">
        <f t="shared" si="6"/>
        <v>0</v>
      </c>
      <c r="J82" s="25"/>
      <c r="K82" s="342">
        <v>0</v>
      </c>
      <c r="L82" s="347"/>
      <c r="M82" s="344"/>
      <c r="N82" s="25"/>
    </row>
    <row r="83" spans="2:20" s="6" customFormat="1" ht="20.100000000000001" customHeight="1" x14ac:dyDescent="0.25">
      <c r="B83" s="404" t="s">
        <v>246</v>
      </c>
      <c r="C83" s="405"/>
      <c r="D83" s="406" t="s">
        <v>247</v>
      </c>
      <c r="E83" s="407"/>
      <c r="F83" s="407"/>
      <c r="G83" s="407"/>
      <c r="H83" s="407"/>
      <c r="I83" s="387">
        <f t="shared" si="6"/>
        <v>220</v>
      </c>
      <c r="J83" s="348"/>
      <c r="K83" s="342">
        <v>120</v>
      </c>
      <c r="L83" s="349"/>
      <c r="M83" s="357">
        <v>100</v>
      </c>
      <c r="N83" s="348"/>
    </row>
    <row r="84" spans="2:20" ht="20.100000000000001" customHeight="1" x14ac:dyDescent="0.25">
      <c r="B84" s="396" t="s">
        <v>129</v>
      </c>
      <c r="C84" s="394"/>
      <c r="D84" s="396" t="s">
        <v>36</v>
      </c>
      <c r="E84" s="398"/>
      <c r="F84" s="398"/>
      <c r="G84" s="398"/>
      <c r="H84" s="395"/>
      <c r="I84" s="387">
        <f t="shared" si="6"/>
        <v>554</v>
      </c>
      <c r="J84" s="25"/>
      <c r="K84" s="342">
        <v>554</v>
      </c>
      <c r="L84" s="347"/>
      <c r="M84" s="344"/>
      <c r="N84" s="25"/>
      <c r="T84" s="3"/>
    </row>
    <row r="85" spans="2:20" s="6" customFormat="1" ht="20.100000000000001" customHeight="1" x14ac:dyDescent="0.25">
      <c r="B85" s="404" t="s">
        <v>248</v>
      </c>
      <c r="C85" s="405"/>
      <c r="D85" s="406" t="s">
        <v>249</v>
      </c>
      <c r="E85" s="407"/>
      <c r="F85" s="407"/>
      <c r="G85" s="407"/>
      <c r="H85" s="407"/>
      <c r="I85" s="387">
        <f t="shared" si="6"/>
        <v>0</v>
      </c>
      <c r="J85" s="348"/>
      <c r="K85" s="342"/>
      <c r="L85" s="349"/>
      <c r="M85" s="350"/>
      <c r="N85" s="348"/>
    </row>
    <row r="86" spans="2:20" ht="20.25" customHeight="1" x14ac:dyDescent="0.25">
      <c r="B86" s="396" t="s">
        <v>130</v>
      </c>
      <c r="C86" s="394"/>
      <c r="D86" s="399" t="s">
        <v>37</v>
      </c>
      <c r="E86" s="400"/>
      <c r="F86" s="400"/>
      <c r="G86" s="400"/>
      <c r="H86" s="401"/>
      <c r="I86" s="387">
        <f t="shared" si="6"/>
        <v>203</v>
      </c>
      <c r="J86" s="353"/>
      <c r="K86" s="342">
        <v>176</v>
      </c>
      <c r="L86" s="351"/>
      <c r="M86" s="344">
        <v>27</v>
      </c>
      <c r="N86" s="353"/>
      <c r="T86" s="3"/>
    </row>
    <row r="87" spans="2:20" ht="20.100000000000001" customHeight="1" x14ac:dyDescent="0.25">
      <c r="B87" s="393" t="s">
        <v>131</v>
      </c>
      <c r="C87" s="394"/>
      <c r="D87" s="393" t="s">
        <v>38</v>
      </c>
      <c r="E87" s="395"/>
      <c r="F87" s="395"/>
      <c r="G87" s="395"/>
      <c r="H87" s="395"/>
      <c r="I87" s="35">
        <f t="shared" si="6"/>
        <v>977</v>
      </c>
      <c r="J87" s="32"/>
      <c r="K87" s="21">
        <f>SUM(K81:K86)</f>
        <v>850</v>
      </c>
      <c r="L87" s="19">
        <f t="shared" ref="L87:N87" si="8">SUM(L81:L86)</f>
        <v>0</v>
      </c>
      <c r="M87" s="27">
        <f t="shared" si="8"/>
        <v>127</v>
      </c>
      <c r="N87" s="28">
        <f t="shared" si="8"/>
        <v>0</v>
      </c>
    </row>
    <row r="88" spans="2:20" ht="16.5" customHeight="1" x14ac:dyDescent="0.25">
      <c r="B88" s="396" t="s">
        <v>132</v>
      </c>
      <c r="C88" s="394"/>
      <c r="D88" s="396" t="s">
        <v>39</v>
      </c>
      <c r="E88" s="398"/>
      <c r="F88" s="398"/>
      <c r="G88" s="398"/>
      <c r="H88" s="395"/>
      <c r="I88" s="387">
        <f t="shared" si="6"/>
        <v>40378</v>
      </c>
      <c r="J88" s="25"/>
      <c r="K88" s="342">
        <v>40378</v>
      </c>
      <c r="L88" s="347"/>
      <c r="M88" s="344"/>
      <c r="N88" s="25"/>
    </row>
    <row r="89" spans="2:20" ht="14.25" customHeight="1" x14ac:dyDescent="0.25">
      <c r="B89" s="396" t="s">
        <v>133</v>
      </c>
      <c r="C89" s="394"/>
      <c r="D89" s="399" t="s">
        <v>40</v>
      </c>
      <c r="E89" s="400"/>
      <c r="F89" s="400"/>
      <c r="G89" s="400"/>
      <c r="H89" s="401"/>
      <c r="I89" s="387">
        <f t="shared" si="6"/>
        <v>10902</v>
      </c>
      <c r="J89" s="353"/>
      <c r="K89" s="342">
        <v>10902</v>
      </c>
      <c r="L89" s="351"/>
      <c r="M89" s="352"/>
      <c r="N89" s="353"/>
    </row>
    <row r="90" spans="2:20" ht="20.100000000000001" customHeight="1" x14ac:dyDescent="0.25">
      <c r="B90" s="393" t="s">
        <v>134</v>
      </c>
      <c r="C90" s="394"/>
      <c r="D90" s="393" t="s">
        <v>41</v>
      </c>
      <c r="E90" s="395"/>
      <c r="F90" s="395"/>
      <c r="G90" s="395"/>
      <c r="H90" s="395"/>
      <c r="I90" s="35">
        <f t="shared" si="6"/>
        <v>51280</v>
      </c>
      <c r="J90" s="32"/>
      <c r="K90" s="21">
        <f>SUM(K88:K89)</f>
        <v>51280</v>
      </c>
      <c r="L90" s="19">
        <f t="shared" ref="L90:N90" si="9">SUM(L88:L89)</f>
        <v>0</v>
      </c>
      <c r="M90" s="27">
        <f t="shared" si="9"/>
        <v>0</v>
      </c>
      <c r="N90" s="28">
        <f t="shared" si="9"/>
        <v>0</v>
      </c>
    </row>
    <row r="91" spans="2:20" ht="32.25" customHeight="1" x14ac:dyDescent="0.25">
      <c r="B91" s="396" t="s">
        <v>135</v>
      </c>
      <c r="C91" s="394"/>
      <c r="D91" s="399" t="s">
        <v>42</v>
      </c>
      <c r="E91" s="400"/>
      <c r="F91" s="400"/>
      <c r="G91" s="400"/>
      <c r="H91" s="401"/>
      <c r="I91" s="387">
        <f t="shared" si="6"/>
        <v>0</v>
      </c>
      <c r="J91" s="353"/>
      <c r="K91" s="342">
        <v>0</v>
      </c>
      <c r="L91" s="351"/>
      <c r="M91" s="352"/>
      <c r="N91" s="353"/>
    </row>
    <row r="92" spans="2:20" ht="26.25" customHeight="1" x14ac:dyDescent="0.25">
      <c r="B92" s="402" t="s">
        <v>239</v>
      </c>
      <c r="C92" s="403"/>
      <c r="D92" s="399" t="s">
        <v>240</v>
      </c>
      <c r="E92" s="400"/>
      <c r="F92" s="400"/>
      <c r="G92" s="400"/>
      <c r="H92" s="401"/>
      <c r="I92" s="387">
        <f t="shared" si="6"/>
        <v>0</v>
      </c>
      <c r="J92" s="353"/>
      <c r="K92" s="342">
        <v>0</v>
      </c>
      <c r="L92" s="351"/>
      <c r="M92" s="352"/>
      <c r="N92" s="353"/>
    </row>
    <row r="93" spans="2:20" s="6" customFormat="1" ht="24.75" customHeight="1" x14ac:dyDescent="0.25">
      <c r="B93" s="413" t="s">
        <v>250</v>
      </c>
      <c r="C93" s="414"/>
      <c r="D93" s="415" t="s">
        <v>251</v>
      </c>
      <c r="E93" s="416"/>
      <c r="F93" s="416"/>
      <c r="G93" s="416"/>
      <c r="H93" s="416"/>
      <c r="I93" s="387">
        <f t="shared" si="6"/>
        <v>0</v>
      </c>
      <c r="J93" s="354"/>
      <c r="K93" s="342"/>
      <c r="L93" s="355"/>
      <c r="M93" s="356"/>
      <c r="N93" s="354"/>
    </row>
    <row r="94" spans="2:20" s="6" customFormat="1" ht="24" customHeight="1" x14ac:dyDescent="0.25">
      <c r="B94" s="404" t="s">
        <v>252</v>
      </c>
      <c r="C94" s="405"/>
      <c r="D94" s="399" t="s">
        <v>253</v>
      </c>
      <c r="E94" s="400"/>
      <c r="F94" s="400"/>
      <c r="G94" s="400"/>
      <c r="H94" s="401"/>
      <c r="I94" s="387">
        <f t="shared" si="6"/>
        <v>0</v>
      </c>
      <c r="J94" s="353"/>
      <c r="K94" s="342"/>
      <c r="L94" s="351"/>
      <c r="M94" s="352"/>
      <c r="N94" s="353"/>
    </row>
    <row r="95" spans="2:20" s="6" customFormat="1" ht="24" customHeight="1" x14ac:dyDescent="0.25">
      <c r="B95" s="393" t="s">
        <v>254</v>
      </c>
      <c r="C95" s="394"/>
      <c r="D95" s="393" t="s">
        <v>255</v>
      </c>
      <c r="E95" s="395"/>
      <c r="F95" s="395"/>
      <c r="G95" s="395"/>
      <c r="H95" s="395"/>
      <c r="I95" s="387">
        <f t="shared" si="6"/>
        <v>0</v>
      </c>
      <c r="J95" s="32"/>
      <c r="K95" s="21">
        <f>SUM(K91:K94)</f>
        <v>0</v>
      </c>
      <c r="L95" s="19">
        <f t="shared" ref="L95:N95" si="10">SUM(L91:L94)</f>
        <v>0</v>
      </c>
      <c r="M95" s="27">
        <f t="shared" si="10"/>
        <v>0</v>
      </c>
      <c r="N95" s="28">
        <f t="shared" si="10"/>
        <v>0</v>
      </c>
    </row>
    <row r="96" spans="2:20" s="6" customFormat="1" ht="24" customHeight="1" x14ac:dyDescent="0.25">
      <c r="B96" s="404" t="s">
        <v>256</v>
      </c>
      <c r="C96" s="405"/>
      <c r="D96" s="415" t="s">
        <v>257</v>
      </c>
      <c r="E96" s="416"/>
      <c r="F96" s="416"/>
      <c r="G96" s="416"/>
      <c r="H96" s="416"/>
      <c r="I96" s="387">
        <f t="shared" si="6"/>
        <v>3080</v>
      </c>
      <c r="J96" s="354"/>
      <c r="K96" s="342">
        <v>3080</v>
      </c>
      <c r="L96" s="355"/>
      <c r="M96" s="356"/>
      <c r="N96" s="354"/>
    </row>
    <row r="97" spans="2:17" ht="16.5" customHeight="1" x14ac:dyDescent="0.25">
      <c r="B97" s="396" t="s">
        <v>136</v>
      </c>
      <c r="C97" s="394"/>
      <c r="D97" s="396" t="s">
        <v>43</v>
      </c>
      <c r="E97" s="398"/>
      <c r="F97" s="398"/>
      <c r="G97" s="398"/>
      <c r="H97" s="395"/>
      <c r="I97" s="387">
        <f t="shared" si="6"/>
        <v>0</v>
      </c>
      <c r="J97" s="25"/>
      <c r="K97" s="342">
        <v>0</v>
      </c>
      <c r="L97" s="347"/>
      <c r="M97" s="344"/>
      <c r="N97" s="25"/>
      <c r="Q97" s="4"/>
    </row>
    <row r="98" spans="2:17" ht="21.75" customHeight="1" x14ac:dyDescent="0.25">
      <c r="B98" s="393" t="s">
        <v>137</v>
      </c>
      <c r="C98" s="394"/>
      <c r="D98" s="393" t="s">
        <v>44</v>
      </c>
      <c r="E98" s="395"/>
      <c r="F98" s="395"/>
      <c r="G98" s="395"/>
      <c r="H98" s="395"/>
      <c r="I98" s="387">
        <f t="shared" si="6"/>
        <v>3080</v>
      </c>
      <c r="J98" s="25"/>
      <c r="K98" s="21">
        <f>SUM(K96:K97)</f>
        <v>3080</v>
      </c>
      <c r="L98" s="19">
        <f t="shared" ref="L98:N98" si="11">SUM(L96:L97)</f>
        <v>0</v>
      </c>
      <c r="M98" s="27">
        <f t="shared" si="11"/>
        <v>0</v>
      </c>
      <c r="N98" s="28">
        <f t="shared" si="11"/>
        <v>0</v>
      </c>
    </row>
    <row r="99" spans="2:17" ht="20.100000000000001" customHeight="1" x14ac:dyDescent="0.25">
      <c r="B99" s="397" t="s">
        <v>138</v>
      </c>
      <c r="C99" s="394"/>
      <c r="D99" s="397" t="s">
        <v>45</v>
      </c>
      <c r="E99" s="395"/>
      <c r="F99" s="395"/>
      <c r="G99" s="395"/>
      <c r="H99" s="395"/>
      <c r="I99" s="387">
        <f t="shared" si="6"/>
        <v>271823</v>
      </c>
      <c r="J99" s="32"/>
      <c r="K99" s="22">
        <f t="shared" ref="K99:N99" si="12">K24+K29+K61+K69+K80+K90+K98+K87+K95</f>
        <v>220116</v>
      </c>
      <c r="L99" s="20">
        <f t="shared" si="12"/>
        <v>0</v>
      </c>
      <c r="M99" s="26">
        <f t="shared" si="12"/>
        <v>51707</v>
      </c>
      <c r="N99" s="29">
        <f t="shared" si="12"/>
        <v>0</v>
      </c>
    </row>
    <row r="100" spans="2:17" s="1" customFormat="1" ht="12" customHeight="1" x14ac:dyDescent="0.25">
      <c r="B100" s="8"/>
      <c r="C100" s="9"/>
      <c r="D100" s="8"/>
      <c r="E100" s="9"/>
      <c r="F100" s="9"/>
      <c r="G100" s="9"/>
      <c r="H100" s="9"/>
      <c r="I100" s="388"/>
      <c r="J100" s="9"/>
      <c r="K100" s="9"/>
      <c r="L100" s="9"/>
      <c r="M100" s="9"/>
      <c r="N100" s="9"/>
    </row>
    <row r="101" spans="2:17" s="1" customFormat="1" ht="17.100000000000001" customHeight="1" thickBot="1" x14ac:dyDescent="0.3">
      <c r="B101" s="412" t="s">
        <v>234</v>
      </c>
      <c r="C101" s="412"/>
      <c r="D101" s="412"/>
      <c r="E101" s="412"/>
      <c r="F101" s="412"/>
      <c r="G101" s="412"/>
      <c r="H101" s="412"/>
      <c r="I101" s="389"/>
      <c r="J101" s="12"/>
      <c r="K101" s="12"/>
      <c r="L101" s="12"/>
      <c r="M101" s="12"/>
      <c r="N101" s="12"/>
    </row>
    <row r="102" spans="2:17" ht="30" customHeight="1" x14ac:dyDescent="0.25">
      <c r="B102" s="408" t="s">
        <v>184</v>
      </c>
      <c r="C102" s="409"/>
      <c r="D102" s="408" t="s">
        <v>139</v>
      </c>
      <c r="E102" s="410"/>
      <c r="F102" s="410"/>
      <c r="G102" s="410"/>
      <c r="H102" s="411"/>
      <c r="I102" s="387">
        <f t="shared" si="6"/>
        <v>34710</v>
      </c>
      <c r="J102" s="358"/>
      <c r="K102" s="359">
        <v>34710</v>
      </c>
      <c r="L102" s="360"/>
      <c r="M102" s="361"/>
      <c r="N102" s="358"/>
    </row>
    <row r="103" spans="2:17" ht="24" customHeight="1" x14ac:dyDescent="0.25">
      <c r="B103" s="396" t="s">
        <v>185</v>
      </c>
      <c r="C103" s="394"/>
      <c r="D103" s="399" t="s">
        <v>140</v>
      </c>
      <c r="E103" s="400"/>
      <c r="F103" s="400"/>
      <c r="G103" s="400"/>
      <c r="H103" s="401"/>
      <c r="I103" s="387">
        <f t="shared" si="6"/>
        <v>44006</v>
      </c>
      <c r="J103" s="362"/>
      <c r="K103" s="342">
        <v>44006</v>
      </c>
      <c r="L103" s="351"/>
      <c r="M103" s="352"/>
      <c r="N103" s="353"/>
    </row>
    <row r="104" spans="2:17" ht="21" customHeight="1" x14ac:dyDescent="0.25">
      <c r="B104" s="396" t="s">
        <v>186</v>
      </c>
      <c r="C104" s="394"/>
      <c r="D104" s="399" t="s">
        <v>141</v>
      </c>
      <c r="E104" s="400"/>
      <c r="F104" s="400"/>
      <c r="G104" s="400"/>
      <c r="H104" s="401"/>
      <c r="I104" s="387">
        <f t="shared" si="6"/>
        <v>11778</v>
      </c>
      <c r="J104" s="362"/>
      <c r="K104" s="342">
        <v>11778</v>
      </c>
      <c r="L104" s="351"/>
      <c r="M104" s="352"/>
      <c r="N104" s="353"/>
    </row>
    <row r="105" spans="2:17" ht="19.5" customHeight="1" x14ac:dyDescent="0.25">
      <c r="B105" s="396" t="s">
        <v>187</v>
      </c>
      <c r="C105" s="394"/>
      <c r="D105" s="399" t="s">
        <v>142</v>
      </c>
      <c r="E105" s="400"/>
      <c r="F105" s="400"/>
      <c r="G105" s="400"/>
      <c r="H105" s="401"/>
      <c r="I105" s="387">
        <f t="shared" si="6"/>
        <v>1725</v>
      </c>
      <c r="J105" s="362"/>
      <c r="K105" s="342">
        <v>1725</v>
      </c>
      <c r="L105" s="351"/>
      <c r="M105" s="352"/>
      <c r="N105" s="353"/>
    </row>
    <row r="106" spans="2:17" ht="15" customHeight="1" x14ac:dyDescent="0.25">
      <c r="B106" s="396" t="s">
        <v>188</v>
      </c>
      <c r="C106" s="394"/>
      <c r="D106" s="396" t="s">
        <v>143</v>
      </c>
      <c r="E106" s="398"/>
      <c r="F106" s="398"/>
      <c r="G106" s="398"/>
      <c r="H106" s="395"/>
      <c r="I106" s="387">
        <f t="shared" si="6"/>
        <v>0</v>
      </c>
      <c r="J106" s="25"/>
      <c r="K106" s="342">
        <v>0</v>
      </c>
      <c r="L106" s="347"/>
      <c r="M106" s="344"/>
      <c r="N106" s="25"/>
    </row>
    <row r="107" spans="2:17" ht="15" customHeight="1" x14ac:dyDescent="0.25">
      <c r="B107" s="396" t="s">
        <v>189</v>
      </c>
      <c r="C107" s="394"/>
      <c r="D107" s="396" t="s">
        <v>144</v>
      </c>
      <c r="E107" s="398"/>
      <c r="F107" s="398"/>
      <c r="G107" s="398"/>
      <c r="H107" s="395"/>
      <c r="I107" s="387">
        <f t="shared" si="6"/>
        <v>0</v>
      </c>
      <c r="J107" s="25"/>
      <c r="K107" s="342">
        <v>0</v>
      </c>
      <c r="L107" s="347"/>
      <c r="M107" s="344"/>
      <c r="N107" s="25"/>
    </row>
    <row r="108" spans="2:17" ht="23.25" customHeight="1" x14ac:dyDescent="0.25">
      <c r="B108" s="396" t="s">
        <v>190</v>
      </c>
      <c r="C108" s="394"/>
      <c r="D108" s="399" t="s">
        <v>145</v>
      </c>
      <c r="E108" s="400"/>
      <c r="F108" s="400"/>
      <c r="G108" s="400"/>
      <c r="H108" s="401"/>
      <c r="I108" s="387">
        <f t="shared" si="6"/>
        <v>1080</v>
      </c>
      <c r="J108" s="353"/>
      <c r="K108" s="342">
        <v>1080</v>
      </c>
      <c r="L108" s="351"/>
      <c r="M108" s="352"/>
      <c r="N108" s="353"/>
    </row>
    <row r="109" spans="2:17" ht="26.25" customHeight="1" x14ac:dyDescent="0.25">
      <c r="B109" s="396" t="s">
        <v>191</v>
      </c>
      <c r="C109" s="394"/>
      <c r="D109" s="399" t="s">
        <v>146</v>
      </c>
      <c r="E109" s="400"/>
      <c r="F109" s="400"/>
      <c r="G109" s="400"/>
      <c r="H109" s="401"/>
      <c r="I109" s="387">
        <f t="shared" si="6"/>
        <v>4460</v>
      </c>
      <c r="J109" s="353"/>
      <c r="K109" s="342">
        <v>4460</v>
      </c>
      <c r="L109" s="351"/>
      <c r="M109" s="352"/>
      <c r="N109" s="353"/>
    </row>
    <row r="110" spans="2:17" ht="21" customHeight="1" x14ac:dyDescent="0.25">
      <c r="B110" s="396" t="s">
        <v>192</v>
      </c>
      <c r="C110" s="394"/>
      <c r="D110" s="399" t="s">
        <v>147</v>
      </c>
      <c r="E110" s="400"/>
      <c r="F110" s="400"/>
      <c r="G110" s="400"/>
      <c r="H110" s="401"/>
      <c r="I110" s="387">
        <f t="shared" si="6"/>
        <v>15172</v>
      </c>
      <c r="J110" s="353"/>
      <c r="K110" s="342">
        <v>15172</v>
      </c>
      <c r="L110" s="351"/>
      <c r="M110" s="352"/>
      <c r="N110" s="353"/>
    </row>
    <row r="111" spans="2:17" ht="20.25" customHeight="1" x14ac:dyDescent="0.25">
      <c r="B111" s="396" t="s">
        <v>193</v>
      </c>
      <c r="C111" s="394"/>
      <c r="D111" s="399" t="s">
        <v>148</v>
      </c>
      <c r="E111" s="400"/>
      <c r="F111" s="400"/>
      <c r="G111" s="400"/>
      <c r="H111" s="401"/>
      <c r="I111" s="387">
        <f t="shared" si="6"/>
        <v>13502</v>
      </c>
      <c r="J111" s="353"/>
      <c r="K111" s="342">
        <v>13502</v>
      </c>
      <c r="L111" s="351"/>
      <c r="M111" s="352"/>
      <c r="N111" s="353"/>
    </row>
    <row r="112" spans="2:17" ht="20.25" customHeight="1" x14ac:dyDescent="0.25">
      <c r="B112" s="396" t="s">
        <v>194</v>
      </c>
      <c r="C112" s="394"/>
      <c r="D112" s="399" t="s">
        <v>149</v>
      </c>
      <c r="E112" s="400"/>
      <c r="F112" s="400"/>
      <c r="G112" s="400"/>
      <c r="H112" s="401"/>
      <c r="I112" s="387">
        <f t="shared" si="6"/>
        <v>0</v>
      </c>
      <c r="J112" s="353"/>
      <c r="K112" s="342">
        <v>0</v>
      </c>
      <c r="L112" s="351"/>
      <c r="M112" s="352"/>
      <c r="N112" s="353"/>
    </row>
    <row r="113" spans="2:14" ht="23.25" customHeight="1" x14ac:dyDescent="0.25">
      <c r="B113" s="393" t="s">
        <v>195</v>
      </c>
      <c r="C113" s="394"/>
      <c r="D113" s="393" t="s">
        <v>150</v>
      </c>
      <c r="E113" s="395"/>
      <c r="F113" s="395"/>
      <c r="G113" s="395"/>
      <c r="H113" s="395"/>
      <c r="I113" s="31">
        <f>SUM(I102:I112)</f>
        <v>126433</v>
      </c>
      <c r="J113" s="32"/>
      <c r="K113" s="21">
        <f>SUM(K102:K112)</f>
        <v>126433</v>
      </c>
      <c r="L113" s="19"/>
      <c r="M113" s="27"/>
      <c r="N113" s="28"/>
    </row>
    <row r="114" spans="2:14" ht="21.75" customHeight="1" x14ac:dyDescent="0.25">
      <c r="B114" s="396" t="s">
        <v>196</v>
      </c>
      <c r="C114" s="394"/>
      <c r="D114" s="399" t="s">
        <v>151</v>
      </c>
      <c r="E114" s="400"/>
      <c r="F114" s="400"/>
      <c r="G114" s="400"/>
      <c r="H114" s="401"/>
      <c r="I114" s="387">
        <f t="shared" si="6"/>
        <v>0</v>
      </c>
      <c r="J114" s="353"/>
      <c r="K114" s="342">
        <v>0</v>
      </c>
      <c r="L114" s="351"/>
      <c r="M114" s="352"/>
      <c r="N114" s="353"/>
    </row>
    <row r="115" spans="2:14" ht="31.5" customHeight="1" x14ac:dyDescent="0.25">
      <c r="B115" s="396" t="s">
        <v>197</v>
      </c>
      <c r="C115" s="394"/>
      <c r="D115" s="399" t="s">
        <v>152</v>
      </c>
      <c r="E115" s="400"/>
      <c r="F115" s="400"/>
      <c r="G115" s="400"/>
      <c r="H115" s="401"/>
      <c r="I115" s="387">
        <f t="shared" si="6"/>
        <v>0</v>
      </c>
      <c r="J115" s="353"/>
      <c r="K115" s="342">
        <v>0</v>
      </c>
      <c r="L115" s="351"/>
      <c r="M115" s="352"/>
      <c r="N115" s="353"/>
    </row>
    <row r="116" spans="2:14" s="6" customFormat="1" ht="31.5" customHeight="1" x14ac:dyDescent="0.25">
      <c r="B116" s="404" t="s">
        <v>258</v>
      </c>
      <c r="C116" s="405"/>
      <c r="D116" s="399" t="s">
        <v>259</v>
      </c>
      <c r="E116" s="400"/>
      <c r="F116" s="400"/>
      <c r="G116" s="400"/>
      <c r="H116" s="401"/>
      <c r="I116" s="387">
        <f t="shared" si="6"/>
        <v>0</v>
      </c>
      <c r="J116" s="353"/>
      <c r="K116" s="342">
        <v>0</v>
      </c>
      <c r="L116" s="351"/>
      <c r="M116" s="352"/>
      <c r="N116" s="353"/>
    </row>
    <row r="117" spans="2:14" s="6" customFormat="1" ht="31.5" customHeight="1" x14ac:dyDescent="0.25">
      <c r="B117" s="404" t="s">
        <v>260</v>
      </c>
      <c r="C117" s="405"/>
      <c r="D117" s="399" t="s">
        <v>261</v>
      </c>
      <c r="E117" s="400"/>
      <c r="F117" s="400"/>
      <c r="G117" s="400"/>
      <c r="H117" s="401"/>
      <c r="I117" s="387">
        <f t="shared" si="6"/>
        <v>0</v>
      </c>
      <c r="J117" s="353"/>
      <c r="K117" s="342"/>
      <c r="L117" s="351"/>
      <c r="M117" s="352"/>
      <c r="N117" s="353"/>
    </row>
    <row r="118" spans="2:14" ht="30" customHeight="1" x14ac:dyDescent="0.25">
      <c r="B118" s="396" t="s">
        <v>198</v>
      </c>
      <c r="C118" s="394"/>
      <c r="D118" s="399" t="s">
        <v>173</v>
      </c>
      <c r="E118" s="400"/>
      <c r="F118" s="400"/>
      <c r="G118" s="400"/>
      <c r="H118" s="401"/>
      <c r="I118" s="387">
        <f t="shared" si="6"/>
        <v>0</v>
      </c>
      <c r="J118" s="353"/>
      <c r="K118" s="342">
        <v>0</v>
      </c>
      <c r="L118" s="351"/>
      <c r="M118" s="352"/>
      <c r="N118" s="353"/>
    </row>
    <row r="119" spans="2:14" ht="30" customHeight="1" x14ac:dyDescent="0.25">
      <c r="B119" s="393" t="s">
        <v>199</v>
      </c>
      <c r="C119" s="394"/>
      <c r="D119" s="393" t="s">
        <v>153</v>
      </c>
      <c r="E119" s="395"/>
      <c r="F119" s="395"/>
      <c r="G119" s="395"/>
      <c r="H119" s="395"/>
      <c r="I119" s="31">
        <f>SUM(I114:I118)</f>
        <v>0</v>
      </c>
      <c r="J119" s="32"/>
      <c r="K119" s="21">
        <f>SUM(K114:K118)</f>
        <v>0</v>
      </c>
      <c r="L119" s="19">
        <f t="shared" ref="L119:N119" si="13">SUM(L114:L118)</f>
        <v>0</v>
      </c>
      <c r="M119" s="27">
        <f t="shared" si="13"/>
        <v>0</v>
      </c>
      <c r="N119" s="28">
        <f t="shared" si="13"/>
        <v>0</v>
      </c>
    </row>
    <row r="120" spans="2:14" ht="15" customHeight="1" x14ac:dyDescent="0.25">
      <c r="B120" s="396" t="s">
        <v>200</v>
      </c>
      <c r="C120" s="394"/>
      <c r="D120" s="396" t="s">
        <v>154</v>
      </c>
      <c r="E120" s="398"/>
      <c r="F120" s="398"/>
      <c r="G120" s="398"/>
      <c r="H120" s="395"/>
      <c r="I120" s="340">
        <f>K120+M120</f>
        <v>1600</v>
      </c>
      <c r="J120" s="25"/>
      <c r="K120" s="342">
        <v>1600</v>
      </c>
      <c r="L120" s="347"/>
      <c r="M120" s="344"/>
      <c r="N120" s="25"/>
    </row>
    <row r="121" spans="2:14" ht="23.25" customHeight="1" x14ac:dyDescent="0.25">
      <c r="B121" s="402" t="s">
        <v>262</v>
      </c>
      <c r="C121" s="403"/>
      <c r="D121" s="399" t="s">
        <v>155</v>
      </c>
      <c r="E121" s="400"/>
      <c r="F121" s="400"/>
      <c r="G121" s="400"/>
      <c r="H121" s="401"/>
      <c r="I121" s="387">
        <f t="shared" ref="I121:I127" si="14">K121+M121</f>
        <v>80000</v>
      </c>
      <c r="J121" s="353"/>
      <c r="K121" s="342">
        <v>80000</v>
      </c>
      <c r="L121" s="351"/>
      <c r="M121" s="352"/>
      <c r="N121" s="353"/>
    </row>
    <row r="122" spans="2:14" s="6" customFormat="1" ht="23.25" customHeight="1" x14ac:dyDescent="0.25">
      <c r="B122" s="402" t="s">
        <v>263</v>
      </c>
      <c r="C122" s="403"/>
      <c r="D122" s="399" t="s">
        <v>264</v>
      </c>
      <c r="E122" s="400"/>
      <c r="F122" s="400"/>
      <c r="G122" s="400"/>
      <c r="H122" s="401"/>
      <c r="I122" s="387">
        <f t="shared" si="14"/>
        <v>0</v>
      </c>
      <c r="J122" s="353"/>
      <c r="K122" s="342">
        <v>0</v>
      </c>
      <c r="L122" s="351"/>
      <c r="M122" s="352"/>
      <c r="N122" s="353"/>
    </row>
    <row r="123" spans="2:14" ht="20.25" customHeight="1" x14ac:dyDescent="0.25">
      <c r="B123" s="396" t="s">
        <v>201</v>
      </c>
      <c r="C123" s="394"/>
      <c r="D123" s="399" t="s">
        <v>174</v>
      </c>
      <c r="E123" s="400"/>
      <c r="F123" s="400"/>
      <c r="G123" s="400"/>
      <c r="H123" s="401"/>
      <c r="I123" s="387">
        <f t="shared" si="14"/>
        <v>3700</v>
      </c>
      <c r="J123" s="353"/>
      <c r="K123" s="342">
        <v>3700</v>
      </c>
      <c r="L123" s="351"/>
      <c r="M123" s="352"/>
      <c r="N123" s="353"/>
    </row>
    <row r="124" spans="2:14" ht="16.5" customHeight="1" x14ac:dyDescent="0.25">
      <c r="B124" s="396" t="s">
        <v>202</v>
      </c>
      <c r="C124" s="394"/>
      <c r="D124" s="396" t="s">
        <v>156</v>
      </c>
      <c r="E124" s="398"/>
      <c r="F124" s="398"/>
      <c r="G124" s="398"/>
      <c r="H124" s="395"/>
      <c r="I124" s="387">
        <f t="shared" si="14"/>
        <v>100</v>
      </c>
      <c r="J124" s="25"/>
      <c r="K124" s="342">
        <v>100</v>
      </c>
      <c r="L124" s="347"/>
      <c r="M124" s="344"/>
      <c r="N124" s="25"/>
    </row>
    <row r="125" spans="2:14" ht="15" customHeight="1" x14ac:dyDescent="0.25">
      <c r="B125" s="396" t="s">
        <v>203</v>
      </c>
      <c r="C125" s="394"/>
      <c r="D125" s="399" t="s">
        <v>175</v>
      </c>
      <c r="E125" s="400"/>
      <c r="F125" s="400"/>
      <c r="G125" s="400"/>
      <c r="H125" s="401"/>
      <c r="I125" s="387">
        <f t="shared" si="14"/>
        <v>100</v>
      </c>
      <c r="J125" s="353"/>
      <c r="K125" s="342">
        <v>100</v>
      </c>
      <c r="L125" s="351"/>
      <c r="M125" s="352"/>
      <c r="N125" s="353"/>
    </row>
    <row r="126" spans="2:14" ht="15" customHeight="1" x14ac:dyDescent="0.25">
      <c r="B126" s="396" t="s">
        <v>204</v>
      </c>
      <c r="C126" s="394"/>
      <c r="D126" s="396" t="s">
        <v>176</v>
      </c>
      <c r="E126" s="398"/>
      <c r="F126" s="398"/>
      <c r="G126" s="398"/>
      <c r="H126" s="395"/>
      <c r="I126" s="387">
        <f t="shared" si="14"/>
        <v>100</v>
      </c>
      <c r="J126" s="25"/>
      <c r="K126" s="342">
        <v>100</v>
      </c>
      <c r="L126" s="347"/>
      <c r="M126" s="344"/>
      <c r="N126" s="25"/>
    </row>
    <row r="127" spans="2:14" ht="13.5" customHeight="1" x14ac:dyDescent="0.25">
      <c r="B127" s="396" t="s">
        <v>205</v>
      </c>
      <c r="C127" s="394"/>
      <c r="D127" s="396" t="s">
        <v>157</v>
      </c>
      <c r="E127" s="398"/>
      <c r="F127" s="398"/>
      <c r="G127" s="398"/>
      <c r="H127" s="395"/>
      <c r="I127" s="387">
        <f t="shared" si="14"/>
        <v>0</v>
      </c>
      <c r="J127" s="25"/>
      <c r="K127" s="342">
        <v>0</v>
      </c>
      <c r="L127" s="347"/>
      <c r="M127" s="344"/>
      <c r="N127" s="25"/>
    </row>
    <row r="128" spans="2:14" ht="23.25" customHeight="1" x14ac:dyDescent="0.25">
      <c r="B128" s="393" t="s">
        <v>206</v>
      </c>
      <c r="C128" s="394"/>
      <c r="D128" s="393" t="s">
        <v>158</v>
      </c>
      <c r="E128" s="395"/>
      <c r="F128" s="395"/>
      <c r="G128" s="395"/>
      <c r="H128" s="395"/>
      <c r="I128" s="33">
        <f>SUM(I120:I127)</f>
        <v>85600</v>
      </c>
      <c r="J128" s="32"/>
      <c r="K128" s="21">
        <f>SUM(K120:K127)</f>
        <v>85600</v>
      </c>
      <c r="L128" s="19">
        <f t="shared" ref="L128:N128" si="15">SUM(L120:L127)</f>
        <v>0</v>
      </c>
      <c r="M128" s="27">
        <f t="shared" si="15"/>
        <v>0</v>
      </c>
      <c r="N128" s="28">
        <f t="shared" si="15"/>
        <v>0</v>
      </c>
    </row>
    <row r="129" spans="2:14" ht="17.25" customHeight="1" x14ac:dyDescent="0.25">
      <c r="B129" s="396" t="s">
        <v>207</v>
      </c>
      <c r="C129" s="394"/>
      <c r="D129" s="396" t="s">
        <v>159</v>
      </c>
      <c r="E129" s="398"/>
      <c r="F129" s="398"/>
      <c r="G129" s="398"/>
      <c r="H129" s="395"/>
      <c r="I129" s="340">
        <f>K129+M129</f>
        <v>650</v>
      </c>
      <c r="J129" s="25"/>
      <c r="K129" s="342">
        <v>650</v>
      </c>
      <c r="L129" s="347"/>
      <c r="M129" s="344"/>
      <c r="N129" s="25"/>
    </row>
    <row r="130" spans="2:14" ht="16.5" customHeight="1" x14ac:dyDescent="0.25">
      <c r="B130" s="396" t="s">
        <v>208</v>
      </c>
      <c r="C130" s="394"/>
      <c r="D130" s="396" t="s">
        <v>177</v>
      </c>
      <c r="E130" s="398"/>
      <c r="F130" s="398"/>
      <c r="G130" s="398"/>
      <c r="H130" s="395"/>
      <c r="I130" s="387">
        <f t="shared" ref="I130:I139" si="16">K130+M130</f>
        <v>0</v>
      </c>
      <c r="J130" s="25"/>
      <c r="K130" s="342">
        <v>0</v>
      </c>
      <c r="L130" s="347"/>
      <c r="M130" s="344"/>
      <c r="N130" s="25"/>
    </row>
    <row r="131" spans="2:14" ht="16.5" customHeight="1" x14ac:dyDescent="0.25">
      <c r="B131" s="396" t="s">
        <v>209</v>
      </c>
      <c r="C131" s="394"/>
      <c r="D131" s="396" t="s">
        <v>160</v>
      </c>
      <c r="E131" s="398"/>
      <c r="F131" s="398"/>
      <c r="G131" s="398"/>
      <c r="H131" s="395"/>
      <c r="I131" s="387">
        <f t="shared" si="16"/>
        <v>600</v>
      </c>
      <c r="J131" s="25"/>
      <c r="K131" s="342">
        <v>600</v>
      </c>
      <c r="L131" s="347"/>
      <c r="M131" s="344"/>
      <c r="N131" s="25"/>
    </row>
    <row r="132" spans="2:14" ht="15" customHeight="1" x14ac:dyDescent="0.25">
      <c r="B132" s="396" t="s">
        <v>210</v>
      </c>
      <c r="C132" s="394"/>
      <c r="D132" s="396" t="s">
        <v>161</v>
      </c>
      <c r="E132" s="398"/>
      <c r="F132" s="398"/>
      <c r="G132" s="398"/>
      <c r="H132" s="395"/>
      <c r="I132" s="387">
        <f t="shared" si="16"/>
        <v>0</v>
      </c>
      <c r="J132" s="25"/>
      <c r="K132" s="342">
        <v>0</v>
      </c>
      <c r="L132" s="347"/>
      <c r="M132" s="344"/>
      <c r="N132" s="25"/>
    </row>
    <row r="133" spans="2:14" ht="13.5" customHeight="1" x14ac:dyDescent="0.25">
      <c r="B133" s="396" t="s">
        <v>211</v>
      </c>
      <c r="C133" s="394"/>
      <c r="D133" s="396" t="s">
        <v>162</v>
      </c>
      <c r="E133" s="398"/>
      <c r="F133" s="398"/>
      <c r="G133" s="398"/>
      <c r="H133" s="395"/>
      <c r="I133" s="387">
        <f t="shared" si="16"/>
        <v>2293</v>
      </c>
      <c r="J133" s="25"/>
      <c r="K133" s="342">
        <v>2293</v>
      </c>
      <c r="L133" s="347"/>
      <c r="M133" s="344"/>
      <c r="N133" s="25"/>
    </row>
    <row r="134" spans="2:14" ht="14.25" customHeight="1" x14ac:dyDescent="0.25">
      <c r="B134" s="396" t="s">
        <v>212</v>
      </c>
      <c r="C134" s="394"/>
      <c r="D134" s="396" t="s">
        <v>163</v>
      </c>
      <c r="E134" s="398"/>
      <c r="F134" s="398"/>
      <c r="G134" s="398"/>
      <c r="H134" s="395"/>
      <c r="I134" s="387">
        <f t="shared" si="16"/>
        <v>619</v>
      </c>
      <c r="J134" s="25"/>
      <c r="K134" s="342">
        <v>619</v>
      </c>
      <c r="L134" s="347"/>
      <c r="M134" s="344"/>
      <c r="N134" s="25"/>
    </row>
    <row r="135" spans="2:14" ht="15" customHeight="1" x14ac:dyDescent="0.25">
      <c r="B135" s="396" t="s">
        <v>213</v>
      </c>
      <c r="C135" s="394"/>
      <c r="D135" s="396" t="s">
        <v>164</v>
      </c>
      <c r="E135" s="398"/>
      <c r="F135" s="398"/>
      <c r="G135" s="398"/>
      <c r="H135" s="395"/>
      <c r="I135" s="387">
        <f t="shared" si="16"/>
        <v>0</v>
      </c>
      <c r="J135" s="25"/>
      <c r="K135" s="342">
        <v>0</v>
      </c>
      <c r="L135" s="347"/>
      <c r="M135" s="344"/>
      <c r="N135" s="25"/>
    </row>
    <row r="136" spans="2:14" ht="15.75" customHeight="1" x14ac:dyDescent="0.25">
      <c r="B136" s="396" t="s">
        <v>214</v>
      </c>
      <c r="C136" s="394"/>
      <c r="D136" s="396" t="s">
        <v>165</v>
      </c>
      <c r="E136" s="398"/>
      <c r="F136" s="398"/>
      <c r="G136" s="398"/>
      <c r="H136" s="395"/>
      <c r="I136" s="387">
        <f t="shared" si="16"/>
        <v>250</v>
      </c>
      <c r="J136" s="25"/>
      <c r="K136" s="342">
        <v>250</v>
      </c>
      <c r="L136" s="347"/>
      <c r="M136" s="344"/>
      <c r="N136" s="25"/>
    </row>
    <row r="137" spans="2:14" s="6" customFormat="1" ht="15.75" customHeight="1" x14ac:dyDescent="0.25">
      <c r="B137" s="404" t="s">
        <v>265</v>
      </c>
      <c r="C137" s="405"/>
      <c r="D137" s="406" t="s">
        <v>266</v>
      </c>
      <c r="E137" s="407"/>
      <c r="F137" s="407"/>
      <c r="G137" s="407"/>
      <c r="H137" s="407"/>
      <c r="I137" s="387">
        <f t="shared" si="16"/>
        <v>0</v>
      </c>
      <c r="J137" s="348"/>
      <c r="K137" s="342">
        <v>0</v>
      </c>
      <c r="L137" s="349"/>
      <c r="M137" s="350"/>
      <c r="N137" s="348"/>
    </row>
    <row r="138" spans="2:14" ht="14.25" customHeight="1" x14ac:dyDescent="0.25">
      <c r="B138" s="396" t="s">
        <v>215</v>
      </c>
      <c r="C138" s="394"/>
      <c r="D138" s="396" t="s">
        <v>178</v>
      </c>
      <c r="E138" s="398"/>
      <c r="F138" s="398"/>
      <c r="G138" s="398"/>
      <c r="H138" s="395"/>
      <c r="I138" s="387">
        <f t="shared" si="16"/>
        <v>0</v>
      </c>
      <c r="J138" s="25"/>
      <c r="K138" s="342">
        <v>0</v>
      </c>
      <c r="L138" s="347"/>
      <c r="M138" s="344"/>
      <c r="N138" s="25"/>
    </row>
    <row r="139" spans="2:14" ht="16.5" customHeight="1" x14ac:dyDescent="0.25">
      <c r="B139" s="396" t="s">
        <v>216</v>
      </c>
      <c r="C139" s="394"/>
      <c r="D139" s="396" t="s">
        <v>179</v>
      </c>
      <c r="E139" s="398"/>
      <c r="F139" s="398"/>
      <c r="G139" s="398"/>
      <c r="H139" s="395"/>
      <c r="I139" s="387">
        <f t="shared" si="16"/>
        <v>0</v>
      </c>
      <c r="J139" s="25"/>
      <c r="K139" s="342">
        <v>0</v>
      </c>
      <c r="L139" s="347"/>
      <c r="M139" s="344"/>
      <c r="N139" s="25"/>
    </row>
    <row r="140" spans="2:14" ht="20.100000000000001" customHeight="1" x14ac:dyDescent="0.25">
      <c r="B140" s="393" t="s">
        <v>217</v>
      </c>
      <c r="C140" s="394"/>
      <c r="D140" s="393" t="s">
        <v>166</v>
      </c>
      <c r="E140" s="395"/>
      <c r="F140" s="395"/>
      <c r="G140" s="395"/>
      <c r="H140" s="395"/>
      <c r="I140" s="33">
        <f>SUM(I129:I139)</f>
        <v>4412</v>
      </c>
      <c r="J140" s="32"/>
      <c r="K140" s="21">
        <f>SUM(K129:K139)</f>
        <v>4412</v>
      </c>
      <c r="L140" s="19">
        <f t="shared" ref="L140:N140" si="17">SUM(L129:L139)</f>
        <v>0</v>
      </c>
      <c r="M140" s="27">
        <f t="shared" si="17"/>
        <v>0</v>
      </c>
      <c r="N140" s="28">
        <f t="shared" si="17"/>
        <v>0</v>
      </c>
    </row>
    <row r="141" spans="2:14" ht="15" customHeight="1" x14ac:dyDescent="0.25">
      <c r="B141" s="396" t="s">
        <v>218</v>
      </c>
      <c r="C141" s="394"/>
      <c r="D141" s="396" t="s">
        <v>267</v>
      </c>
      <c r="E141" s="398"/>
      <c r="F141" s="398"/>
      <c r="G141" s="398"/>
      <c r="H141" s="395"/>
      <c r="I141" s="340">
        <f>K141+M141</f>
        <v>0</v>
      </c>
      <c r="J141" s="25"/>
      <c r="K141" s="345"/>
      <c r="L141" s="347"/>
      <c r="M141" s="344"/>
      <c r="N141" s="25"/>
    </row>
    <row r="142" spans="2:14" ht="21.75" customHeight="1" x14ac:dyDescent="0.25">
      <c r="B142" s="396" t="s">
        <v>219</v>
      </c>
      <c r="C142" s="394"/>
      <c r="D142" s="399" t="s">
        <v>167</v>
      </c>
      <c r="E142" s="400"/>
      <c r="F142" s="400"/>
      <c r="G142" s="400"/>
      <c r="H142" s="401"/>
      <c r="I142" s="387">
        <f t="shared" ref="I142:I143" si="18">K142+M142</f>
        <v>1500</v>
      </c>
      <c r="J142" s="353"/>
      <c r="K142" s="342">
        <v>1500</v>
      </c>
      <c r="L142" s="351"/>
      <c r="M142" s="352"/>
      <c r="N142" s="353"/>
    </row>
    <row r="143" spans="2:14" ht="21" customHeight="1" x14ac:dyDescent="0.25">
      <c r="B143" s="396" t="s">
        <v>220</v>
      </c>
      <c r="C143" s="394"/>
      <c r="D143" s="399" t="s">
        <v>180</v>
      </c>
      <c r="E143" s="400"/>
      <c r="F143" s="400"/>
      <c r="G143" s="400"/>
      <c r="H143" s="401"/>
      <c r="I143" s="387">
        <f t="shared" si="18"/>
        <v>400</v>
      </c>
      <c r="J143" s="353"/>
      <c r="K143" s="342">
        <v>400</v>
      </c>
      <c r="L143" s="351"/>
      <c r="M143" s="352"/>
      <c r="N143" s="353"/>
    </row>
    <row r="144" spans="2:14" ht="20.100000000000001" customHeight="1" x14ac:dyDescent="0.25">
      <c r="B144" s="393" t="s">
        <v>221</v>
      </c>
      <c r="C144" s="394"/>
      <c r="D144" s="393" t="s">
        <v>168</v>
      </c>
      <c r="E144" s="395"/>
      <c r="F144" s="395"/>
      <c r="G144" s="395"/>
      <c r="H144" s="395"/>
      <c r="I144" s="31">
        <f>SUM(I142:I143)</f>
        <v>1900</v>
      </c>
      <c r="J144" s="32"/>
      <c r="K144" s="21">
        <f>SUM(K142:K143)</f>
        <v>1900</v>
      </c>
      <c r="L144" s="19">
        <f t="shared" ref="L144:N144" si="19">SUM(L142:L143)</f>
        <v>0</v>
      </c>
      <c r="M144" s="27">
        <f t="shared" si="19"/>
        <v>0</v>
      </c>
      <c r="N144" s="28">
        <f t="shared" si="19"/>
        <v>0</v>
      </c>
    </row>
    <row r="145" spans="2:14" ht="22.5" customHeight="1" x14ac:dyDescent="0.25">
      <c r="B145" s="402" t="s">
        <v>222</v>
      </c>
      <c r="C145" s="403"/>
      <c r="D145" s="399" t="s">
        <v>268</v>
      </c>
      <c r="E145" s="400"/>
      <c r="F145" s="400"/>
      <c r="G145" s="400"/>
      <c r="H145" s="401"/>
      <c r="I145" s="340">
        <f>K145+M145</f>
        <v>0</v>
      </c>
      <c r="J145" s="353"/>
      <c r="K145" s="342">
        <v>0</v>
      </c>
      <c r="L145" s="351"/>
      <c r="M145" s="352"/>
      <c r="N145" s="353"/>
    </row>
    <row r="146" spans="2:14" s="6" customFormat="1" ht="22.5" customHeight="1" x14ac:dyDescent="0.25">
      <c r="B146" s="396" t="s">
        <v>222</v>
      </c>
      <c r="C146" s="394"/>
      <c r="D146" s="399" t="s">
        <v>181</v>
      </c>
      <c r="E146" s="400"/>
      <c r="F146" s="400"/>
      <c r="G146" s="400"/>
      <c r="H146" s="401"/>
      <c r="I146" s="387">
        <f t="shared" ref="I146:I147" si="20">K146+M146</f>
        <v>28</v>
      </c>
      <c r="J146" s="353"/>
      <c r="K146" s="342">
        <v>28</v>
      </c>
      <c r="L146" s="351"/>
      <c r="M146" s="352"/>
      <c r="N146" s="353"/>
    </row>
    <row r="147" spans="2:14" ht="15" customHeight="1" x14ac:dyDescent="0.25">
      <c r="B147" s="396" t="s">
        <v>223</v>
      </c>
      <c r="C147" s="394"/>
      <c r="D147" s="399" t="s">
        <v>169</v>
      </c>
      <c r="E147" s="400"/>
      <c r="F147" s="400"/>
      <c r="G147" s="400"/>
      <c r="H147" s="401"/>
      <c r="I147" s="387">
        <f t="shared" si="20"/>
        <v>0</v>
      </c>
      <c r="J147" s="353"/>
      <c r="K147" s="342"/>
      <c r="L147" s="351"/>
      <c r="M147" s="352"/>
      <c r="N147" s="353"/>
    </row>
    <row r="148" spans="2:14" ht="20.100000000000001" customHeight="1" x14ac:dyDescent="0.25">
      <c r="B148" s="393" t="s">
        <v>224</v>
      </c>
      <c r="C148" s="394"/>
      <c r="D148" s="393" t="s">
        <v>170</v>
      </c>
      <c r="E148" s="395"/>
      <c r="F148" s="395"/>
      <c r="G148" s="395"/>
      <c r="H148" s="395"/>
      <c r="I148" s="31">
        <f>SUM(I145:I147)</f>
        <v>28</v>
      </c>
      <c r="J148" s="32"/>
      <c r="K148" s="21">
        <f>SUM(K145:K147)</f>
        <v>28</v>
      </c>
      <c r="L148" s="19">
        <f t="shared" ref="L148:N148" si="21">SUM(L145:L147)</f>
        <v>0</v>
      </c>
      <c r="M148" s="27">
        <f t="shared" si="21"/>
        <v>0</v>
      </c>
      <c r="N148" s="28">
        <f t="shared" si="21"/>
        <v>0</v>
      </c>
    </row>
    <row r="149" spans="2:14" ht="17.25" customHeight="1" x14ac:dyDescent="0.25">
      <c r="B149" s="396" t="s">
        <v>225</v>
      </c>
      <c r="C149" s="394"/>
      <c r="D149" s="396" t="s">
        <v>171</v>
      </c>
      <c r="E149" s="398"/>
      <c r="F149" s="398"/>
      <c r="G149" s="398"/>
      <c r="H149" s="395"/>
      <c r="I149" s="340">
        <f>K149+M149</f>
        <v>60059</v>
      </c>
      <c r="J149" s="25"/>
      <c r="K149" s="342">
        <v>59493</v>
      </c>
      <c r="L149" s="347"/>
      <c r="M149" s="344">
        <v>566</v>
      </c>
      <c r="N149" s="25"/>
    </row>
    <row r="150" spans="2:14" ht="16.5" customHeight="1" x14ac:dyDescent="0.25">
      <c r="B150" s="396" t="s">
        <v>226</v>
      </c>
      <c r="C150" s="394"/>
      <c r="D150" s="396" t="s">
        <v>182</v>
      </c>
      <c r="E150" s="398"/>
      <c r="F150" s="398"/>
      <c r="G150" s="398"/>
      <c r="H150" s="395"/>
      <c r="I150" s="387">
        <f>K150+M150</f>
        <v>0</v>
      </c>
      <c r="J150" s="25"/>
      <c r="K150" s="342"/>
      <c r="L150" s="347"/>
      <c r="M150" s="344"/>
      <c r="N150" s="25"/>
    </row>
    <row r="151" spans="2:14" ht="24" customHeight="1" x14ac:dyDescent="0.25">
      <c r="B151" s="393" t="s">
        <v>227</v>
      </c>
      <c r="C151" s="394"/>
      <c r="D151" s="393" t="s">
        <v>183</v>
      </c>
      <c r="E151" s="395"/>
      <c r="F151" s="395"/>
      <c r="G151" s="395"/>
      <c r="H151" s="395"/>
      <c r="I151" s="31">
        <f>SUM(I149:I150)</f>
        <v>60059</v>
      </c>
      <c r="J151" s="32"/>
      <c r="K151" s="21">
        <f>SUM(K149:K150)</f>
        <v>59493</v>
      </c>
      <c r="L151" s="19">
        <f t="shared" ref="L151:N151" si="22">SUM(L149:L150)</f>
        <v>0</v>
      </c>
      <c r="M151" s="27">
        <f t="shared" si="22"/>
        <v>566</v>
      </c>
      <c r="N151" s="28">
        <f t="shared" si="22"/>
        <v>0</v>
      </c>
    </row>
    <row r="152" spans="2:14" ht="20.100000000000001" customHeight="1" x14ac:dyDescent="0.25">
      <c r="B152" s="397" t="s">
        <v>228</v>
      </c>
      <c r="C152" s="394"/>
      <c r="D152" s="397" t="s">
        <v>172</v>
      </c>
      <c r="E152" s="395"/>
      <c r="F152" s="395"/>
      <c r="G152" s="395"/>
      <c r="H152" s="395"/>
      <c r="I152" s="26">
        <f>I113+I128+I140+I144+I148+I151+I119</f>
        <v>278432</v>
      </c>
      <c r="J152" s="32"/>
      <c r="K152" s="22">
        <f>K113+K128+K140+K144+K148+K151+K119</f>
        <v>277866</v>
      </c>
      <c r="L152" s="20">
        <f t="shared" ref="L152:N152" si="23">L113+L128+L140+L144+L148+L151+L119</f>
        <v>0</v>
      </c>
      <c r="M152" s="26">
        <f t="shared" si="23"/>
        <v>566</v>
      </c>
      <c r="N152" s="29">
        <f t="shared" si="23"/>
        <v>0</v>
      </c>
    </row>
    <row r="153" spans="2:14" ht="3.75" customHeight="1" x14ac:dyDescent="0.25">
      <c r="I153" s="15"/>
      <c r="J153" s="15"/>
      <c r="K153" s="15"/>
      <c r="L153" s="15"/>
      <c r="M153" s="15"/>
      <c r="N153" s="15"/>
    </row>
    <row r="154" spans="2:14" x14ac:dyDescent="0.25">
      <c r="D154" s="5" t="s">
        <v>232</v>
      </c>
      <c r="I154" s="16">
        <f>I152-I99</f>
        <v>6609</v>
      </c>
      <c r="J154" s="15"/>
      <c r="K154" s="16"/>
      <c r="L154" s="16"/>
      <c r="M154" s="16"/>
      <c r="N154" s="16"/>
    </row>
  </sheetData>
  <mergeCells count="290">
    <mergeCell ref="L2:N2"/>
    <mergeCell ref="B16:C16"/>
    <mergeCell ref="D16:H16"/>
    <mergeCell ref="I10:N10"/>
    <mergeCell ref="B12:C12"/>
    <mergeCell ref="D12:H12"/>
    <mergeCell ref="B15:C15"/>
    <mergeCell ref="D15:H15"/>
    <mergeCell ref="B10:H10"/>
    <mergeCell ref="B14:C14"/>
    <mergeCell ref="D14:H14"/>
    <mergeCell ref="B13:C13"/>
    <mergeCell ref="D13:H13"/>
    <mergeCell ref="B11:C11"/>
    <mergeCell ref="I11:J11"/>
    <mergeCell ref="K11:L11"/>
    <mergeCell ref="M11:N11"/>
    <mergeCell ref="C3:N3"/>
    <mergeCell ref="C4:N4"/>
    <mergeCell ref="B7:N7"/>
    <mergeCell ref="B9:N9"/>
    <mergeCell ref="B17:C17"/>
    <mergeCell ref="D17:H17"/>
    <mergeCell ref="B22:C22"/>
    <mergeCell ref="D22:H22"/>
    <mergeCell ref="B20:C20"/>
    <mergeCell ref="D20:H20"/>
    <mergeCell ref="B19:C19"/>
    <mergeCell ref="D19:H19"/>
    <mergeCell ref="B21:C21"/>
    <mergeCell ref="D21:H21"/>
    <mergeCell ref="B18:C18"/>
    <mergeCell ref="D18:H18"/>
    <mergeCell ref="B23:C23"/>
    <mergeCell ref="D23:H23"/>
    <mergeCell ref="B29:C29"/>
    <mergeCell ref="D29:H29"/>
    <mergeCell ref="B28:C28"/>
    <mergeCell ref="D28:H28"/>
    <mergeCell ref="B27:C27"/>
    <mergeCell ref="D27:H27"/>
    <mergeCell ref="B26:C26"/>
    <mergeCell ref="D26:H26"/>
    <mergeCell ref="B25:C25"/>
    <mergeCell ref="D25:H25"/>
    <mergeCell ref="B24:C24"/>
    <mergeCell ref="D24:H24"/>
    <mergeCell ref="B32:C32"/>
    <mergeCell ref="D32:H32"/>
    <mergeCell ref="B30:C30"/>
    <mergeCell ref="D30:H30"/>
    <mergeCell ref="B33:C33"/>
    <mergeCell ref="D33:H33"/>
    <mergeCell ref="B31:C31"/>
    <mergeCell ref="D31:H31"/>
    <mergeCell ref="B36:C36"/>
    <mergeCell ref="D36:H36"/>
    <mergeCell ref="B35:C35"/>
    <mergeCell ref="D35:H35"/>
    <mergeCell ref="B34:C34"/>
    <mergeCell ref="D34:H34"/>
    <mergeCell ref="B42:C42"/>
    <mergeCell ref="D42:H42"/>
    <mergeCell ref="B45:C45"/>
    <mergeCell ref="D45:H45"/>
    <mergeCell ref="B44:C44"/>
    <mergeCell ref="D44:H44"/>
    <mergeCell ref="B38:C38"/>
    <mergeCell ref="D38:H38"/>
    <mergeCell ref="B37:C37"/>
    <mergeCell ref="D37:H37"/>
    <mergeCell ref="B39:C39"/>
    <mergeCell ref="D39:H39"/>
    <mergeCell ref="B41:C41"/>
    <mergeCell ref="D41:H41"/>
    <mergeCell ref="B40:C40"/>
    <mergeCell ref="D40:H40"/>
    <mergeCell ref="B47:C47"/>
    <mergeCell ref="D47:H47"/>
    <mergeCell ref="B46:C46"/>
    <mergeCell ref="D46:H46"/>
    <mergeCell ref="B49:C49"/>
    <mergeCell ref="D49:H49"/>
    <mergeCell ref="B48:C48"/>
    <mergeCell ref="D48:H48"/>
    <mergeCell ref="B43:C43"/>
    <mergeCell ref="D43:H43"/>
    <mergeCell ref="B52:C52"/>
    <mergeCell ref="D52:H52"/>
    <mergeCell ref="B54:C54"/>
    <mergeCell ref="D54:H54"/>
    <mergeCell ref="B53:C53"/>
    <mergeCell ref="D53:H53"/>
    <mergeCell ref="B51:C51"/>
    <mergeCell ref="D51:H51"/>
    <mergeCell ref="B50:C50"/>
    <mergeCell ref="D50:H50"/>
    <mergeCell ref="B59:C59"/>
    <mergeCell ref="D59:H59"/>
    <mergeCell ref="B58:C58"/>
    <mergeCell ref="D58:H58"/>
    <mergeCell ref="B57:C57"/>
    <mergeCell ref="D57:H57"/>
    <mergeCell ref="B56:C56"/>
    <mergeCell ref="D56:H56"/>
    <mergeCell ref="B55:C55"/>
    <mergeCell ref="D55:H55"/>
    <mergeCell ref="B65:C65"/>
    <mergeCell ref="D65:H65"/>
    <mergeCell ref="B64:C64"/>
    <mergeCell ref="D64:H64"/>
    <mergeCell ref="B61:C61"/>
    <mergeCell ref="D61:H61"/>
    <mergeCell ref="B60:C60"/>
    <mergeCell ref="D60:H60"/>
    <mergeCell ref="B63:C63"/>
    <mergeCell ref="D63:H63"/>
    <mergeCell ref="B62:C62"/>
    <mergeCell ref="D62:H62"/>
    <mergeCell ref="B67:C67"/>
    <mergeCell ref="D67:H67"/>
    <mergeCell ref="B66:C66"/>
    <mergeCell ref="D66:H66"/>
    <mergeCell ref="B69:C69"/>
    <mergeCell ref="D69:H69"/>
    <mergeCell ref="B68:C68"/>
    <mergeCell ref="D68:H68"/>
    <mergeCell ref="B70:C70"/>
    <mergeCell ref="D70:H70"/>
    <mergeCell ref="D71:H71"/>
    <mergeCell ref="B71:C71"/>
    <mergeCell ref="B72:C72"/>
    <mergeCell ref="D72:H72"/>
    <mergeCell ref="B75:C75"/>
    <mergeCell ref="D75:H75"/>
    <mergeCell ref="B74:C74"/>
    <mergeCell ref="D74:H74"/>
    <mergeCell ref="B77:C77"/>
    <mergeCell ref="D77:H77"/>
    <mergeCell ref="B76:C76"/>
    <mergeCell ref="D76:H76"/>
    <mergeCell ref="B79:C79"/>
    <mergeCell ref="D79:H79"/>
    <mergeCell ref="B78:C78"/>
    <mergeCell ref="D78:H78"/>
    <mergeCell ref="B73:C73"/>
    <mergeCell ref="D73:H73"/>
    <mergeCell ref="B81:C81"/>
    <mergeCell ref="D81:H81"/>
    <mergeCell ref="B80:C80"/>
    <mergeCell ref="D80:H80"/>
    <mergeCell ref="B82:C82"/>
    <mergeCell ref="D82:H82"/>
    <mergeCell ref="B83:C83"/>
    <mergeCell ref="D83:H83"/>
    <mergeCell ref="B86:C86"/>
    <mergeCell ref="D86:H86"/>
    <mergeCell ref="B84:C84"/>
    <mergeCell ref="D84:H84"/>
    <mergeCell ref="B85:C85"/>
    <mergeCell ref="D85:H85"/>
    <mergeCell ref="B98:C98"/>
    <mergeCell ref="D98:H98"/>
    <mergeCell ref="B97:C97"/>
    <mergeCell ref="D97:H97"/>
    <mergeCell ref="B88:C88"/>
    <mergeCell ref="D88:H88"/>
    <mergeCell ref="B87:C87"/>
    <mergeCell ref="D87:H87"/>
    <mergeCell ref="B90:C90"/>
    <mergeCell ref="D90:H90"/>
    <mergeCell ref="B89:C89"/>
    <mergeCell ref="D89:H89"/>
    <mergeCell ref="B93:C93"/>
    <mergeCell ref="D93:H93"/>
    <mergeCell ref="B92:C92"/>
    <mergeCell ref="D92:H92"/>
    <mergeCell ref="B91:C91"/>
    <mergeCell ref="D91:H91"/>
    <mergeCell ref="B94:C94"/>
    <mergeCell ref="D94:H94"/>
    <mergeCell ref="B95:C95"/>
    <mergeCell ref="D95:H95"/>
    <mergeCell ref="B96:C96"/>
    <mergeCell ref="D96:H96"/>
    <mergeCell ref="B107:C107"/>
    <mergeCell ref="D107:H107"/>
    <mergeCell ref="B106:C106"/>
    <mergeCell ref="D106:H106"/>
    <mergeCell ref="B99:C99"/>
    <mergeCell ref="D99:H99"/>
    <mergeCell ref="B102:C102"/>
    <mergeCell ref="D102:H102"/>
    <mergeCell ref="B105:C105"/>
    <mergeCell ref="D105:H105"/>
    <mergeCell ref="B104:C104"/>
    <mergeCell ref="D104:H104"/>
    <mergeCell ref="B103:C103"/>
    <mergeCell ref="D103:H103"/>
    <mergeCell ref="B101:H101"/>
    <mergeCell ref="B112:C112"/>
    <mergeCell ref="D112:H112"/>
    <mergeCell ref="B111:C111"/>
    <mergeCell ref="D111:H111"/>
    <mergeCell ref="B110:C110"/>
    <mergeCell ref="D110:H110"/>
    <mergeCell ref="B109:C109"/>
    <mergeCell ref="D109:H109"/>
    <mergeCell ref="B108:C108"/>
    <mergeCell ref="D108:H108"/>
    <mergeCell ref="B115:C115"/>
    <mergeCell ref="D115:H115"/>
    <mergeCell ref="B114:C114"/>
    <mergeCell ref="D114:H114"/>
    <mergeCell ref="B113:C113"/>
    <mergeCell ref="D113:H113"/>
    <mergeCell ref="B116:C116"/>
    <mergeCell ref="D116:H116"/>
    <mergeCell ref="B117:C117"/>
    <mergeCell ref="D117:H117"/>
    <mergeCell ref="B121:C121"/>
    <mergeCell ref="D121:H121"/>
    <mergeCell ref="B120:C120"/>
    <mergeCell ref="D120:H120"/>
    <mergeCell ref="B119:C119"/>
    <mergeCell ref="D119:H119"/>
    <mergeCell ref="B122:C122"/>
    <mergeCell ref="D122:H122"/>
    <mergeCell ref="B118:C118"/>
    <mergeCell ref="D118:H118"/>
    <mergeCell ref="B127:C127"/>
    <mergeCell ref="D127:H127"/>
    <mergeCell ref="B126:C126"/>
    <mergeCell ref="D126:H126"/>
    <mergeCell ref="B125:C125"/>
    <mergeCell ref="D125:H125"/>
    <mergeCell ref="B124:C124"/>
    <mergeCell ref="D124:H124"/>
    <mergeCell ref="B123:C123"/>
    <mergeCell ref="D123:H123"/>
    <mergeCell ref="B132:C132"/>
    <mergeCell ref="D132:H132"/>
    <mergeCell ref="B131:C131"/>
    <mergeCell ref="D131:H131"/>
    <mergeCell ref="B130:C130"/>
    <mergeCell ref="D130:H130"/>
    <mergeCell ref="B129:C129"/>
    <mergeCell ref="D129:H129"/>
    <mergeCell ref="B128:C128"/>
    <mergeCell ref="D128:H128"/>
    <mergeCell ref="B136:C136"/>
    <mergeCell ref="D136:H136"/>
    <mergeCell ref="B137:C137"/>
    <mergeCell ref="D137:H137"/>
    <mergeCell ref="B135:C135"/>
    <mergeCell ref="D135:H135"/>
    <mergeCell ref="B134:C134"/>
    <mergeCell ref="D134:H134"/>
    <mergeCell ref="B133:C133"/>
    <mergeCell ref="D133:H133"/>
    <mergeCell ref="B142:C142"/>
    <mergeCell ref="D142:H142"/>
    <mergeCell ref="B141:C141"/>
    <mergeCell ref="D141:H141"/>
    <mergeCell ref="B140:C140"/>
    <mergeCell ref="D140:H140"/>
    <mergeCell ref="B139:C139"/>
    <mergeCell ref="D139:H139"/>
    <mergeCell ref="B138:C138"/>
    <mergeCell ref="D138:H138"/>
    <mergeCell ref="B144:C144"/>
    <mergeCell ref="D144:H144"/>
    <mergeCell ref="B143:C143"/>
    <mergeCell ref="B152:C152"/>
    <mergeCell ref="D152:H152"/>
    <mergeCell ref="B151:C151"/>
    <mergeCell ref="D151:H151"/>
    <mergeCell ref="B150:C150"/>
    <mergeCell ref="D150:H150"/>
    <mergeCell ref="B147:C147"/>
    <mergeCell ref="D147:H147"/>
    <mergeCell ref="B145:C145"/>
    <mergeCell ref="D145:H145"/>
    <mergeCell ref="B146:C146"/>
    <mergeCell ref="D146:H146"/>
    <mergeCell ref="B149:C149"/>
    <mergeCell ref="D149:H149"/>
    <mergeCell ref="B148:C148"/>
    <mergeCell ref="D148:H148"/>
    <mergeCell ref="D143:H143"/>
  </mergeCells>
  <pageMargins left="0" right="0" top="0" bottom="0" header="0.59055118110236227" footer="0.59055118110236227"/>
  <pageSetup paperSize="9" scale="95" orientation="portrait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abSelected="1" workbookViewId="0">
      <selection activeCell="A3" sqref="A3:D3"/>
    </sheetView>
  </sheetViews>
  <sheetFormatPr defaultRowHeight="15" x14ac:dyDescent="0.25"/>
  <cols>
    <col min="1" max="1" width="47" customWidth="1"/>
    <col min="2" max="2" width="14.7109375" customWidth="1"/>
    <col min="3" max="3" width="13" customWidth="1"/>
    <col min="4" max="4" width="18.140625" customWidth="1"/>
  </cols>
  <sheetData>
    <row r="2" spans="1:6" x14ac:dyDescent="0.25">
      <c r="A2" s="559" t="s">
        <v>506</v>
      </c>
      <c r="B2" s="559"/>
      <c r="C2" s="559"/>
      <c r="D2" s="559"/>
      <c r="E2" s="338"/>
      <c r="F2" s="338"/>
    </row>
    <row r="3" spans="1:6" x14ac:dyDescent="0.25">
      <c r="A3" s="500" t="s">
        <v>356</v>
      </c>
      <c r="B3" s="500"/>
      <c r="C3" s="500"/>
      <c r="D3" s="500"/>
      <c r="E3" s="337"/>
      <c r="F3" s="337"/>
    </row>
    <row r="6" spans="1:6" x14ac:dyDescent="0.25">
      <c r="A6" s="569" t="s">
        <v>346</v>
      </c>
      <c r="B6" s="569"/>
      <c r="C6" s="569"/>
      <c r="D6" s="569"/>
    </row>
    <row r="9" spans="1:6" ht="15.75" thickBot="1" x14ac:dyDescent="0.3">
      <c r="A9" s="133"/>
      <c r="B9" s="133"/>
      <c r="C9" s="133"/>
      <c r="D9" s="149" t="s">
        <v>501</v>
      </c>
    </row>
    <row r="10" spans="1:6" ht="15.75" thickBot="1" x14ac:dyDescent="0.3">
      <c r="A10" s="140" t="s">
        <v>2</v>
      </c>
      <c r="B10" s="567" t="s">
        <v>322</v>
      </c>
      <c r="C10" s="567"/>
      <c r="D10" s="568"/>
    </row>
    <row r="11" spans="1:6" ht="26.25" thickBot="1" x14ac:dyDescent="0.3">
      <c r="A11" s="141"/>
      <c r="B11" s="137" t="s">
        <v>323</v>
      </c>
      <c r="C11" s="137" t="s">
        <v>324</v>
      </c>
      <c r="D11" s="142" t="s">
        <v>325</v>
      </c>
    </row>
    <row r="12" spans="1:6" x14ac:dyDescent="0.25">
      <c r="A12" s="143" t="s">
        <v>500</v>
      </c>
      <c r="B12" s="138">
        <v>23</v>
      </c>
      <c r="C12" s="138"/>
      <c r="D12" s="136">
        <v>600</v>
      </c>
    </row>
    <row r="13" spans="1:6" x14ac:dyDescent="0.25">
      <c r="A13" s="144" t="s">
        <v>502</v>
      </c>
      <c r="B13" s="139">
        <v>33</v>
      </c>
      <c r="C13" s="336">
        <v>1</v>
      </c>
      <c r="D13" s="135">
        <v>2880</v>
      </c>
    </row>
    <row r="14" spans="1:6" x14ac:dyDescent="0.25">
      <c r="A14" s="144" t="s">
        <v>503</v>
      </c>
      <c r="B14" s="139">
        <v>13</v>
      </c>
      <c r="C14" s="336">
        <v>0.5</v>
      </c>
      <c r="D14" s="135">
        <v>517</v>
      </c>
    </row>
    <row r="15" spans="1:6" x14ac:dyDescent="0.25">
      <c r="A15" s="144" t="s">
        <v>503</v>
      </c>
      <c r="B15" s="139">
        <v>13</v>
      </c>
      <c r="C15" s="336">
        <v>1</v>
      </c>
      <c r="D15" s="135">
        <v>1035</v>
      </c>
    </row>
    <row r="16" spans="1:6" x14ac:dyDescent="0.25">
      <c r="A16" s="144"/>
      <c r="B16" s="134"/>
      <c r="C16" s="134"/>
      <c r="D16" s="135"/>
    </row>
    <row r="17" spans="1:4" x14ac:dyDescent="0.25">
      <c r="A17" s="144"/>
      <c r="B17" s="134"/>
      <c r="C17" s="134"/>
      <c r="D17" s="135"/>
    </row>
    <row r="18" spans="1:4" ht="15.75" thickBot="1" x14ac:dyDescent="0.3">
      <c r="A18" s="145" t="s">
        <v>277</v>
      </c>
      <c r="B18" s="146"/>
      <c r="C18" s="147"/>
      <c r="D18" s="148">
        <f>SUM(D12:D17)</f>
        <v>5032</v>
      </c>
    </row>
  </sheetData>
  <mergeCells count="4">
    <mergeCell ref="B10:D10"/>
    <mergeCell ref="A6:D6"/>
    <mergeCell ref="A2:D2"/>
    <mergeCell ref="A3:D3"/>
  </mergeCells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K18" sqref="K18"/>
    </sheetView>
  </sheetViews>
  <sheetFormatPr defaultRowHeight="15" x14ac:dyDescent="0.25"/>
  <cols>
    <col min="1" max="1" width="38.7109375" bestFit="1" customWidth="1"/>
  </cols>
  <sheetData>
    <row r="1" spans="1:14" x14ac:dyDescent="0.25">
      <c r="A1" s="559" t="s">
        <v>509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</row>
    <row r="2" spans="1:14" x14ac:dyDescent="0.25">
      <c r="A2" s="500" t="s">
        <v>356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</row>
    <row r="3" spans="1:14" x14ac:dyDescent="0.25">
      <c r="A3" s="565" t="s">
        <v>347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  <c r="M3" s="565"/>
      <c r="N3" s="565"/>
    </row>
    <row r="4" spans="1:14" ht="15.75" thickBot="1" x14ac:dyDescent="0.3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6" t="s">
        <v>276</v>
      </c>
    </row>
    <row r="5" spans="1:14" ht="15.75" thickBot="1" x14ac:dyDescent="0.3">
      <c r="A5" s="159" t="s">
        <v>2</v>
      </c>
      <c r="B5" s="160" t="s">
        <v>326</v>
      </c>
      <c r="C5" s="161" t="s">
        <v>327</v>
      </c>
      <c r="D5" s="161" t="s">
        <v>328</v>
      </c>
      <c r="E5" s="161" t="s">
        <v>329</v>
      </c>
      <c r="F5" s="161" t="s">
        <v>330</v>
      </c>
      <c r="G5" s="161" t="s">
        <v>331</v>
      </c>
      <c r="H5" s="161" t="s">
        <v>332</v>
      </c>
      <c r="I5" s="161" t="s">
        <v>333</v>
      </c>
      <c r="J5" s="161" t="s">
        <v>334</v>
      </c>
      <c r="K5" s="161" t="s">
        <v>335</v>
      </c>
      <c r="L5" s="161" t="s">
        <v>336</v>
      </c>
      <c r="M5" s="158" t="s">
        <v>337</v>
      </c>
      <c r="N5" s="162" t="s">
        <v>277</v>
      </c>
    </row>
    <row r="6" spans="1:14" x14ac:dyDescent="0.25">
      <c r="A6" s="163" t="s">
        <v>338</v>
      </c>
      <c r="B6" s="164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2"/>
      <c r="N6" s="165"/>
    </row>
    <row r="7" spans="1:14" x14ac:dyDescent="0.25">
      <c r="A7" s="166" t="s">
        <v>291</v>
      </c>
      <c r="B7" s="157">
        <v>10537</v>
      </c>
      <c r="C7" s="157">
        <v>10536</v>
      </c>
      <c r="D7" s="157">
        <v>10536</v>
      </c>
      <c r="E7" s="157">
        <v>10536</v>
      </c>
      <c r="F7" s="157">
        <v>10536</v>
      </c>
      <c r="G7" s="157">
        <v>10536</v>
      </c>
      <c r="H7" s="157">
        <v>10536</v>
      </c>
      <c r="I7" s="157">
        <v>10536</v>
      </c>
      <c r="J7" s="157">
        <v>10536</v>
      </c>
      <c r="K7" s="157">
        <v>10536</v>
      </c>
      <c r="L7" s="157">
        <v>10536</v>
      </c>
      <c r="M7" s="157">
        <v>10536</v>
      </c>
      <c r="N7" s="167">
        <f>SUM(B7:M7)</f>
        <v>126433</v>
      </c>
    </row>
    <row r="8" spans="1:14" x14ac:dyDescent="0.25">
      <c r="A8" s="166" t="s">
        <v>292</v>
      </c>
      <c r="B8" s="157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4"/>
      <c r="N8" s="167">
        <f t="shared" ref="N8:N18" si="0">SUM(B8:M8)</f>
        <v>0</v>
      </c>
    </row>
    <row r="9" spans="1:14" x14ac:dyDescent="0.25">
      <c r="A9" s="166" t="s">
        <v>158</v>
      </c>
      <c r="B9" s="157"/>
      <c r="C9" s="157"/>
      <c r="D9" s="157">
        <v>38500</v>
      </c>
      <c r="E9" s="157"/>
      <c r="F9" s="157">
        <v>3000</v>
      </c>
      <c r="G9" s="157"/>
      <c r="H9" s="157"/>
      <c r="I9" s="157"/>
      <c r="J9" s="157">
        <v>38500</v>
      </c>
      <c r="K9" s="157"/>
      <c r="L9" s="157"/>
      <c r="M9" s="157">
        <v>5600</v>
      </c>
      <c r="N9" s="167">
        <f t="shared" si="0"/>
        <v>85600</v>
      </c>
    </row>
    <row r="10" spans="1:14" x14ac:dyDescent="0.25">
      <c r="A10" s="166" t="s">
        <v>166</v>
      </c>
      <c r="B10" s="157">
        <v>360</v>
      </c>
      <c r="C10" s="157">
        <v>360</v>
      </c>
      <c r="D10" s="157">
        <v>360</v>
      </c>
      <c r="E10" s="157">
        <v>360</v>
      </c>
      <c r="F10" s="157">
        <v>360</v>
      </c>
      <c r="G10" s="157">
        <v>360</v>
      </c>
      <c r="H10" s="157">
        <v>360</v>
      </c>
      <c r="I10" s="157">
        <v>360</v>
      </c>
      <c r="J10" s="157">
        <v>360</v>
      </c>
      <c r="K10" s="157">
        <v>360</v>
      </c>
      <c r="L10" s="157">
        <v>360</v>
      </c>
      <c r="M10" s="157">
        <v>452</v>
      </c>
      <c r="N10" s="167">
        <f t="shared" si="0"/>
        <v>4412</v>
      </c>
    </row>
    <row r="11" spans="1:14" x14ac:dyDescent="0.25">
      <c r="A11" s="166" t="s">
        <v>296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67">
        <f t="shared" si="0"/>
        <v>0</v>
      </c>
    </row>
    <row r="12" spans="1:14" x14ac:dyDescent="0.25">
      <c r="A12" s="166" t="s">
        <v>168</v>
      </c>
      <c r="B12" s="157"/>
      <c r="C12" s="153"/>
      <c r="D12" s="153"/>
      <c r="E12" s="153"/>
      <c r="F12" s="153"/>
      <c r="G12" s="153">
        <v>900</v>
      </c>
      <c r="H12" s="153"/>
      <c r="I12" s="153"/>
      <c r="J12" s="153"/>
      <c r="K12" s="153"/>
      <c r="L12" s="153">
        <v>1000</v>
      </c>
      <c r="M12" s="153"/>
      <c r="N12" s="167">
        <f t="shared" si="0"/>
        <v>1900</v>
      </c>
    </row>
    <row r="13" spans="1:14" x14ac:dyDescent="0.25">
      <c r="A13" s="166" t="s">
        <v>170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>
        <v>28</v>
      </c>
      <c r="N13" s="167">
        <f t="shared" si="0"/>
        <v>28</v>
      </c>
    </row>
    <row r="14" spans="1:14" x14ac:dyDescent="0.25">
      <c r="A14" s="166" t="s">
        <v>339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67">
        <f t="shared" si="0"/>
        <v>0</v>
      </c>
    </row>
    <row r="15" spans="1:14" x14ac:dyDescent="0.25">
      <c r="A15" s="166" t="s">
        <v>306</v>
      </c>
      <c r="B15" s="157">
        <v>14795</v>
      </c>
      <c r="C15" s="157">
        <v>10131</v>
      </c>
      <c r="D15" s="157"/>
      <c r="E15" s="157"/>
      <c r="F15" s="157"/>
      <c r="G15" s="157"/>
      <c r="H15" s="157"/>
      <c r="I15" s="157"/>
      <c r="J15" s="157"/>
      <c r="K15" s="157"/>
      <c r="L15" s="157">
        <v>8550</v>
      </c>
      <c r="M15" s="157">
        <v>26583</v>
      </c>
      <c r="N15" s="167">
        <f t="shared" si="0"/>
        <v>60059</v>
      </c>
    </row>
    <row r="16" spans="1:14" x14ac:dyDescent="0.25">
      <c r="A16" s="166" t="s">
        <v>309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7">
        <f t="shared" si="0"/>
        <v>0</v>
      </c>
    </row>
    <row r="17" spans="1:14" ht="15.75" thickBot="1" x14ac:dyDescent="0.3">
      <c r="A17" s="169" t="s">
        <v>311</v>
      </c>
      <c r="B17" s="168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67">
        <f t="shared" si="0"/>
        <v>0</v>
      </c>
    </row>
    <row r="18" spans="1:14" ht="15.75" thickBot="1" x14ac:dyDescent="0.3">
      <c r="A18" s="170" t="s">
        <v>340</v>
      </c>
      <c r="B18" s="171">
        <f>SUM(B7:B17)</f>
        <v>25692</v>
      </c>
      <c r="C18" s="171">
        <f t="shared" ref="C18:M18" si="1">SUM(C7:C17)</f>
        <v>21027</v>
      </c>
      <c r="D18" s="171">
        <f t="shared" si="1"/>
        <v>49396</v>
      </c>
      <c r="E18" s="171">
        <f t="shared" si="1"/>
        <v>10896</v>
      </c>
      <c r="F18" s="171">
        <f t="shared" si="1"/>
        <v>13896</v>
      </c>
      <c r="G18" s="171">
        <f t="shared" si="1"/>
        <v>11796</v>
      </c>
      <c r="H18" s="171">
        <f t="shared" si="1"/>
        <v>10896</v>
      </c>
      <c r="I18" s="171">
        <f t="shared" si="1"/>
        <v>10896</v>
      </c>
      <c r="J18" s="171">
        <f t="shared" si="1"/>
        <v>49396</v>
      </c>
      <c r="K18" s="171">
        <f t="shared" si="1"/>
        <v>10896</v>
      </c>
      <c r="L18" s="171">
        <f t="shared" si="1"/>
        <v>20446</v>
      </c>
      <c r="M18" s="171">
        <f t="shared" si="1"/>
        <v>43199</v>
      </c>
      <c r="N18" s="167">
        <f t="shared" si="0"/>
        <v>278432</v>
      </c>
    </row>
    <row r="19" spans="1:14" x14ac:dyDescent="0.25">
      <c r="A19" s="163" t="s">
        <v>290</v>
      </c>
      <c r="B19" s="164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2"/>
      <c r="N19" s="165"/>
    </row>
    <row r="20" spans="1:14" x14ac:dyDescent="0.25">
      <c r="A20" s="166" t="s">
        <v>10</v>
      </c>
      <c r="B20" s="157">
        <v>8690</v>
      </c>
      <c r="C20" s="157">
        <v>8685</v>
      </c>
      <c r="D20" s="157">
        <v>9690</v>
      </c>
      <c r="E20" s="157">
        <v>5190</v>
      </c>
      <c r="F20" s="157">
        <v>4200</v>
      </c>
      <c r="G20" s="157">
        <v>7518</v>
      </c>
      <c r="H20" s="157">
        <v>4200</v>
      </c>
      <c r="I20" s="157">
        <v>4200</v>
      </c>
      <c r="J20" s="157">
        <v>6090</v>
      </c>
      <c r="K20" s="157">
        <v>4200</v>
      </c>
      <c r="L20" s="157">
        <v>4200</v>
      </c>
      <c r="M20" s="157">
        <v>4200</v>
      </c>
      <c r="N20" s="167">
        <f>SUM(B20:M20)</f>
        <v>71063</v>
      </c>
    </row>
    <row r="21" spans="1:14" x14ac:dyDescent="0.25">
      <c r="A21" s="166" t="s">
        <v>293</v>
      </c>
      <c r="B21" s="157">
        <v>1763</v>
      </c>
      <c r="C21" s="157">
        <v>1762</v>
      </c>
      <c r="D21" s="157">
        <v>1981</v>
      </c>
      <c r="E21" s="157">
        <v>1000</v>
      </c>
      <c r="F21" s="157">
        <v>985</v>
      </c>
      <c r="G21" s="157">
        <v>1508</v>
      </c>
      <c r="H21" s="157">
        <v>985</v>
      </c>
      <c r="I21" s="157">
        <v>985</v>
      </c>
      <c r="J21" s="157">
        <v>1197</v>
      </c>
      <c r="K21" s="157">
        <v>985</v>
      </c>
      <c r="L21" s="157">
        <v>985</v>
      </c>
      <c r="M21" s="157">
        <v>987</v>
      </c>
      <c r="N21" s="167">
        <f t="shared" ref="N21:N30" si="2">SUM(B21:M21)</f>
        <v>15123</v>
      </c>
    </row>
    <row r="22" spans="1:14" x14ac:dyDescent="0.25">
      <c r="A22" s="166" t="s">
        <v>25</v>
      </c>
      <c r="B22" s="157">
        <v>3830</v>
      </c>
      <c r="C22" s="157">
        <v>3830</v>
      </c>
      <c r="D22" s="157">
        <v>3830</v>
      </c>
      <c r="E22" s="157">
        <v>3830</v>
      </c>
      <c r="F22" s="157">
        <v>3867</v>
      </c>
      <c r="G22" s="157">
        <v>3830</v>
      </c>
      <c r="H22" s="157">
        <v>3830</v>
      </c>
      <c r="I22" s="157">
        <v>3830</v>
      </c>
      <c r="J22" s="157">
        <v>3850</v>
      </c>
      <c r="K22" s="157">
        <v>3830</v>
      </c>
      <c r="L22" s="157">
        <v>3830</v>
      </c>
      <c r="M22" s="157">
        <v>3812</v>
      </c>
      <c r="N22" s="167">
        <f t="shared" si="2"/>
        <v>45999</v>
      </c>
    </row>
    <row r="23" spans="1:14" x14ac:dyDescent="0.25">
      <c r="A23" s="166" t="s">
        <v>27</v>
      </c>
      <c r="B23" s="157">
        <v>1902</v>
      </c>
      <c r="C23" s="157">
        <v>450</v>
      </c>
      <c r="D23" s="157">
        <v>450</v>
      </c>
      <c r="E23" s="157">
        <v>450</v>
      </c>
      <c r="F23" s="157">
        <v>450</v>
      </c>
      <c r="G23" s="157">
        <v>450</v>
      </c>
      <c r="H23" s="157">
        <v>488</v>
      </c>
      <c r="I23" s="157">
        <v>750</v>
      </c>
      <c r="J23" s="157">
        <v>500</v>
      </c>
      <c r="K23" s="157">
        <v>550</v>
      </c>
      <c r="L23" s="157">
        <v>550</v>
      </c>
      <c r="M23" s="157">
        <v>1650</v>
      </c>
      <c r="N23" s="167">
        <f t="shared" si="2"/>
        <v>8640</v>
      </c>
    </row>
    <row r="24" spans="1:14" x14ac:dyDescent="0.25">
      <c r="A24" s="166" t="s">
        <v>34</v>
      </c>
      <c r="B24" s="157">
        <v>6300</v>
      </c>
      <c r="C24" s="157">
        <v>6300</v>
      </c>
      <c r="D24" s="157">
        <v>6300</v>
      </c>
      <c r="E24" s="157">
        <v>6300</v>
      </c>
      <c r="F24" s="157">
        <v>6300</v>
      </c>
      <c r="G24" s="157">
        <v>6300</v>
      </c>
      <c r="H24" s="157">
        <v>6300</v>
      </c>
      <c r="I24" s="157">
        <v>6300</v>
      </c>
      <c r="J24" s="157">
        <v>6360</v>
      </c>
      <c r="K24" s="157">
        <v>6360</v>
      </c>
      <c r="L24" s="157">
        <v>6300</v>
      </c>
      <c r="M24" s="157">
        <v>6241</v>
      </c>
      <c r="N24" s="167">
        <f t="shared" si="2"/>
        <v>75661</v>
      </c>
    </row>
    <row r="25" spans="1:14" x14ac:dyDescent="0.25">
      <c r="A25" s="166" t="s">
        <v>38</v>
      </c>
      <c r="B25" s="157">
        <v>127</v>
      </c>
      <c r="C25" s="153"/>
      <c r="D25" s="153"/>
      <c r="E25" s="153"/>
      <c r="F25" s="153">
        <v>850</v>
      </c>
      <c r="G25" s="153"/>
      <c r="H25" s="153"/>
      <c r="I25" s="153"/>
      <c r="J25" s="153"/>
      <c r="K25" s="153"/>
      <c r="L25" s="153"/>
      <c r="M25" s="154"/>
      <c r="N25" s="167">
        <f t="shared" si="2"/>
        <v>977</v>
      </c>
    </row>
    <row r="26" spans="1:14" x14ac:dyDescent="0.25">
      <c r="A26" s="166" t="s">
        <v>41</v>
      </c>
      <c r="B26" s="157"/>
      <c r="C26" s="153"/>
      <c r="D26" s="153"/>
      <c r="E26" s="153"/>
      <c r="F26" s="153"/>
      <c r="G26" s="153"/>
      <c r="H26" s="153"/>
      <c r="I26" s="153"/>
      <c r="J26" s="153">
        <v>2580</v>
      </c>
      <c r="K26" s="153"/>
      <c r="L26" s="153">
        <v>29000</v>
      </c>
      <c r="M26" s="154">
        <v>19700</v>
      </c>
      <c r="N26" s="167">
        <f t="shared" si="2"/>
        <v>51280</v>
      </c>
    </row>
    <row r="27" spans="1:14" x14ac:dyDescent="0.25">
      <c r="A27" s="166" t="s">
        <v>255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3"/>
      <c r="M27" s="154"/>
      <c r="N27" s="167">
        <f t="shared" si="2"/>
        <v>0</v>
      </c>
    </row>
    <row r="28" spans="1:14" x14ac:dyDescent="0.25">
      <c r="A28" s="166" t="s">
        <v>341</v>
      </c>
      <c r="B28" s="157">
        <v>3080</v>
      </c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4"/>
      <c r="N28" s="167">
        <f t="shared" si="2"/>
        <v>3080</v>
      </c>
    </row>
    <row r="29" spans="1:14" x14ac:dyDescent="0.25">
      <c r="A29" s="169" t="s">
        <v>310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73"/>
      <c r="N29" s="167">
        <f t="shared" si="2"/>
        <v>0</v>
      </c>
    </row>
    <row r="30" spans="1:14" ht="15.75" thickBot="1" x14ac:dyDescent="0.3">
      <c r="A30" s="169" t="s">
        <v>498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>
        <v>6609</v>
      </c>
      <c r="N30" s="167">
        <f t="shared" si="2"/>
        <v>6609</v>
      </c>
    </row>
    <row r="31" spans="1:14" ht="15.75" thickBot="1" x14ac:dyDescent="0.3">
      <c r="A31" s="177" t="s">
        <v>319</v>
      </c>
      <c r="B31" s="178">
        <f>SUM(B20:B30)</f>
        <v>25692</v>
      </c>
      <c r="C31" s="178">
        <f t="shared" ref="C31:M31" si="3">SUM(C20:C30)</f>
        <v>21027</v>
      </c>
      <c r="D31" s="178">
        <f t="shared" si="3"/>
        <v>22251</v>
      </c>
      <c r="E31" s="178">
        <f t="shared" si="3"/>
        <v>16770</v>
      </c>
      <c r="F31" s="178">
        <f t="shared" si="3"/>
        <v>16652</v>
      </c>
      <c r="G31" s="178">
        <f t="shared" si="3"/>
        <v>19606</v>
      </c>
      <c r="H31" s="178">
        <f t="shared" si="3"/>
        <v>15803</v>
      </c>
      <c r="I31" s="178">
        <f t="shared" si="3"/>
        <v>16065</v>
      </c>
      <c r="J31" s="178">
        <f t="shared" si="3"/>
        <v>20577</v>
      </c>
      <c r="K31" s="178">
        <f t="shared" si="3"/>
        <v>15925</v>
      </c>
      <c r="L31" s="178">
        <f t="shared" si="3"/>
        <v>44865</v>
      </c>
      <c r="M31" s="178">
        <f t="shared" si="3"/>
        <v>43199</v>
      </c>
      <c r="N31" s="179">
        <f>SUM(N20:N30)</f>
        <v>278432</v>
      </c>
    </row>
    <row r="32" spans="1:14" ht="15.75" thickBot="1" x14ac:dyDescent="0.3">
      <c r="A32" s="174" t="s">
        <v>342</v>
      </c>
      <c r="B32" s="175">
        <f>B18-B31</f>
        <v>0</v>
      </c>
      <c r="C32" s="175">
        <f>B32+C18-C31</f>
        <v>0</v>
      </c>
      <c r="D32" s="175">
        <f>C32+D18-D31</f>
        <v>27145</v>
      </c>
      <c r="E32" s="175">
        <f t="shared" ref="E32:M32" si="4">D32+E18-E31</f>
        <v>21271</v>
      </c>
      <c r="F32" s="175">
        <f t="shared" si="4"/>
        <v>18515</v>
      </c>
      <c r="G32" s="175">
        <f t="shared" si="4"/>
        <v>10705</v>
      </c>
      <c r="H32" s="175">
        <f t="shared" si="4"/>
        <v>5798</v>
      </c>
      <c r="I32" s="175">
        <f t="shared" si="4"/>
        <v>629</v>
      </c>
      <c r="J32" s="175">
        <f t="shared" si="4"/>
        <v>29448</v>
      </c>
      <c r="K32" s="175">
        <f t="shared" si="4"/>
        <v>24419</v>
      </c>
      <c r="L32" s="175">
        <f t="shared" si="4"/>
        <v>0</v>
      </c>
      <c r="M32" s="175">
        <f t="shared" si="4"/>
        <v>0</v>
      </c>
      <c r="N32" s="176">
        <v>0</v>
      </c>
    </row>
  </sheetData>
  <mergeCells count="3">
    <mergeCell ref="A3:N3"/>
    <mergeCell ref="A1:N1"/>
    <mergeCell ref="A2:N2"/>
  </mergeCells>
  <pageMargins left="0" right="0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B29" sqref="B29:F29"/>
    </sheetView>
  </sheetViews>
  <sheetFormatPr defaultRowHeight="15" x14ac:dyDescent="0.25"/>
  <cols>
    <col min="1" max="1" width="37.5703125" customWidth="1"/>
    <col min="2" max="2" width="8.85546875" customWidth="1"/>
    <col min="3" max="3" width="8.28515625" customWidth="1"/>
    <col min="4" max="4" width="9.42578125" customWidth="1"/>
    <col min="5" max="5" width="9.5703125" customWidth="1"/>
    <col min="6" max="6" width="10.28515625" customWidth="1"/>
  </cols>
  <sheetData>
    <row r="1" spans="1:6" x14ac:dyDescent="0.25">
      <c r="A1" s="446" t="s">
        <v>379</v>
      </c>
      <c r="B1" s="446"/>
      <c r="C1" s="446"/>
      <c r="D1" s="446"/>
      <c r="E1" s="446"/>
      <c r="F1" s="446"/>
    </row>
    <row r="2" spans="1:6" x14ac:dyDescent="0.25">
      <c r="A2" s="185"/>
      <c r="B2" s="185"/>
      <c r="C2" s="185"/>
      <c r="D2" s="185"/>
      <c r="E2" s="185"/>
      <c r="F2" s="185"/>
    </row>
    <row r="3" spans="1:6" x14ac:dyDescent="0.25">
      <c r="A3" s="447" t="s">
        <v>380</v>
      </c>
      <c r="B3" s="447"/>
      <c r="C3" s="447"/>
      <c r="D3" s="447"/>
      <c r="E3" s="447"/>
      <c r="F3" s="447"/>
    </row>
    <row r="4" spans="1:6" x14ac:dyDescent="0.25">
      <c r="A4" s="447" t="s">
        <v>381</v>
      </c>
      <c r="B4" s="447"/>
      <c r="C4" s="447"/>
      <c r="D4" s="447"/>
      <c r="E4" s="447"/>
      <c r="F4" s="447"/>
    </row>
    <row r="5" spans="1:6" x14ac:dyDescent="0.25">
      <c r="A5" s="447" t="s">
        <v>382</v>
      </c>
      <c r="B5" s="447"/>
      <c r="C5" s="447"/>
      <c r="D5" s="447"/>
      <c r="E5" s="447"/>
      <c r="F5" s="447"/>
    </row>
    <row r="6" spans="1:6" x14ac:dyDescent="0.25">
      <c r="A6" s="186"/>
      <c r="B6" s="186"/>
      <c r="C6" s="186"/>
      <c r="D6" s="186"/>
      <c r="E6" s="186"/>
      <c r="F6" s="186"/>
    </row>
    <row r="7" spans="1:6" ht="15.75" thickBot="1" x14ac:dyDescent="0.3">
      <c r="A7" s="185"/>
      <c r="B7" s="185"/>
      <c r="C7" s="185"/>
      <c r="D7" s="185"/>
      <c r="E7" s="185"/>
      <c r="F7" s="185"/>
    </row>
    <row r="8" spans="1:6" ht="15.75" thickTop="1" x14ac:dyDescent="0.25">
      <c r="A8" s="448" t="s">
        <v>383</v>
      </c>
      <c r="B8" s="450" t="s">
        <v>384</v>
      </c>
      <c r="C8" s="451"/>
      <c r="D8" s="451"/>
      <c r="E8" s="451"/>
      <c r="F8" s="452"/>
    </row>
    <row r="9" spans="1:6" ht="35.25" thickBot="1" x14ac:dyDescent="0.3">
      <c r="A9" s="449"/>
      <c r="B9" s="363" t="s">
        <v>385</v>
      </c>
      <c r="C9" s="363" t="s">
        <v>386</v>
      </c>
      <c r="D9" s="187" t="s">
        <v>387</v>
      </c>
      <c r="E9" s="187" t="s">
        <v>388</v>
      </c>
      <c r="F9" s="188" t="s">
        <v>389</v>
      </c>
    </row>
    <row r="10" spans="1:6" ht="15.75" thickBot="1" x14ac:dyDescent="0.3">
      <c r="A10" s="189" t="s">
        <v>233</v>
      </c>
      <c r="B10" s="190">
        <f>SUM(B11:B22)</f>
        <v>1</v>
      </c>
      <c r="C10" s="190">
        <f>SUM(C11:C22)</f>
        <v>3.5</v>
      </c>
      <c r="D10" s="190">
        <f>SUM(D11:D22)</f>
        <v>14.5</v>
      </c>
      <c r="E10" s="190">
        <f>SUM(E11:E22)</f>
        <v>6</v>
      </c>
      <c r="F10" s="191">
        <f>SUM(F11:F22)</f>
        <v>25</v>
      </c>
    </row>
    <row r="11" spans="1:6" x14ac:dyDescent="0.25">
      <c r="A11" s="192" t="s">
        <v>390</v>
      </c>
      <c r="B11" s="193">
        <v>1</v>
      </c>
      <c r="C11" s="193"/>
      <c r="D11" s="193"/>
      <c r="E11" s="193"/>
      <c r="F11" s="194">
        <f t="shared" ref="F11:F17" si="0">SUM(B11:E11)</f>
        <v>1</v>
      </c>
    </row>
    <row r="12" spans="1:6" x14ac:dyDescent="0.25">
      <c r="A12" s="195" t="s">
        <v>391</v>
      </c>
      <c r="B12" s="196"/>
      <c r="C12" s="196"/>
      <c r="D12" s="196"/>
      <c r="E12" s="196">
        <v>6</v>
      </c>
      <c r="F12" s="197">
        <f t="shared" si="0"/>
        <v>6</v>
      </c>
    </row>
    <row r="13" spans="1:6" x14ac:dyDescent="0.25">
      <c r="A13" s="198" t="s">
        <v>392</v>
      </c>
      <c r="B13" s="199"/>
      <c r="C13" s="199"/>
      <c r="D13" s="199"/>
      <c r="E13" s="199"/>
      <c r="F13" s="197">
        <f t="shared" si="0"/>
        <v>0</v>
      </c>
    </row>
    <row r="14" spans="1:6" x14ac:dyDescent="0.25">
      <c r="A14" s="195"/>
      <c r="B14" s="196"/>
      <c r="C14" s="196"/>
      <c r="D14" s="196"/>
      <c r="E14" s="196"/>
      <c r="F14" s="197">
        <f t="shared" si="0"/>
        <v>0</v>
      </c>
    </row>
    <row r="15" spans="1:6" x14ac:dyDescent="0.25">
      <c r="A15" s="195" t="s">
        <v>393</v>
      </c>
      <c r="B15" s="196"/>
      <c r="C15" s="196">
        <v>2.5</v>
      </c>
      <c r="D15" s="196"/>
      <c r="E15" s="196"/>
      <c r="F15" s="197">
        <f t="shared" si="0"/>
        <v>2.5</v>
      </c>
    </row>
    <row r="16" spans="1:6" ht="15" customHeight="1" x14ac:dyDescent="0.25">
      <c r="A16" s="200" t="s">
        <v>394</v>
      </c>
      <c r="B16" s="201"/>
      <c r="C16" s="201">
        <v>1</v>
      </c>
      <c r="D16" s="201"/>
      <c r="E16" s="201"/>
      <c r="F16" s="197">
        <f t="shared" si="0"/>
        <v>1</v>
      </c>
    </row>
    <row r="17" spans="1:6" x14ac:dyDescent="0.25">
      <c r="A17" s="202" t="s">
        <v>395</v>
      </c>
      <c r="B17" s="203"/>
      <c r="C17" s="203"/>
      <c r="D17" s="203">
        <v>0.5</v>
      </c>
      <c r="E17" s="203"/>
      <c r="F17" s="204">
        <f t="shared" si="0"/>
        <v>0.5</v>
      </c>
    </row>
    <row r="18" spans="1:6" x14ac:dyDescent="0.25">
      <c r="A18" s="205" t="s">
        <v>396</v>
      </c>
      <c r="B18" s="203"/>
      <c r="C18" s="203"/>
      <c r="D18" s="203"/>
      <c r="E18" s="203"/>
      <c r="F18" s="204"/>
    </row>
    <row r="19" spans="1:6" ht="15" customHeight="1" x14ac:dyDescent="0.25">
      <c r="A19" s="200" t="s">
        <v>397</v>
      </c>
      <c r="B19" s="201"/>
      <c r="C19" s="201"/>
      <c r="D19" s="201"/>
      <c r="E19" s="201"/>
      <c r="F19" s="197">
        <f>SUM(B19:E19)</f>
        <v>0</v>
      </c>
    </row>
    <row r="20" spans="1:6" ht="15" customHeight="1" x14ac:dyDescent="0.25">
      <c r="A20" s="200" t="s">
        <v>398</v>
      </c>
      <c r="B20" s="201"/>
      <c r="C20" s="201"/>
      <c r="D20" s="201">
        <v>14</v>
      </c>
      <c r="E20" s="201"/>
      <c r="F20" s="197">
        <f>SUM(B20:E20)</f>
        <v>14</v>
      </c>
    </row>
    <row r="21" spans="1:6" ht="15" customHeight="1" x14ac:dyDescent="0.25">
      <c r="A21" s="200" t="s">
        <v>399</v>
      </c>
      <c r="B21" s="201"/>
      <c r="C21" s="201"/>
      <c r="D21" s="201"/>
      <c r="E21" s="201"/>
      <c r="F21" s="197">
        <f>SUM(B21:E21)</f>
        <v>0</v>
      </c>
    </row>
    <row r="22" spans="1:6" ht="15.75" thickBot="1" x14ac:dyDescent="0.3">
      <c r="A22" s="202"/>
      <c r="B22" s="203"/>
      <c r="C22" s="203"/>
      <c r="D22" s="203"/>
      <c r="E22" s="203"/>
      <c r="F22" s="204"/>
    </row>
    <row r="23" spans="1:6" ht="15.75" thickBot="1" x14ac:dyDescent="0.3">
      <c r="A23" s="189" t="s">
        <v>400</v>
      </c>
      <c r="B23" s="190">
        <f>SUM(B24:B26)</f>
        <v>9</v>
      </c>
      <c r="C23" s="190">
        <f>SUM(C24:C26)</f>
        <v>0</v>
      </c>
      <c r="D23" s="190">
        <f>SUM(D24:D26)</f>
        <v>2</v>
      </c>
      <c r="E23" s="190">
        <f>SUM(E24:E26)</f>
        <v>0</v>
      </c>
      <c r="F23" s="191">
        <f>SUM(F24:F26)</f>
        <v>11</v>
      </c>
    </row>
    <row r="24" spans="1:6" x14ac:dyDescent="0.25">
      <c r="A24" s="192" t="s">
        <v>401</v>
      </c>
      <c r="B24" s="193">
        <v>6</v>
      </c>
      <c r="C24" s="193"/>
      <c r="D24" s="193">
        <v>1</v>
      </c>
      <c r="E24" s="193"/>
      <c r="F24" s="206">
        <f>SUM(B24:E24)</f>
        <v>7</v>
      </c>
    </row>
    <row r="25" spans="1:6" x14ac:dyDescent="0.25">
      <c r="A25" s="202" t="s">
        <v>402</v>
      </c>
      <c r="B25" s="203">
        <v>2</v>
      </c>
      <c r="C25" s="203"/>
      <c r="D25" s="207">
        <v>1</v>
      </c>
      <c r="E25" s="203"/>
      <c r="F25" s="208">
        <f>SUM(B25:E25)</f>
        <v>3</v>
      </c>
    </row>
    <row r="26" spans="1:6" x14ac:dyDescent="0.25">
      <c r="A26" s="195" t="s">
        <v>403</v>
      </c>
      <c r="B26" s="203">
        <v>1</v>
      </c>
      <c r="C26" s="203"/>
      <c r="D26" s="207">
        <v>0</v>
      </c>
      <c r="E26" s="203"/>
      <c r="F26" s="208">
        <f>SUM(B26:E26)</f>
        <v>1</v>
      </c>
    </row>
    <row r="27" spans="1:6" ht="15.75" thickBot="1" x14ac:dyDescent="0.3">
      <c r="A27" s="209"/>
      <c r="B27" s="210"/>
      <c r="C27" s="210"/>
      <c r="D27" s="211"/>
      <c r="E27" s="210"/>
      <c r="F27" s="212"/>
    </row>
    <row r="28" spans="1:6" ht="15.75" thickBot="1" x14ac:dyDescent="0.3">
      <c r="A28" s="209"/>
      <c r="B28" s="203"/>
      <c r="C28" s="203"/>
      <c r="D28" s="203"/>
      <c r="E28" s="203"/>
      <c r="F28" s="197">
        <f t="shared" ref="F28" si="1">SUM(B28:E28)</f>
        <v>0</v>
      </c>
    </row>
    <row r="29" spans="1:6" ht="16.5" thickBot="1" x14ac:dyDescent="0.3">
      <c r="A29" s="213" t="s">
        <v>404</v>
      </c>
      <c r="B29" s="214">
        <f>B10+B23</f>
        <v>10</v>
      </c>
      <c r="C29" s="214">
        <f t="shared" ref="C29:F29" si="2">C10+C23</f>
        <v>3.5</v>
      </c>
      <c r="D29" s="214">
        <f t="shared" si="2"/>
        <v>16.5</v>
      </c>
      <c r="E29" s="214">
        <f t="shared" si="2"/>
        <v>6</v>
      </c>
      <c r="F29" s="214">
        <f t="shared" si="2"/>
        <v>36</v>
      </c>
    </row>
    <row r="30" spans="1:6" ht="15.75" thickTop="1" x14ac:dyDescent="0.25"/>
  </sheetData>
  <mergeCells count="6">
    <mergeCell ref="A1:F1"/>
    <mergeCell ref="A3:F3"/>
    <mergeCell ref="A4:F4"/>
    <mergeCell ref="A5:F5"/>
    <mergeCell ref="A8:A9"/>
    <mergeCell ref="B8:F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55"/>
  <sheetViews>
    <sheetView topLeftCell="A31" workbookViewId="0">
      <selection activeCell="H54" sqref="H54:K54"/>
    </sheetView>
  </sheetViews>
  <sheetFormatPr defaultRowHeight="15" x14ac:dyDescent="0.25"/>
  <cols>
    <col min="1" max="1" width="5" customWidth="1"/>
    <col min="2" max="2" width="6.85546875" customWidth="1"/>
    <col min="4" max="4" width="7" customWidth="1"/>
    <col min="5" max="5" width="4.7109375" customWidth="1"/>
    <col min="6" max="6" width="8.7109375" customWidth="1"/>
    <col min="7" max="7" width="12" customWidth="1"/>
    <col min="8" max="8" width="3" customWidth="1"/>
    <col min="9" max="9" width="3.5703125" customWidth="1"/>
    <col min="10" max="10" width="1" customWidth="1"/>
    <col min="11" max="11" width="2.140625" customWidth="1"/>
    <col min="12" max="12" width="3.140625" customWidth="1"/>
    <col min="13" max="13" width="2.28515625" customWidth="1"/>
    <col min="14" max="14" width="5" customWidth="1"/>
    <col min="15" max="15" width="4.28515625" customWidth="1"/>
    <col min="16" max="16" width="3.140625" customWidth="1"/>
    <col min="17" max="17" width="3.5703125" customWidth="1"/>
  </cols>
  <sheetData>
    <row r="1" spans="1:18" x14ac:dyDescent="0.25">
      <c r="A1" s="6"/>
      <c r="B1" s="6"/>
      <c r="C1" s="6"/>
      <c r="D1" s="6"/>
      <c r="E1" s="7"/>
      <c r="F1" s="7"/>
      <c r="G1" s="7"/>
      <c r="H1" s="7"/>
      <c r="I1" s="7"/>
      <c r="J1" s="6"/>
      <c r="K1" s="6"/>
      <c r="L1" s="6"/>
      <c r="M1" s="6"/>
      <c r="N1" s="6"/>
      <c r="O1" s="182" t="s">
        <v>355</v>
      </c>
      <c r="P1" s="7"/>
      <c r="Q1" s="7"/>
      <c r="R1" s="7"/>
    </row>
    <row r="2" spans="1:18" x14ac:dyDescent="0.25">
      <c r="A2" s="441" t="s">
        <v>356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6"/>
      <c r="Q2" s="6"/>
      <c r="R2" s="6"/>
    </row>
    <row r="3" spans="1:18" x14ac:dyDescent="0.25">
      <c r="A3" s="6"/>
      <c r="B3" s="442" t="s">
        <v>233</v>
      </c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7"/>
      <c r="Q3" s="7"/>
      <c r="R3" s="6"/>
    </row>
    <row r="4" spans="1:18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x14ac:dyDescent="0.25">
      <c r="A5" s="443" t="s">
        <v>357</v>
      </c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2"/>
      <c r="Q5" s="2"/>
      <c r="R5" s="2"/>
    </row>
    <row r="6" spans="1:18" x14ac:dyDescent="0.25">
      <c r="A6" s="445" t="s">
        <v>358</v>
      </c>
      <c r="B6" s="445"/>
      <c r="C6" s="445"/>
      <c r="D6" s="445"/>
      <c r="E6" s="445"/>
      <c r="F6" s="445"/>
      <c r="G6" s="445"/>
      <c r="H6" s="445"/>
      <c r="I6" s="445"/>
      <c r="J6" s="445"/>
      <c r="K6" s="445"/>
      <c r="L6" s="445"/>
      <c r="M6" s="445"/>
      <c r="N6" s="445"/>
      <c r="O6" s="445"/>
      <c r="P6" s="6"/>
      <c r="Q6" s="6"/>
      <c r="R6" s="6"/>
    </row>
    <row r="7" spans="1:18" x14ac:dyDescent="0.25">
      <c r="A7" s="486" t="s">
        <v>0</v>
      </c>
      <c r="B7" s="395"/>
      <c r="C7" s="395"/>
      <c r="D7" s="395"/>
      <c r="E7" s="395"/>
      <c r="F7" s="395"/>
      <c r="G7" s="394"/>
      <c r="H7" s="487" t="s">
        <v>359</v>
      </c>
      <c r="I7" s="488"/>
      <c r="J7" s="488"/>
      <c r="K7" s="488"/>
      <c r="L7" s="488"/>
      <c r="M7" s="488"/>
      <c r="N7" s="489"/>
      <c r="O7" s="490"/>
      <c r="P7" s="395"/>
      <c r="Q7" s="395"/>
      <c r="R7" s="6"/>
    </row>
    <row r="8" spans="1:18" ht="26.25" customHeight="1" x14ac:dyDescent="0.25">
      <c r="A8" s="490" t="s">
        <v>1</v>
      </c>
      <c r="B8" s="394"/>
      <c r="C8" s="490" t="s">
        <v>2</v>
      </c>
      <c r="D8" s="395"/>
      <c r="E8" s="395"/>
      <c r="F8" s="395"/>
      <c r="G8" s="394"/>
      <c r="H8" s="493" t="s">
        <v>229</v>
      </c>
      <c r="I8" s="494"/>
      <c r="J8" s="494"/>
      <c r="K8" s="437"/>
      <c r="L8" s="493" t="s">
        <v>230</v>
      </c>
      <c r="M8" s="494"/>
      <c r="N8" s="437"/>
      <c r="O8" s="487" t="s">
        <v>360</v>
      </c>
      <c r="P8" s="495"/>
      <c r="Q8" s="496"/>
      <c r="R8" s="6"/>
    </row>
    <row r="9" spans="1:18" x14ac:dyDescent="0.25">
      <c r="A9" s="497" t="s">
        <v>70</v>
      </c>
      <c r="B9" s="485"/>
      <c r="C9" s="497" t="s">
        <v>3</v>
      </c>
      <c r="D9" s="484"/>
      <c r="E9" s="484"/>
      <c r="F9" s="484"/>
      <c r="G9" s="485"/>
      <c r="H9" s="483">
        <v>8244</v>
      </c>
      <c r="I9" s="484"/>
      <c r="J9" s="484"/>
      <c r="K9" s="485"/>
      <c r="L9" s="483"/>
      <c r="M9" s="484"/>
      <c r="N9" s="485"/>
      <c r="O9" s="483">
        <v>15777</v>
      </c>
      <c r="P9" s="484"/>
      <c r="Q9" s="485"/>
      <c r="R9" s="6"/>
    </row>
    <row r="10" spans="1:18" x14ac:dyDescent="0.25">
      <c r="A10" s="396" t="s">
        <v>71</v>
      </c>
      <c r="B10" s="394"/>
      <c r="C10" s="396" t="s">
        <v>4</v>
      </c>
      <c r="D10" s="398"/>
      <c r="E10" s="398"/>
      <c r="F10" s="398"/>
      <c r="G10" s="394"/>
      <c r="H10" s="456">
        <v>13487</v>
      </c>
      <c r="I10" s="398"/>
      <c r="J10" s="398"/>
      <c r="K10" s="394"/>
      <c r="L10" s="456"/>
      <c r="M10" s="398"/>
      <c r="N10" s="394"/>
      <c r="O10" s="456">
        <v>43028</v>
      </c>
      <c r="P10" s="398"/>
      <c r="Q10" s="394"/>
      <c r="R10" s="6"/>
    </row>
    <row r="11" spans="1:18" x14ac:dyDescent="0.25">
      <c r="A11" s="396" t="s">
        <v>72</v>
      </c>
      <c r="B11" s="394"/>
      <c r="C11" s="396" t="s">
        <v>46</v>
      </c>
      <c r="D11" s="398"/>
      <c r="E11" s="398"/>
      <c r="F11" s="398"/>
      <c r="G11" s="394"/>
      <c r="H11" s="456">
        <v>956</v>
      </c>
      <c r="I11" s="398"/>
      <c r="J11" s="398"/>
      <c r="K11" s="394"/>
      <c r="L11" s="456"/>
      <c r="M11" s="398"/>
      <c r="N11" s="394"/>
      <c r="O11" s="456">
        <v>1148</v>
      </c>
      <c r="P11" s="398"/>
      <c r="Q11" s="394"/>
      <c r="R11" s="6"/>
    </row>
    <row r="12" spans="1:18" x14ac:dyDescent="0.25">
      <c r="A12" s="396" t="s">
        <v>361</v>
      </c>
      <c r="B12" s="394"/>
      <c r="C12" s="396" t="s">
        <v>362</v>
      </c>
      <c r="D12" s="398"/>
      <c r="E12" s="398"/>
      <c r="F12" s="398"/>
      <c r="G12" s="394"/>
      <c r="H12" s="456"/>
      <c r="I12" s="398"/>
      <c r="J12" s="398"/>
      <c r="K12" s="394"/>
      <c r="L12" s="456"/>
      <c r="M12" s="398"/>
      <c r="N12" s="394"/>
      <c r="O12" s="456">
        <v>856</v>
      </c>
      <c r="P12" s="398"/>
      <c r="Q12" s="394"/>
      <c r="R12" s="6"/>
    </row>
    <row r="13" spans="1:18" x14ac:dyDescent="0.25">
      <c r="A13" s="396" t="s">
        <v>363</v>
      </c>
      <c r="B13" s="394"/>
      <c r="C13" s="396" t="s">
        <v>364</v>
      </c>
      <c r="D13" s="398"/>
      <c r="E13" s="398"/>
      <c r="F13" s="398"/>
      <c r="G13" s="394"/>
      <c r="H13" s="456"/>
      <c r="I13" s="398"/>
      <c r="J13" s="398"/>
      <c r="K13" s="394"/>
      <c r="L13" s="456"/>
      <c r="M13" s="398"/>
      <c r="N13" s="394"/>
      <c r="O13" s="456">
        <v>880</v>
      </c>
      <c r="P13" s="398"/>
      <c r="Q13" s="394"/>
      <c r="R13" s="6"/>
    </row>
    <row r="14" spans="1:18" x14ac:dyDescent="0.25">
      <c r="A14" s="396" t="s">
        <v>365</v>
      </c>
      <c r="B14" s="394"/>
      <c r="C14" s="396" t="s">
        <v>366</v>
      </c>
      <c r="D14" s="398"/>
      <c r="E14" s="398"/>
      <c r="F14" s="398"/>
      <c r="G14" s="394"/>
      <c r="H14" s="456"/>
      <c r="I14" s="398"/>
      <c r="J14" s="398"/>
      <c r="K14" s="394"/>
      <c r="L14" s="456"/>
      <c r="M14" s="398"/>
      <c r="N14" s="394"/>
      <c r="O14" s="456">
        <v>51</v>
      </c>
      <c r="P14" s="398"/>
      <c r="Q14" s="394"/>
      <c r="R14" s="6"/>
    </row>
    <row r="15" spans="1:18" x14ac:dyDescent="0.25">
      <c r="A15" s="396" t="s">
        <v>73</v>
      </c>
      <c r="B15" s="394"/>
      <c r="C15" s="396" t="s">
        <v>5</v>
      </c>
      <c r="D15" s="398"/>
      <c r="E15" s="398"/>
      <c r="F15" s="398"/>
      <c r="G15" s="394"/>
      <c r="H15" s="456">
        <v>1043</v>
      </c>
      <c r="I15" s="398"/>
      <c r="J15" s="398"/>
      <c r="K15" s="394"/>
      <c r="L15" s="456"/>
      <c r="M15" s="398"/>
      <c r="N15" s="394"/>
      <c r="O15" s="456">
        <v>198</v>
      </c>
      <c r="P15" s="398"/>
      <c r="Q15" s="394"/>
      <c r="R15" s="6"/>
    </row>
    <row r="16" spans="1:18" x14ac:dyDescent="0.25">
      <c r="A16" s="396" t="s">
        <v>74</v>
      </c>
      <c r="B16" s="394"/>
      <c r="C16" s="396" t="s">
        <v>6</v>
      </c>
      <c r="D16" s="398"/>
      <c r="E16" s="398"/>
      <c r="F16" s="398"/>
      <c r="G16" s="394"/>
      <c r="H16" s="456"/>
      <c r="I16" s="398"/>
      <c r="J16" s="398"/>
      <c r="K16" s="394"/>
      <c r="L16" s="456"/>
      <c r="M16" s="398"/>
      <c r="N16" s="394"/>
      <c r="O16" s="456">
        <v>35</v>
      </c>
      <c r="P16" s="398"/>
      <c r="Q16" s="394"/>
      <c r="R16" s="6"/>
    </row>
    <row r="17" spans="1:18" x14ac:dyDescent="0.25">
      <c r="A17" s="396" t="s">
        <v>75</v>
      </c>
      <c r="B17" s="394"/>
      <c r="C17" s="396" t="s">
        <v>7</v>
      </c>
      <c r="D17" s="398"/>
      <c r="E17" s="398"/>
      <c r="F17" s="398"/>
      <c r="G17" s="394"/>
      <c r="H17" s="456"/>
      <c r="I17" s="398"/>
      <c r="J17" s="398"/>
      <c r="K17" s="394"/>
      <c r="L17" s="456"/>
      <c r="M17" s="398"/>
      <c r="N17" s="394"/>
      <c r="O17" s="456">
        <v>0</v>
      </c>
      <c r="P17" s="398"/>
      <c r="Q17" s="394"/>
      <c r="R17" s="6"/>
    </row>
    <row r="18" spans="1:18" x14ac:dyDescent="0.25">
      <c r="A18" s="396" t="s">
        <v>76</v>
      </c>
      <c r="B18" s="394"/>
      <c r="C18" s="396" t="s">
        <v>8</v>
      </c>
      <c r="D18" s="398"/>
      <c r="E18" s="398"/>
      <c r="F18" s="398"/>
      <c r="G18" s="394"/>
      <c r="H18" s="456">
        <v>30</v>
      </c>
      <c r="I18" s="398"/>
      <c r="J18" s="398"/>
      <c r="K18" s="394"/>
      <c r="L18" s="456"/>
      <c r="M18" s="398"/>
      <c r="N18" s="394"/>
      <c r="O18" s="456">
        <v>1103</v>
      </c>
      <c r="P18" s="398"/>
      <c r="Q18" s="394"/>
      <c r="R18" s="6"/>
    </row>
    <row r="19" spans="1:18" x14ac:dyDescent="0.25">
      <c r="A19" s="396" t="s">
        <v>77</v>
      </c>
      <c r="B19" s="394"/>
      <c r="C19" s="396" t="s">
        <v>9</v>
      </c>
      <c r="D19" s="398"/>
      <c r="E19" s="398"/>
      <c r="F19" s="398"/>
      <c r="G19" s="394"/>
      <c r="H19" s="456">
        <v>9543</v>
      </c>
      <c r="I19" s="398"/>
      <c r="J19" s="398"/>
      <c r="K19" s="394"/>
      <c r="L19" s="456"/>
      <c r="M19" s="398"/>
      <c r="N19" s="394"/>
      <c r="O19" s="456">
        <v>8307</v>
      </c>
      <c r="P19" s="398"/>
      <c r="Q19" s="394"/>
      <c r="R19" s="6"/>
    </row>
    <row r="20" spans="1:18" x14ac:dyDescent="0.25">
      <c r="A20" s="396" t="s">
        <v>78</v>
      </c>
      <c r="B20" s="394"/>
      <c r="C20" s="396" t="s">
        <v>47</v>
      </c>
      <c r="D20" s="398"/>
      <c r="E20" s="398"/>
      <c r="F20" s="398"/>
      <c r="G20" s="394"/>
      <c r="H20" s="466">
        <v>1625</v>
      </c>
      <c r="I20" s="467"/>
      <c r="J20" s="467"/>
      <c r="K20" s="430"/>
      <c r="L20" s="456"/>
      <c r="M20" s="398"/>
      <c r="N20" s="394"/>
      <c r="O20" s="456">
        <v>1130</v>
      </c>
      <c r="P20" s="398"/>
      <c r="Q20" s="394"/>
      <c r="R20" s="6"/>
    </row>
    <row r="21" spans="1:18" x14ac:dyDescent="0.25">
      <c r="A21" s="396" t="s">
        <v>79</v>
      </c>
      <c r="B21" s="394"/>
      <c r="C21" s="396" t="s">
        <v>48</v>
      </c>
      <c r="D21" s="398"/>
      <c r="E21" s="398"/>
      <c r="F21" s="398"/>
      <c r="G21" s="394"/>
      <c r="H21" s="456">
        <v>2030</v>
      </c>
      <c r="I21" s="398"/>
      <c r="J21" s="398"/>
      <c r="K21" s="394"/>
      <c r="L21" s="456"/>
      <c r="M21" s="398"/>
      <c r="N21" s="394"/>
      <c r="O21" s="456">
        <v>1270</v>
      </c>
      <c r="P21" s="398"/>
      <c r="Q21" s="394"/>
      <c r="R21" s="6"/>
    </row>
    <row r="22" spans="1:18" x14ac:dyDescent="0.25">
      <c r="A22" s="393" t="s">
        <v>80</v>
      </c>
      <c r="B22" s="394"/>
      <c r="C22" s="393" t="s">
        <v>10</v>
      </c>
      <c r="D22" s="395"/>
      <c r="E22" s="395"/>
      <c r="F22" s="395"/>
      <c r="G22" s="394"/>
      <c r="H22" s="457">
        <f>SUM(H9:K21)</f>
        <v>36958</v>
      </c>
      <c r="I22" s="395"/>
      <c r="J22" s="395"/>
      <c r="K22" s="394"/>
      <c r="L22" s="457">
        <f>SUM(L9:N21)</f>
        <v>0</v>
      </c>
      <c r="M22" s="395"/>
      <c r="N22" s="394"/>
      <c r="O22" s="457">
        <f>SUM(O9:Q21)</f>
        <v>73783</v>
      </c>
      <c r="P22" s="395"/>
      <c r="Q22" s="394"/>
      <c r="R22" s="6"/>
    </row>
    <row r="23" spans="1:18" x14ac:dyDescent="0.25">
      <c r="A23" s="396" t="s">
        <v>81</v>
      </c>
      <c r="B23" s="394"/>
      <c r="C23" s="396" t="s">
        <v>12</v>
      </c>
      <c r="D23" s="398"/>
      <c r="E23" s="398"/>
      <c r="F23" s="398"/>
      <c r="G23" s="394"/>
      <c r="H23" s="456">
        <v>6430</v>
      </c>
      <c r="I23" s="398"/>
      <c r="J23" s="398"/>
      <c r="K23" s="394"/>
      <c r="L23" s="456"/>
      <c r="M23" s="398"/>
      <c r="N23" s="394"/>
      <c r="O23" s="456">
        <v>12994</v>
      </c>
      <c r="P23" s="398"/>
      <c r="Q23" s="394"/>
      <c r="R23" s="6"/>
    </row>
    <row r="24" spans="1:18" x14ac:dyDescent="0.25">
      <c r="A24" s="396" t="s">
        <v>82</v>
      </c>
      <c r="B24" s="394"/>
      <c r="C24" s="396" t="s">
        <v>49</v>
      </c>
      <c r="D24" s="398"/>
      <c r="E24" s="398"/>
      <c r="F24" s="398"/>
      <c r="G24" s="394"/>
      <c r="H24" s="456">
        <v>400</v>
      </c>
      <c r="I24" s="398"/>
      <c r="J24" s="398"/>
      <c r="K24" s="394"/>
      <c r="L24" s="456"/>
      <c r="M24" s="398"/>
      <c r="N24" s="394"/>
      <c r="O24" s="456">
        <v>814</v>
      </c>
      <c r="P24" s="398"/>
      <c r="Q24" s="394"/>
      <c r="R24" s="6"/>
    </row>
    <row r="25" spans="1:18" x14ac:dyDescent="0.25">
      <c r="A25" s="396" t="s">
        <v>83</v>
      </c>
      <c r="B25" s="394"/>
      <c r="C25" s="396" t="s">
        <v>50</v>
      </c>
      <c r="D25" s="398"/>
      <c r="E25" s="398"/>
      <c r="F25" s="398"/>
      <c r="G25" s="394"/>
      <c r="H25" s="456"/>
      <c r="I25" s="398"/>
      <c r="J25" s="398"/>
      <c r="K25" s="394"/>
      <c r="L25" s="456"/>
      <c r="M25" s="398"/>
      <c r="N25" s="394"/>
      <c r="O25" s="456">
        <v>97</v>
      </c>
      <c r="P25" s="398"/>
      <c r="Q25" s="394"/>
      <c r="R25" s="6"/>
    </row>
    <row r="26" spans="1:18" x14ac:dyDescent="0.25">
      <c r="A26" s="396" t="s">
        <v>84</v>
      </c>
      <c r="B26" s="394"/>
      <c r="C26" s="396" t="s">
        <v>51</v>
      </c>
      <c r="D26" s="398"/>
      <c r="E26" s="398"/>
      <c r="F26" s="398"/>
      <c r="G26" s="394"/>
      <c r="H26" s="456">
        <v>473</v>
      </c>
      <c r="I26" s="398"/>
      <c r="J26" s="398"/>
      <c r="K26" s="394"/>
      <c r="L26" s="456"/>
      <c r="M26" s="398"/>
      <c r="N26" s="394"/>
      <c r="O26" s="456">
        <v>645</v>
      </c>
      <c r="P26" s="398"/>
      <c r="Q26" s="394"/>
      <c r="R26" s="6"/>
    </row>
    <row r="27" spans="1:18" x14ac:dyDescent="0.25">
      <c r="A27" s="393" t="s">
        <v>85</v>
      </c>
      <c r="B27" s="394"/>
      <c r="C27" s="393" t="s">
        <v>11</v>
      </c>
      <c r="D27" s="395"/>
      <c r="E27" s="395"/>
      <c r="F27" s="395"/>
      <c r="G27" s="394"/>
      <c r="H27" s="457">
        <f>SUM(H23:K26)</f>
        <v>7303</v>
      </c>
      <c r="I27" s="395"/>
      <c r="J27" s="395"/>
      <c r="K27" s="394"/>
      <c r="L27" s="457">
        <v>0</v>
      </c>
      <c r="M27" s="395"/>
      <c r="N27" s="394"/>
      <c r="O27" s="457">
        <f>SUM(O23:Q26)</f>
        <v>14550</v>
      </c>
      <c r="P27" s="395"/>
      <c r="Q27" s="394"/>
      <c r="R27" s="6"/>
    </row>
    <row r="28" spans="1:18" x14ac:dyDescent="0.25">
      <c r="A28" s="396" t="s">
        <v>86</v>
      </c>
      <c r="B28" s="394"/>
      <c r="C28" s="396" t="s">
        <v>367</v>
      </c>
      <c r="D28" s="398"/>
      <c r="E28" s="398"/>
      <c r="F28" s="398"/>
      <c r="G28" s="394"/>
      <c r="H28" s="456">
        <v>140</v>
      </c>
      <c r="I28" s="398"/>
      <c r="J28" s="398"/>
      <c r="K28" s="394"/>
      <c r="L28" s="456"/>
      <c r="M28" s="398"/>
      <c r="N28" s="394"/>
      <c r="O28" s="456">
        <v>134</v>
      </c>
      <c r="P28" s="398"/>
      <c r="Q28" s="394"/>
      <c r="R28" s="6"/>
    </row>
    <row r="29" spans="1:18" x14ac:dyDescent="0.25">
      <c r="A29" s="419" t="s">
        <v>235</v>
      </c>
      <c r="B29" s="420"/>
      <c r="C29" s="406" t="s">
        <v>354</v>
      </c>
      <c r="D29" s="407"/>
      <c r="E29" s="407"/>
      <c r="F29" s="407"/>
      <c r="G29" s="465"/>
      <c r="H29" s="462"/>
      <c r="I29" s="463"/>
      <c r="J29" s="463"/>
      <c r="K29" s="464"/>
      <c r="L29" s="462"/>
      <c r="M29" s="463"/>
      <c r="N29" s="339"/>
      <c r="O29" s="462">
        <v>9593</v>
      </c>
      <c r="P29" s="463"/>
      <c r="Q29" s="464"/>
      <c r="R29" s="6"/>
    </row>
    <row r="30" spans="1:18" x14ac:dyDescent="0.25">
      <c r="A30" s="396" t="s">
        <v>368</v>
      </c>
      <c r="B30" s="394"/>
      <c r="C30" s="396" t="s">
        <v>369</v>
      </c>
      <c r="D30" s="398"/>
      <c r="E30" s="398"/>
      <c r="F30" s="398"/>
      <c r="G30" s="394"/>
      <c r="H30" s="456"/>
      <c r="I30" s="398"/>
      <c r="J30" s="398"/>
      <c r="K30" s="394"/>
      <c r="L30" s="456"/>
      <c r="M30" s="398"/>
      <c r="N30" s="394"/>
      <c r="O30" s="456"/>
      <c r="P30" s="398"/>
      <c r="Q30" s="394"/>
      <c r="R30" s="6"/>
    </row>
    <row r="31" spans="1:18" x14ac:dyDescent="0.25">
      <c r="A31" s="396" t="s">
        <v>87</v>
      </c>
      <c r="B31" s="394"/>
      <c r="C31" s="396" t="s">
        <v>53</v>
      </c>
      <c r="D31" s="398"/>
      <c r="E31" s="398"/>
      <c r="F31" s="398"/>
      <c r="G31" s="394"/>
      <c r="H31" s="456">
        <v>435</v>
      </c>
      <c r="I31" s="398"/>
      <c r="J31" s="398"/>
      <c r="K31" s="394"/>
      <c r="L31" s="456"/>
      <c r="M31" s="398"/>
      <c r="N31" s="394"/>
      <c r="O31" s="456">
        <v>373</v>
      </c>
      <c r="P31" s="398"/>
      <c r="Q31" s="394"/>
      <c r="R31" s="6"/>
    </row>
    <row r="32" spans="1:18" x14ac:dyDescent="0.25">
      <c r="A32" s="396" t="s">
        <v>88</v>
      </c>
      <c r="B32" s="394"/>
      <c r="C32" s="396" t="s">
        <v>54</v>
      </c>
      <c r="D32" s="398"/>
      <c r="E32" s="398"/>
      <c r="F32" s="398"/>
      <c r="G32" s="394"/>
      <c r="H32" s="456">
        <v>560</v>
      </c>
      <c r="I32" s="398"/>
      <c r="J32" s="398"/>
      <c r="K32" s="394"/>
      <c r="L32" s="456"/>
      <c r="M32" s="398"/>
      <c r="N32" s="394"/>
      <c r="O32" s="456">
        <v>2840</v>
      </c>
      <c r="P32" s="398"/>
      <c r="Q32" s="394"/>
      <c r="R32" s="6"/>
    </row>
    <row r="33" spans="1:18" x14ac:dyDescent="0.25">
      <c r="A33" s="396" t="s">
        <v>89</v>
      </c>
      <c r="B33" s="394"/>
      <c r="C33" s="396" t="s">
        <v>55</v>
      </c>
      <c r="D33" s="398"/>
      <c r="E33" s="398"/>
      <c r="F33" s="398"/>
      <c r="G33" s="394"/>
      <c r="H33" s="456">
        <v>157</v>
      </c>
      <c r="I33" s="398"/>
      <c r="J33" s="398"/>
      <c r="K33" s="394"/>
      <c r="L33" s="456"/>
      <c r="M33" s="398"/>
      <c r="N33" s="394"/>
      <c r="O33" s="456">
        <v>1329</v>
      </c>
      <c r="P33" s="398"/>
      <c r="Q33" s="394"/>
      <c r="R33" s="6"/>
    </row>
    <row r="34" spans="1:18" x14ac:dyDescent="0.25">
      <c r="A34" s="396" t="s">
        <v>90</v>
      </c>
      <c r="B34" s="394"/>
      <c r="C34" s="396" t="s">
        <v>13</v>
      </c>
      <c r="D34" s="398"/>
      <c r="E34" s="398"/>
      <c r="F34" s="398"/>
      <c r="G34" s="394"/>
      <c r="H34" s="456">
        <v>3800</v>
      </c>
      <c r="I34" s="398"/>
      <c r="J34" s="398"/>
      <c r="K34" s="394"/>
      <c r="L34" s="456"/>
      <c r="M34" s="398"/>
      <c r="N34" s="394"/>
      <c r="O34" s="456">
        <v>12563</v>
      </c>
      <c r="P34" s="398"/>
      <c r="Q34" s="394"/>
      <c r="R34" s="6"/>
    </row>
    <row r="35" spans="1:18" x14ac:dyDescent="0.25">
      <c r="A35" s="396" t="s">
        <v>91</v>
      </c>
      <c r="B35" s="394"/>
      <c r="C35" s="396" t="s">
        <v>56</v>
      </c>
      <c r="D35" s="398"/>
      <c r="E35" s="398"/>
      <c r="F35" s="398"/>
      <c r="G35" s="394"/>
      <c r="H35" s="456">
        <v>440</v>
      </c>
      <c r="I35" s="398"/>
      <c r="J35" s="398"/>
      <c r="K35" s="394"/>
      <c r="L35" s="456"/>
      <c r="M35" s="398"/>
      <c r="N35" s="394"/>
      <c r="O35" s="456">
        <v>403</v>
      </c>
      <c r="P35" s="398"/>
      <c r="Q35" s="394"/>
      <c r="R35" s="6"/>
    </row>
    <row r="36" spans="1:18" x14ac:dyDescent="0.25">
      <c r="A36" s="396" t="s">
        <v>92</v>
      </c>
      <c r="B36" s="394"/>
      <c r="C36" s="396" t="s">
        <v>14</v>
      </c>
      <c r="D36" s="398"/>
      <c r="E36" s="398"/>
      <c r="F36" s="398"/>
      <c r="G36" s="394"/>
      <c r="H36" s="456">
        <v>90</v>
      </c>
      <c r="I36" s="398"/>
      <c r="J36" s="398"/>
      <c r="K36" s="394"/>
      <c r="L36" s="456"/>
      <c r="M36" s="398"/>
      <c r="N36" s="394"/>
      <c r="O36" s="456">
        <v>45</v>
      </c>
      <c r="P36" s="398"/>
      <c r="Q36" s="394"/>
      <c r="R36" s="6"/>
    </row>
    <row r="37" spans="1:18" x14ac:dyDescent="0.25">
      <c r="A37" s="396" t="s">
        <v>93</v>
      </c>
      <c r="B37" s="394"/>
      <c r="C37" s="396" t="s">
        <v>57</v>
      </c>
      <c r="D37" s="398"/>
      <c r="E37" s="398"/>
      <c r="F37" s="398"/>
      <c r="G37" s="394"/>
      <c r="H37" s="456">
        <v>620</v>
      </c>
      <c r="I37" s="398"/>
      <c r="J37" s="398"/>
      <c r="K37" s="394"/>
      <c r="L37" s="456">
        <v>0</v>
      </c>
      <c r="M37" s="398"/>
      <c r="N37" s="394"/>
      <c r="O37" s="456">
        <v>579</v>
      </c>
      <c r="P37" s="398"/>
      <c r="Q37" s="394"/>
      <c r="R37" s="6"/>
    </row>
    <row r="38" spans="1:18" x14ac:dyDescent="0.25">
      <c r="A38" s="396" t="s">
        <v>94</v>
      </c>
      <c r="B38" s="394"/>
      <c r="C38" s="396" t="s">
        <v>58</v>
      </c>
      <c r="D38" s="398"/>
      <c r="E38" s="398"/>
      <c r="F38" s="398"/>
      <c r="G38" s="394"/>
      <c r="H38" s="456">
        <v>3200</v>
      </c>
      <c r="I38" s="398"/>
      <c r="J38" s="398"/>
      <c r="K38" s="394"/>
      <c r="L38" s="456"/>
      <c r="M38" s="398"/>
      <c r="N38" s="394"/>
      <c r="O38" s="456">
        <v>3200</v>
      </c>
      <c r="P38" s="398"/>
      <c r="Q38" s="394"/>
      <c r="R38" s="6"/>
    </row>
    <row r="39" spans="1:18" x14ac:dyDescent="0.25">
      <c r="A39" s="396" t="s">
        <v>95</v>
      </c>
      <c r="B39" s="394"/>
      <c r="C39" s="396" t="s">
        <v>59</v>
      </c>
      <c r="D39" s="398"/>
      <c r="E39" s="398"/>
      <c r="F39" s="398"/>
      <c r="G39" s="394"/>
      <c r="H39" s="456">
        <v>1300</v>
      </c>
      <c r="I39" s="398"/>
      <c r="J39" s="398"/>
      <c r="K39" s="394"/>
      <c r="L39" s="456">
        <v>0</v>
      </c>
      <c r="M39" s="398"/>
      <c r="N39" s="394"/>
      <c r="O39" s="456">
        <v>1206</v>
      </c>
      <c r="P39" s="398"/>
      <c r="Q39" s="394"/>
      <c r="R39" s="6"/>
    </row>
    <row r="40" spans="1:18" x14ac:dyDescent="0.25">
      <c r="A40" s="396" t="s">
        <v>96</v>
      </c>
      <c r="B40" s="394"/>
      <c r="C40" s="396" t="s">
        <v>60</v>
      </c>
      <c r="D40" s="398"/>
      <c r="E40" s="398"/>
      <c r="F40" s="398"/>
      <c r="G40" s="394"/>
      <c r="H40" s="456">
        <v>200</v>
      </c>
      <c r="I40" s="398"/>
      <c r="J40" s="398"/>
      <c r="K40" s="394"/>
      <c r="L40" s="456"/>
      <c r="M40" s="398"/>
      <c r="N40" s="394"/>
      <c r="O40" s="456">
        <v>112</v>
      </c>
      <c r="P40" s="398"/>
      <c r="Q40" s="394"/>
      <c r="R40" s="6"/>
    </row>
    <row r="41" spans="1:18" x14ac:dyDescent="0.25">
      <c r="A41" s="396" t="s">
        <v>97</v>
      </c>
      <c r="B41" s="394"/>
      <c r="C41" s="396" t="s">
        <v>15</v>
      </c>
      <c r="D41" s="398"/>
      <c r="E41" s="398"/>
      <c r="F41" s="398"/>
      <c r="G41" s="394"/>
      <c r="H41" s="456">
        <v>3702</v>
      </c>
      <c r="I41" s="398"/>
      <c r="J41" s="398"/>
      <c r="K41" s="394"/>
      <c r="L41" s="456">
        <v>0</v>
      </c>
      <c r="M41" s="398"/>
      <c r="N41" s="394"/>
      <c r="O41" s="456">
        <v>0</v>
      </c>
      <c r="P41" s="398"/>
      <c r="Q41" s="394"/>
      <c r="R41" s="6"/>
    </row>
    <row r="42" spans="1:18" x14ac:dyDescent="0.25">
      <c r="A42" s="396" t="s">
        <v>98</v>
      </c>
      <c r="B42" s="394"/>
      <c r="C42" s="396" t="s">
        <v>16</v>
      </c>
      <c r="D42" s="398"/>
      <c r="E42" s="398"/>
      <c r="F42" s="398"/>
      <c r="G42" s="394"/>
      <c r="H42" s="456">
        <v>0</v>
      </c>
      <c r="I42" s="398"/>
      <c r="J42" s="398"/>
      <c r="K42" s="394"/>
      <c r="L42" s="456">
        <v>0</v>
      </c>
      <c r="M42" s="398"/>
      <c r="N42" s="394"/>
      <c r="O42" s="456">
        <v>0</v>
      </c>
      <c r="P42" s="398"/>
      <c r="Q42" s="394"/>
      <c r="R42" s="6"/>
    </row>
    <row r="43" spans="1:18" x14ac:dyDescent="0.25">
      <c r="A43" s="396" t="s">
        <v>99</v>
      </c>
      <c r="B43" s="394"/>
      <c r="C43" s="396" t="s">
        <v>17</v>
      </c>
      <c r="D43" s="398"/>
      <c r="E43" s="398"/>
      <c r="F43" s="398"/>
      <c r="G43" s="394"/>
      <c r="H43" s="456">
        <v>1400</v>
      </c>
      <c r="I43" s="398"/>
      <c r="J43" s="398"/>
      <c r="K43" s="394"/>
      <c r="L43" s="456">
        <v>0</v>
      </c>
      <c r="M43" s="398"/>
      <c r="N43" s="394"/>
      <c r="O43" s="456">
        <v>914</v>
      </c>
      <c r="P43" s="398"/>
      <c r="Q43" s="394"/>
      <c r="R43" s="6"/>
    </row>
    <row r="44" spans="1:18" x14ac:dyDescent="0.25">
      <c r="A44" s="396" t="s">
        <v>100</v>
      </c>
      <c r="B44" s="394"/>
      <c r="C44" s="396" t="s">
        <v>18</v>
      </c>
      <c r="D44" s="398"/>
      <c r="E44" s="398"/>
      <c r="F44" s="398"/>
      <c r="G44" s="394"/>
      <c r="H44" s="456">
        <v>500</v>
      </c>
      <c r="I44" s="398"/>
      <c r="J44" s="398"/>
      <c r="K44" s="394"/>
      <c r="L44" s="456">
        <v>0</v>
      </c>
      <c r="M44" s="398"/>
      <c r="N44" s="394"/>
      <c r="O44" s="456">
        <v>560</v>
      </c>
      <c r="P44" s="398"/>
      <c r="Q44" s="394"/>
      <c r="R44" s="6"/>
    </row>
    <row r="45" spans="1:18" x14ac:dyDescent="0.25">
      <c r="A45" s="396" t="s">
        <v>101</v>
      </c>
      <c r="B45" s="394"/>
      <c r="C45" s="396" t="s">
        <v>61</v>
      </c>
      <c r="D45" s="398"/>
      <c r="E45" s="398"/>
      <c r="F45" s="398"/>
      <c r="G45" s="394"/>
      <c r="H45" s="456"/>
      <c r="I45" s="398"/>
      <c r="J45" s="398"/>
      <c r="K45" s="394"/>
      <c r="L45" s="456">
        <v>0</v>
      </c>
      <c r="M45" s="398"/>
      <c r="N45" s="394"/>
      <c r="O45" s="456"/>
      <c r="P45" s="398"/>
      <c r="Q45" s="394"/>
      <c r="R45" s="6"/>
    </row>
    <row r="46" spans="1:18" x14ac:dyDescent="0.25">
      <c r="A46" s="396" t="s">
        <v>102</v>
      </c>
      <c r="B46" s="394"/>
      <c r="C46" s="396" t="s">
        <v>19</v>
      </c>
      <c r="D46" s="398"/>
      <c r="E46" s="398"/>
      <c r="F46" s="398"/>
      <c r="G46" s="394"/>
      <c r="H46" s="456">
        <v>215</v>
      </c>
      <c r="I46" s="398"/>
      <c r="J46" s="398"/>
      <c r="K46" s="394"/>
      <c r="L46" s="456">
        <v>0</v>
      </c>
      <c r="M46" s="398"/>
      <c r="N46" s="394"/>
      <c r="O46" s="456">
        <v>50</v>
      </c>
      <c r="P46" s="398"/>
      <c r="Q46" s="394"/>
      <c r="R46" s="6"/>
    </row>
    <row r="47" spans="1:18" x14ac:dyDescent="0.25">
      <c r="A47" s="396" t="s">
        <v>103</v>
      </c>
      <c r="B47" s="394"/>
      <c r="C47" s="396" t="s">
        <v>62</v>
      </c>
      <c r="D47" s="398"/>
      <c r="E47" s="398"/>
      <c r="F47" s="398"/>
      <c r="G47" s="394"/>
      <c r="H47" s="456">
        <v>70</v>
      </c>
      <c r="I47" s="398"/>
      <c r="J47" s="398"/>
      <c r="K47" s="394"/>
      <c r="L47" s="456">
        <v>0</v>
      </c>
      <c r="M47" s="398"/>
      <c r="N47" s="394"/>
      <c r="O47" s="456">
        <v>66</v>
      </c>
      <c r="P47" s="398"/>
      <c r="Q47" s="394"/>
      <c r="R47" s="6"/>
    </row>
    <row r="48" spans="1:18" x14ac:dyDescent="0.25">
      <c r="A48" s="396" t="s">
        <v>104</v>
      </c>
      <c r="B48" s="394"/>
      <c r="C48" s="396" t="s">
        <v>63</v>
      </c>
      <c r="D48" s="398"/>
      <c r="E48" s="398"/>
      <c r="F48" s="398"/>
      <c r="G48" s="394"/>
      <c r="H48" s="456">
        <v>600</v>
      </c>
      <c r="I48" s="398"/>
      <c r="J48" s="398"/>
      <c r="K48" s="394"/>
      <c r="L48" s="456">
        <v>0</v>
      </c>
      <c r="M48" s="398"/>
      <c r="N48" s="394"/>
      <c r="O48" s="456">
        <v>562</v>
      </c>
      <c r="P48" s="398"/>
      <c r="Q48" s="394"/>
      <c r="R48" s="6"/>
    </row>
    <row r="49" spans="1:18" x14ac:dyDescent="0.25">
      <c r="A49" s="396" t="s">
        <v>370</v>
      </c>
      <c r="B49" s="394"/>
      <c r="C49" s="396" t="s">
        <v>352</v>
      </c>
      <c r="D49" s="398"/>
      <c r="E49" s="398"/>
      <c r="F49" s="398"/>
      <c r="G49" s="394"/>
      <c r="H49" s="456">
        <v>1000</v>
      </c>
      <c r="I49" s="398"/>
      <c r="J49" s="398"/>
      <c r="K49" s="394"/>
      <c r="L49" s="456">
        <v>0</v>
      </c>
      <c r="M49" s="398"/>
      <c r="N49" s="394"/>
      <c r="O49" s="456">
        <v>938</v>
      </c>
      <c r="P49" s="398"/>
      <c r="Q49" s="394"/>
      <c r="R49" s="6"/>
    </row>
    <row r="50" spans="1:18" x14ac:dyDescent="0.25">
      <c r="A50" s="396" t="s">
        <v>105</v>
      </c>
      <c r="B50" s="394"/>
      <c r="C50" s="396" t="s">
        <v>64</v>
      </c>
      <c r="D50" s="398"/>
      <c r="E50" s="398"/>
      <c r="F50" s="398"/>
      <c r="G50" s="394"/>
      <c r="H50" s="456">
        <v>6950</v>
      </c>
      <c r="I50" s="398"/>
      <c r="J50" s="398"/>
      <c r="K50" s="394"/>
      <c r="L50" s="456">
        <v>0</v>
      </c>
      <c r="M50" s="398"/>
      <c r="N50" s="394"/>
      <c r="O50" s="456">
        <v>8026</v>
      </c>
      <c r="P50" s="398"/>
      <c r="Q50" s="394"/>
      <c r="R50" s="6"/>
    </row>
    <row r="51" spans="1:18" x14ac:dyDescent="0.25">
      <c r="A51" s="396" t="s">
        <v>106</v>
      </c>
      <c r="B51" s="394"/>
      <c r="C51" s="396" t="s">
        <v>20</v>
      </c>
      <c r="D51" s="398"/>
      <c r="E51" s="398"/>
      <c r="F51" s="398"/>
      <c r="G51" s="394"/>
      <c r="H51" s="456">
        <v>400</v>
      </c>
      <c r="I51" s="398"/>
      <c r="J51" s="398"/>
      <c r="K51" s="394"/>
      <c r="L51" s="456">
        <v>0</v>
      </c>
      <c r="M51" s="398"/>
      <c r="N51" s="394"/>
      <c r="O51" s="456">
        <v>403</v>
      </c>
      <c r="P51" s="398"/>
      <c r="Q51" s="394"/>
      <c r="R51" s="6"/>
    </row>
    <row r="52" spans="1:18" x14ac:dyDescent="0.25">
      <c r="A52" s="396" t="s">
        <v>107</v>
      </c>
      <c r="B52" s="394"/>
      <c r="C52" s="396" t="s">
        <v>21</v>
      </c>
      <c r="D52" s="398"/>
      <c r="E52" s="398"/>
      <c r="F52" s="398"/>
      <c r="G52" s="394"/>
      <c r="H52" s="456">
        <v>200</v>
      </c>
      <c r="I52" s="398"/>
      <c r="J52" s="398"/>
      <c r="K52" s="394"/>
      <c r="L52" s="456">
        <v>0</v>
      </c>
      <c r="M52" s="398"/>
      <c r="N52" s="394"/>
      <c r="O52" s="456">
        <v>30</v>
      </c>
      <c r="P52" s="398"/>
      <c r="Q52" s="394"/>
      <c r="R52" s="6"/>
    </row>
    <row r="53" spans="1:18" ht="18.75" customHeight="1" x14ac:dyDescent="0.25">
      <c r="A53" s="396" t="s">
        <v>108</v>
      </c>
      <c r="B53" s="394"/>
      <c r="C53" s="396" t="s">
        <v>22</v>
      </c>
      <c r="D53" s="398"/>
      <c r="E53" s="398"/>
      <c r="F53" s="398"/>
      <c r="G53" s="394"/>
      <c r="H53" s="456">
        <v>6765</v>
      </c>
      <c r="I53" s="398"/>
      <c r="J53" s="398"/>
      <c r="K53" s="394"/>
      <c r="L53" s="456"/>
      <c r="M53" s="398"/>
      <c r="N53" s="394"/>
      <c r="O53" s="456">
        <v>10095</v>
      </c>
      <c r="P53" s="398"/>
      <c r="Q53" s="394"/>
      <c r="R53" s="6"/>
    </row>
    <row r="54" spans="1:18" x14ac:dyDescent="0.25">
      <c r="A54" s="396" t="s">
        <v>109</v>
      </c>
      <c r="B54" s="394"/>
      <c r="C54" s="396" t="s">
        <v>23</v>
      </c>
      <c r="D54" s="398"/>
      <c r="E54" s="398"/>
      <c r="F54" s="398"/>
      <c r="G54" s="394"/>
      <c r="H54" s="456" t="s">
        <v>514</v>
      </c>
      <c r="I54" s="398"/>
      <c r="J54" s="398"/>
      <c r="K54" s="394"/>
      <c r="L54" s="456">
        <v>0</v>
      </c>
      <c r="M54" s="398"/>
      <c r="N54" s="394"/>
      <c r="O54" s="456">
        <v>535</v>
      </c>
      <c r="P54" s="398"/>
      <c r="Q54" s="394"/>
      <c r="R54" s="6"/>
    </row>
    <row r="55" spans="1:18" x14ac:dyDescent="0.25">
      <c r="A55" s="396" t="s">
        <v>110</v>
      </c>
      <c r="B55" s="394"/>
      <c r="C55" s="396" t="s">
        <v>24</v>
      </c>
      <c r="D55" s="398"/>
      <c r="E55" s="398"/>
      <c r="F55" s="398"/>
      <c r="G55" s="394"/>
      <c r="H55" s="456">
        <v>0</v>
      </c>
      <c r="I55" s="398"/>
      <c r="J55" s="398"/>
      <c r="K55" s="394"/>
      <c r="L55" s="456">
        <v>0</v>
      </c>
      <c r="M55" s="398"/>
      <c r="N55" s="394"/>
      <c r="O55" s="456">
        <v>0</v>
      </c>
      <c r="P55" s="398"/>
      <c r="Q55" s="394"/>
      <c r="R55" s="6"/>
    </row>
    <row r="56" spans="1:18" ht="22.5" customHeight="1" x14ac:dyDescent="0.25">
      <c r="A56" s="396" t="s">
        <v>111</v>
      </c>
      <c r="B56" s="394"/>
      <c r="C56" s="396" t="s">
        <v>65</v>
      </c>
      <c r="D56" s="398"/>
      <c r="E56" s="398"/>
      <c r="F56" s="398"/>
      <c r="G56" s="394"/>
      <c r="H56" s="456">
        <v>1100</v>
      </c>
      <c r="I56" s="398"/>
      <c r="J56" s="398"/>
      <c r="K56" s="394"/>
      <c r="L56" s="456">
        <v>0</v>
      </c>
      <c r="M56" s="398"/>
      <c r="N56" s="394"/>
      <c r="O56" s="456">
        <v>192</v>
      </c>
      <c r="P56" s="398"/>
      <c r="Q56" s="394"/>
      <c r="R56" s="6"/>
    </row>
    <row r="57" spans="1:18" ht="21.75" customHeight="1" x14ac:dyDescent="0.25">
      <c r="A57" s="396" t="s">
        <v>112</v>
      </c>
      <c r="B57" s="394"/>
      <c r="C57" s="396" t="s">
        <v>66</v>
      </c>
      <c r="D57" s="398"/>
      <c r="E57" s="398"/>
      <c r="F57" s="398"/>
      <c r="G57" s="394"/>
      <c r="H57" s="456">
        <v>2500</v>
      </c>
      <c r="I57" s="398"/>
      <c r="J57" s="398"/>
      <c r="K57" s="394"/>
      <c r="L57" s="456">
        <v>0</v>
      </c>
      <c r="M57" s="398"/>
      <c r="N57" s="394"/>
      <c r="O57" s="456">
        <v>0</v>
      </c>
      <c r="P57" s="398"/>
      <c r="Q57" s="394"/>
      <c r="R57" s="6"/>
    </row>
    <row r="58" spans="1:18" x14ac:dyDescent="0.25">
      <c r="A58" s="393" t="s">
        <v>113</v>
      </c>
      <c r="B58" s="394"/>
      <c r="C58" s="393" t="s">
        <v>25</v>
      </c>
      <c r="D58" s="395"/>
      <c r="E58" s="395"/>
      <c r="F58" s="395"/>
      <c r="G58" s="394"/>
      <c r="H58" s="457">
        <f>SUM(H28:K57)</f>
        <v>36344</v>
      </c>
      <c r="I58" s="395"/>
      <c r="J58" s="395"/>
      <c r="K58" s="394"/>
      <c r="L58" s="457"/>
      <c r="M58" s="395"/>
      <c r="N58" s="394"/>
      <c r="O58" s="457">
        <f>SUM(O28:Q57)</f>
        <v>54748</v>
      </c>
      <c r="P58" s="395"/>
      <c r="Q58" s="394"/>
      <c r="R58" s="6"/>
    </row>
    <row r="59" spans="1:18" x14ac:dyDescent="0.25">
      <c r="A59" s="396" t="s">
        <v>371</v>
      </c>
      <c r="B59" s="394"/>
      <c r="C59" s="406" t="s">
        <v>238</v>
      </c>
      <c r="D59" s="407"/>
      <c r="E59" s="407"/>
      <c r="F59" s="407"/>
      <c r="G59" s="465"/>
      <c r="H59" s="456">
        <v>440</v>
      </c>
      <c r="I59" s="398"/>
      <c r="J59" s="398"/>
      <c r="K59" s="394"/>
      <c r="L59" s="456"/>
      <c r="M59" s="398"/>
      <c r="N59" s="394"/>
      <c r="O59" s="456">
        <v>438</v>
      </c>
      <c r="P59" s="398"/>
      <c r="Q59" s="394"/>
      <c r="R59" s="6"/>
    </row>
    <row r="60" spans="1:18" x14ac:dyDescent="0.25">
      <c r="A60" s="396" t="s">
        <v>372</v>
      </c>
      <c r="B60" s="394"/>
      <c r="C60" s="399" t="s">
        <v>373</v>
      </c>
      <c r="D60" s="400"/>
      <c r="E60" s="400"/>
      <c r="F60" s="400"/>
      <c r="G60" s="461"/>
      <c r="H60" s="456">
        <v>300</v>
      </c>
      <c r="I60" s="398"/>
      <c r="J60" s="398"/>
      <c r="K60" s="394"/>
      <c r="L60" s="456"/>
      <c r="M60" s="398"/>
      <c r="N60" s="394"/>
      <c r="O60" s="456">
        <v>60</v>
      </c>
      <c r="P60" s="398"/>
      <c r="Q60" s="394"/>
      <c r="R60" s="6"/>
    </row>
    <row r="61" spans="1:18" x14ac:dyDescent="0.25">
      <c r="A61" s="396" t="s">
        <v>114</v>
      </c>
      <c r="B61" s="394"/>
      <c r="C61" s="396" t="s">
        <v>237</v>
      </c>
      <c r="D61" s="398"/>
      <c r="E61" s="398"/>
      <c r="F61" s="398"/>
      <c r="G61" s="394"/>
      <c r="H61" s="456">
        <v>300</v>
      </c>
      <c r="I61" s="398"/>
      <c r="J61" s="398"/>
      <c r="K61" s="394"/>
      <c r="L61" s="456">
        <v>0</v>
      </c>
      <c r="M61" s="398"/>
      <c r="N61" s="394"/>
      <c r="O61" s="456">
        <v>212</v>
      </c>
      <c r="P61" s="398"/>
      <c r="Q61" s="394"/>
      <c r="R61" s="6"/>
    </row>
    <row r="62" spans="1:18" x14ac:dyDescent="0.25">
      <c r="A62" s="396" t="s">
        <v>115</v>
      </c>
      <c r="B62" s="394"/>
      <c r="C62" s="396" t="s">
        <v>67</v>
      </c>
      <c r="D62" s="398"/>
      <c r="E62" s="398"/>
      <c r="F62" s="398"/>
      <c r="G62" s="394"/>
      <c r="H62" s="456">
        <v>200</v>
      </c>
      <c r="I62" s="398"/>
      <c r="J62" s="398"/>
      <c r="K62" s="394"/>
      <c r="L62" s="456">
        <v>0</v>
      </c>
      <c r="M62" s="398"/>
      <c r="N62" s="394"/>
      <c r="O62" s="456">
        <v>120</v>
      </c>
      <c r="P62" s="398"/>
      <c r="Q62" s="394"/>
      <c r="R62" s="6"/>
    </row>
    <row r="63" spans="1:18" ht="15.75" customHeight="1" x14ac:dyDescent="0.25">
      <c r="A63" s="419" t="s">
        <v>374</v>
      </c>
      <c r="B63" s="420"/>
      <c r="C63" s="406" t="s">
        <v>350</v>
      </c>
      <c r="D63" s="407"/>
      <c r="E63" s="407"/>
      <c r="F63" s="407"/>
      <c r="G63" s="465"/>
      <c r="H63" s="462">
        <v>400</v>
      </c>
      <c r="I63" s="463"/>
      <c r="J63" s="463"/>
      <c r="K63" s="464"/>
      <c r="L63" s="462"/>
      <c r="M63" s="463"/>
      <c r="N63" s="339"/>
      <c r="O63" s="462">
        <v>227</v>
      </c>
      <c r="P63" s="463"/>
      <c r="Q63" s="464"/>
      <c r="R63" s="6"/>
    </row>
    <row r="64" spans="1:18" ht="18" customHeight="1" x14ac:dyDescent="0.25">
      <c r="A64" s="396" t="s">
        <v>116</v>
      </c>
      <c r="B64" s="394"/>
      <c r="C64" s="399" t="s">
        <v>231</v>
      </c>
      <c r="D64" s="400"/>
      <c r="E64" s="400"/>
      <c r="F64" s="400"/>
      <c r="G64" s="461"/>
      <c r="H64" s="456">
        <v>1000</v>
      </c>
      <c r="I64" s="398"/>
      <c r="J64" s="398"/>
      <c r="K64" s="394"/>
      <c r="L64" s="456">
        <v>0</v>
      </c>
      <c r="M64" s="398"/>
      <c r="N64" s="394"/>
      <c r="O64" s="456">
        <v>769</v>
      </c>
      <c r="P64" s="398"/>
      <c r="Q64" s="394"/>
      <c r="R64" s="6"/>
    </row>
    <row r="65" spans="1:18" ht="21" customHeight="1" x14ac:dyDescent="0.25">
      <c r="A65" s="396" t="s">
        <v>117</v>
      </c>
      <c r="B65" s="394"/>
      <c r="C65" s="399" t="s">
        <v>26</v>
      </c>
      <c r="D65" s="400"/>
      <c r="E65" s="400"/>
      <c r="F65" s="400"/>
      <c r="G65" s="461"/>
      <c r="H65" s="456">
        <v>6000</v>
      </c>
      <c r="I65" s="398"/>
      <c r="J65" s="398"/>
      <c r="K65" s="394"/>
      <c r="L65" s="456">
        <v>0</v>
      </c>
      <c r="M65" s="398"/>
      <c r="N65" s="394"/>
      <c r="O65" s="456">
        <v>4326</v>
      </c>
      <c r="P65" s="398"/>
      <c r="Q65" s="394"/>
      <c r="R65" s="6"/>
    </row>
    <row r="66" spans="1:18" x14ac:dyDescent="0.25">
      <c r="A66" s="393" t="s">
        <v>118</v>
      </c>
      <c r="B66" s="394"/>
      <c r="C66" s="393" t="s">
        <v>27</v>
      </c>
      <c r="D66" s="395"/>
      <c r="E66" s="395"/>
      <c r="F66" s="395"/>
      <c r="G66" s="394"/>
      <c r="H66" s="457">
        <f>SUM(H59:K65)</f>
        <v>8640</v>
      </c>
      <c r="I66" s="395"/>
      <c r="J66" s="395"/>
      <c r="K66" s="394"/>
      <c r="L66" s="457"/>
      <c r="M66" s="395"/>
      <c r="N66" s="394"/>
      <c r="O66" s="457">
        <f>SUM(O59:Q65)</f>
        <v>6152</v>
      </c>
      <c r="P66" s="395"/>
      <c r="Q66" s="394"/>
      <c r="R66" s="6"/>
    </row>
    <row r="67" spans="1:18" ht="18" customHeight="1" x14ac:dyDescent="0.25">
      <c r="A67" s="396" t="s">
        <v>119</v>
      </c>
      <c r="B67" s="394"/>
      <c r="C67" s="417" t="s">
        <v>28</v>
      </c>
      <c r="D67" s="418"/>
      <c r="E67" s="418"/>
      <c r="F67" s="418"/>
      <c r="G67" s="461"/>
      <c r="H67" s="456">
        <v>0</v>
      </c>
      <c r="I67" s="398"/>
      <c r="J67" s="398"/>
      <c r="K67" s="394"/>
      <c r="L67" s="456">
        <v>0</v>
      </c>
      <c r="M67" s="398"/>
      <c r="N67" s="394"/>
      <c r="O67" s="456">
        <v>484</v>
      </c>
      <c r="P67" s="398"/>
      <c r="Q67" s="394"/>
      <c r="R67" s="6"/>
    </row>
    <row r="68" spans="1:18" x14ac:dyDescent="0.25">
      <c r="A68" s="404" t="s">
        <v>241</v>
      </c>
      <c r="B68" s="405"/>
      <c r="C68" s="415" t="s">
        <v>242</v>
      </c>
      <c r="D68" s="416"/>
      <c r="E68" s="416"/>
      <c r="F68" s="416"/>
      <c r="G68" s="479"/>
      <c r="H68" s="462">
        <v>0</v>
      </c>
      <c r="I68" s="463"/>
      <c r="J68" s="463"/>
      <c r="K68" s="464"/>
      <c r="L68" s="462"/>
      <c r="M68" s="463"/>
      <c r="N68" s="339">
        <v>358</v>
      </c>
      <c r="O68" s="462">
        <v>4261</v>
      </c>
      <c r="P68" s="463"/>
      <c r="Q68" s="464"/>
      <c r="R68" s="6"/>
    </row>
    <row r="69" spans="1:18" ht="19.5" customHeight="1" x14ac:dyDescent="0.25">
      <c r="A69" s="404" t="s">
        <v>243</v>
      </c>
      <c r="B69" s="405"/>
      <c r="C69" s="399" t="s">
        <v>244</v>
      </c>
      <c r="D69" s="400"/>
      <c r="E69" s="400"/>
      <c r="F69" s="400"/>
      <c r="G69" s="461"/>
      <c r="H69" s="462">
        <v>1070</v>
      </c>
      <c r="I69" s="463"/>
      <c r="J69" s="463"/>
      <c r="K69" s="464"/>
      <c r="L69" s="462"/>
      <c r="M69" s="463"/>
      <c r="N69" s="339"/>
      <c r="O69" s="462">
        <v>1064</v>
      </c>
      <c r="P69" s="463"/>
      <c r="Q69" s="464"/>
      <c r="R69" s="6"/>
    </row>
    <row r="70" spans="1:18" ht="18.75" customHeight="1" x14ac:dyDescent="0.25">
      <c r="A70" s="396" t="s">
        <v>120</v>
      </c>
      <c r="B70" s="394"/>
      <c r="C70" s="399" t="s">
        <v>29</v>
      </c>
      <c r="D70" s="400"/>
      <c r="E70" s="400"/>
      <c r="F70" s="400"/>
      <c r="G70" s="461"/>
      <c r="H70" s="456">
        <v>66125</v>
      </c>
      <c r="I70" s="398"/>
      <c r="J70" s="398"/>
      <c r="K70" s="394"/>
      <c r="L70" s="456">
        <v>0</v>
      </c>
      <c r="M70" s="398"/>
      <c r="N70" s="394"/>
      <c r="O70" s="456">
        <v>46312</v>
      </c>
      <c r="P70" s="398"/>
      <c r="Q70" s="394"/>
      <c r="R70" s="6"/>
    </row>
    <row r="71" spans="1:18" ht="30" customHeight="1" x14ac:dyDescent="0.25">
      <c r="A71" s="396" t="s">
        <v>121</v>
      </c>
      <c r="B71" s="394"/>
      <c r="C71" s="399" t="s">
        <v>30</v>
      </c>
      <c r="D71" s="400"/>
      <c r="E71" s="400"/>
      <c r="F71" s="400"/>
      <c r="G71" s="461"/>
      <c r="H71" s="456">
        <v>400</v>
      </c>
      <c r="I71" s="398"/>
      <c r="J71" s="398"/>
      <c r="K71" s="394"/>
      <c r="L71" s="456">
        <v>0</v>
      </c>
      <c r="M71" s="398"/>
      <c r="N71" s="394"/>
      <c r="O71" s="456">
        <v>400</v>
      </c>
      <c r="P71" s="398"/>
      <c r="Q71" s="394"/>
      <c r="R71" s="6"/>
    </row>
    <row r="72" spans="1:18" ht="22.5" customHeight="1" x14ac:dyDescent="0.25">
      <c r="A72" s="396" t="s">
        <v>122</v>
      </c>
      <c r="B72" s="394"/>
      <c r="C72" s="399" t="s">
        <v>375</v>
      </c>
      <c r="D72" s="400"/>
      <c r="E72" s="400"/>
      <c r="F72" s="400"/>
      <c r="G72" s="461"/>
      <c r="H72" s="480"/>
      <c r="I72" s="481"/>
      <c r="J72" s="481"/>
      <c r="K72" s="482"/>
      <c r="L72" s="480"/>
      <c r="M72" s="481"/>
      <c r="N72" s="339"/>
      <c r="O72" s="462">
        <v>860</v>
      </c>
      <c r="P72" s="463"/>
      <c r="Q72" s="464"/>
      <c r="R72" s="6"/>
    </row>
    <row r="73" spans="1:18" ht="18.75" customHeight="1" x14ac:dyDescent="0.25">
      <c r="A73" s="396" t="s">
        <v>122</v>
      </c>
      <c r="B73" s="394"/>
      <c r="C73" s="399" t="s">
        <v>68</v>
      </c>
      <c r="D73" s="400"/>
      <c r="E73" s="400"/>
      <c r="F73" s="400"/>
      <c r="G73" s="461"/>
      <c r="H73" s="456">
        <v>1800</v>
      </c>
      <c r="I73" s="398"/>
      <c r="J73" s="398"/>
      <c r="K73" s="394"/>
      <c r="L73" s="456">
        <v>0</v>
      </c>
      <c r="M73" s="398"/>
      <c r="N73" s="394"/>
      <c r="O73" s="456">
        <v>1754</v>
      </c>
      <c r="P73" s="398"/>
      <c r="Q73" s="394"/>
      <c r="R73" s="6"/>
    </row>
    <row r="74" spans="1:18" ht="19.5" customHeight="1" x14ac:dyDescent="0.25">
      <c r="A74" s="396" t="s">
        <v>123</v>
      </c>
      <c r="B74" s="394"/>
      <c r="C74" s="399" t="s">
        <v>69</v>
      </c>
      <c r="D74" s="400"/>
      <c r="E74" s="400"/>
      <c r="F74" s="400"/>
      <c r="G74" s="461"/>
      <c r="H74" s="456">
        <v>450</v>
      </c>
      <c r="I74" s="398"/>
      <c r="J74" s="398"/>
      <c r="K74" s="394"/>
      <c r="L74" s="456">
        <v>0</v>
      </c>
      <c r="M74" s="398"/>
      <c r="N74" s="394"/>
      <c r="O74" s="456">
        <v>450</v>
      </c>
      <c r="P74" s="398"/>
      <c r="Q74" s="394"/>
      <c r="R74" s="6"/>
    </row>
    <row r="75" spans="1:18" ht="20.25" customHeight="1" x14ac:dyDescent="0.25">
      <c r="A75" s="396" t="s">
        <v>124</v>
      </c>
      <c r="B75" s="394"/>
      <c r="C75" s="399" t="s">
        <v>31</v>
      </c>
      <c r="D75" s="400"/>
      <c r="E75" s="400"/>
      <c r="F75" s="400"/>
      <c r="G75" s="461"/>
      <c r="H75" s="456">
        <v>4850</v>
      </c>
      <c r="I75" s="398"/>
      <c r="J75" s="398"/>
      <c r="K75" s="394"/>
      <c r="L75" s="456">
        <v>0</v>
      </c>
      <c r="M75" s="398"/>
      <c r="N75" s="394"/>
      <c r="O75" s="456">
        <v>4027</v>
      </c>
      <c r="P75" s="398"/>
      <c r="Q75" s="394"/>
      <c r="R75" s="6"/>
    </row>
    <row r="76" spans="1:18" ht="19.5" customHeight="1" x14ac:dyDescent="0.25">
      <c r="A76" s="396" t="s">
        <v>125</v>
      </c>
      <c r="B76" s="394"/>
      <c r="C76" s="399" t="s">
        <v>32</v>
      </c>
      <c r="D76" s="400"/>
      <c r="E76" s="400"/>
      <c r="F76" s="400"/>
      <c r="G76" s="461"/>
      <c r="H76" s="456">
        <v>325</v>
      </c>
      <c r="I76" s="398"/>
      <c r="J76" s="398"/>
      <c r="K76" s="394"/>
      <c r="L76" s="456">
        <v>0</v>
      </c>
      <c r="M76" s="398"/>
      <c r="N76" s="394"/>
      <c r="O76" s="456">
        <v>25</v>
      </c>
      <c r="P76" s="398"/>
      <c r="Q76" s="394"/>
      <c r="R76" s="6"/>
    </row>
    <row r="77" spans="1:18" ht="20.25" customHeight="1" x14ac:dyDescent="0.25">
      <c r="A77" s="396" t="s">
        <v>126</v>
      </c>
      <c r="B77" s="394"/>
      <c r="C77" s="399" t="s">
        <v>33</v>
      </c>
      <c r="D77" s="400"/>
      <c r="E77" s="400"/>
      <c r="F77" s="400"/>
      <c r="G77" s="461"/>
      <c r="H77" s="456">
        <v>641</v>
      </c>
      <c r="I77" s="398"/>
      <c r="J77" s="398"/>
      <c r="K77" s="394"/>
      <c r="L77" s="456">
        <v>0</v>
      </c>
      <c r="M77" s="398"/>
      <c r="N77" s="394"/>
      <c r="O77" s="456">
        <v>540</v>
      </c>
      <c r="P77" s="398"/>
      <c r="Q77" s="394"/>
      <c r="R77" s="6"/>
    </row>
    <row r="78" spans="1:18" x14ac:dyDescent="0.25">
      <c r="A78" s="393" t="s">
        <v>127</v>
      </c>
      <c r="B78" s="394"/>
      <c r="C78" s="393" t="s">
        <v>34</v>
      </c>
      <c r="D78" s="395"/>
      <c r="E78" s="395"/>
      <c r="F78" s="395"/>
      <c r="G78" s="394"/>
      <c r="H78" s="457">
        <f>SUM(H67:K77)</f>
        <v>75661</v>
      </c>
      <c r="I78" s="395"/>
      <c r="J78" s="395"/>
      <c r="K78" s="394"/>
      <c r="L78" s="457">
        <v>0</v>
      </c>
      <c r="M78" s="395"/>
      <c r="N78" s="394"/>
      <c r="O78" s="457">
        <f>SUM(O67:Q77)</f>
        <v>60177</v>
      </c>
      <c r="P78" s="395"/>
      <c r="Q78" s="394"/>
      <c r="R78" s="6"/>
    </row>
    <row r="79" spans="1:18" x14ac:dyDescent="0.25">
      <c r="A79" s="402" t="s">
        <v>128</v>
      </c>
      <c r="B79" s="403"/>
      <c r="C79" s="396" t="s">
        <v>245</v>
      </c>
      <c r="D79" s="398"/>
      <c r="E79" s="398"/>
      <c r="F79" s="398"/>
      <c r="G79" s="394"/>
      <c r="H79" s="456">
        <v>0</v>
      </c>
      <c r="I79" s="398"/>
      <c r="J79" s="398"/>
      <c r="K79" s="394"/>
      <c r="L79" s="456">
        <v>0</v>
      </c>
      <c r="M79" s="398"/>
      <c r="N79" s="394"/>
      <c r="O79" s="456">
        <v>1488</v>
      </c>
      <c r="P79" s="398"/>
      <c r="Q79" s="394"/>
      <c r="R79" s="6"/>
    </row>
    <row r="80" spans="1:18" x14ac:dyDescent="0.25">
      <c r="A80" s="396" t="s">
        <v>128</v>
      </c>
      <c r="B80" s="394"/>
      <c r="C80" s="396" t="s">
        <v>35</v>
      </c>
      <c r="D80" s="398"/>
      <c r="E80" s="398"/>
      <c r="F80" s="398"/>
      <c r="G80" s="394"/>
      <c r="H80" s="456">
        <v>0</v>
      </c>
      <c r="I80" s="398"/>
      <c r="J80" s="398"/>
      <c r="K80" s="394"/>
      <c r="L80" s="456">
        <v>0</v>
      </c>
      <c r="M80" s="398"/>
      <c r="N80" s="394"/>
      <c r="O80" s="456">
        <v>43636</v>
      </c>
      <c r="P80" s="398"/>
      <c r="Q80" s="394"/>
      <c r="R80" s="6"/>
    </row>
    <row r="81" spans="1:18" x14ac:dyDescent="0.25">
      <c r="A81" s="404" t="s">
        <v>246</v>
      </c>
      <c r="B81" s="405"/>
      <c r="C81" s="406" t="s">
        <v>247</v>
      </c>
      <c r="D81" s="407"/>
      <c r="E81" s="407"/>
      <c r="F81" s="407"/>
      <c r="G81" s="465"/>
      <c r="H81" s="462">
        <v>120</v>
      </c>
      <c r="I81" s="463"/>
      <c r="J81" s="463"/>
      <c r="K81" s="464"/>
      <c r="L81" s="462"/>
      <c r="M81" s="463"/>
      <c r="N81" s="339"/>
      <c r="O81" s="462">
        <v>4218</v>
      </c>
      <c r="P81" s="463"/>
      <c r="Q81" s="464"/>
      <c r="R81" s="6"/>
    </row>
    <row r="82" spans="1:18" x14ac:dyDescent="0.25">
      <c r="A82" s="396" t="s">
        <v>129</v>
      </c>
      <c r="B82" s="394"/>
      <c r="C82" s="396" t="s">
        <v>36</v>
      </c>
      <c r="D82" s="398"/>
      <c r="E82" s="398"/>
      <c r="F82" s="398"/>
      <c r="G82" s="394"/>
      <c r="H82" s="456">
        <v>554</v>
      </c>
      <c r="I82" s="398"/>
      <c r="J82" s="398"/>
      <c r="K82" s="394"/>
      <c r="L82" s="456">
        <v>0</v>
      </c>
      <c r="M82" s="398"/>
      <c r="N82" s="394"/>
      <c r="O82" s="456">
        <v>8429</v>
      </c>
      <c r="P82" s="398"/>
      <c r="Q82" s="394"/>
      <c r="R82" s="6"/>
    </row>
    <row r="83" spans="1:18" x14ac:dyDescent="0.25">
      <c r="A83" s="404" t="s">
        <v>248</v>
      </c>
      <c r="B83" s="405"/>
      <c r="C83" s="406" t="s">
        <v>249</v>
      </c>
      <c r="D83" s="407"/>
      <c r="E83" s="407"/>
      <c r="F83" s="407"/>
      <c r="G83" s="465"/>
      <c r="H83" s="462">
        <v>0</v>
      </c>
      <c r="I83" s="463"/>
      <c r="J83" s="463"/>
      <c r="K83" s="464"/>
      <c r="L83" s="462"/>
      <c r="M83" s="463"/>
      <c r="N83" s="339"/>
      <c r="O83" s="462">
        <v>0</v>
      </c>
      <c r="P83" s="463"/>
      <c r="Q83" s="464"/>
      <c r="R83" s="6"/>
    </row>
    <row r="84" spans="1:18" x14ac:dyDescent="0.25">
      <c r="A84" s="396" t="s">
        <v>130</v>
      </c>
      <c r="B84" s="394"/>
      <c r="C84" s="399" t="s">
        <v>37</v>
      </c>
      <c r="D84" s="400"/>
      <c r="E84" s="400"/>
      <c r="F84" s="400"/>
      <c r="G84" s="461"/>
      <c r="H84" s="456">
        <v>176</v>
      </c>
      <c r="I84" s="398"/>
      <c r="J84" s="398"/>
      <c r="K84" s="394"/>
      <c r="L84" s="456">
        <v>0</v>
      </c>
      <c r="M84" s="398"/>
      <c r="N84" s="394"/>
      <c r="O84" s="456">
        <v>3903</v>
      </c>
      <c r="P84" s="398"/>
      <c r="Q84" s="394"/>
      <c r="R84" s="6"/>
    </row>
    <row r="85" spans="1:18" x14ac:dyDescent="0.25">
      <c r="A85" s="393" t="s">
        <v>131</v>
      </c>
      <c r="B85" s="394"/>
      <c r="C85" s="393" t="s">
        <v>38</v>
      </c>
      <c r="D85" s="395"/>
      <c r="E85" s="395"/>
      <c r="F85" s="395"/>
      <c r="G85" s="394"/>
      <c r="H85" s="457">
        <f>SUM(H79:K84)</f>
        <v>850</v>
      </c>
      <c r="I85" s="395"/>
      <c r="J85" s="395"/>
      <c r="K85" s="394"/>
      <c r="L85" s="457">
        <v>0</v>
      </c>
      <c r="M85" s="395"/>
      <c r="N85" s="394"/>
      <c r="O85" s="457">
        <f>SUM(O79:Q84)</f>
        <v>61674</v>
      </c>
      <c r="P85" s="395"/>
      <c r="Q85" s="394"/>
      <c r="R85" s="6"/>
    </row>
    <row r="86" spans="1:18" x14ac:dyDescent="0.25">
      <c r="A86" s="396" t="s">
        <v>132</v>
      </c>
      <c r="B86" s="394"/>
      <c r="C86" s="396" t="s">
        <v>39</v>
      </c>
      <c r="D86" s="398"/>
      <c r="E86" s="398"/>
      <c r="F86" s="398"/>
      <c r="G86" s="394"/>
      <c r="H86" s="456">
        <v>40378</v>
      </c>
      <c r="I86" s="398"/>
      <c r="J86" s="398"/>
      <c r="K86" s="394"/>
      <c r="L86" s="456">
        <v>0</v>
      </c>
      <c r="M86" s="398"/>
      <c r="N86" s="394"/>
      <c r="O86" s="456">
        <v>9584</v>
      </c>
      <c r="P86" s="398"/>
      <c r="Q86" s="394"/>
      <c r="R86" s="6"/>
    </row>
    <row r="87" spans="1:18" x14ac:dyDescent="0.25">
      <c r="A87" s="396" t="s">
        <v>133</v>
      </c>
      <c r="B87" s="394"/>
      <c r="C87" s="399" t="s">
        <v>40</v>
      </c>
      <c r="D87" s="400"/>
      <c r="E87" s="400"/>
      <c r="F87" s="400"/>
      <c r="G87" s="461"/>
      <c r="H87" s="456">
        <v>10902</v>
      </c>
      <c r="I87" s="398"/>
      <c r="J87" s="398"/>
      <c r="K87" s="394"/>
      <c r="L87" s="456">
        <v>0</v>
      </c>
      <c r="M87" s="398"/>
      <c r="N87" s="394"/>
      <c r="O87" s="456">
        <v>2588</v>
      </c>
      <c r="P87" s="398"/>
      <c r="Q87" s="394"/>
      <c r="R87" s="6"/>
    </row>
    <row r="88" spans="1:18" x14ac:dyDescent="0.25">
      <c r="A88" s="393" t="s">
        <v>134</v>
      </c>
      <c r="B88" s="394"/>
      <c r="C88" s="393" t="s">
        <v>41</v>
      </c>
      <c r="D88" s="395"/>
      <c r="E88" s="395"/>
      <c r="F88" s="395"/>
      <c r="G88" s="394"/>
      <c r="H88" s="457">
        <f>SUM(H86:K87)</f>
        <v>51280</v>
      </c>
      <c r="I88" s="395"/>
      <c r="J88" s="395"/>
      <c r="K88" s="394"/>
      <c r="L88" s="457">
        <v>0</v>
      </c>
      <c r="M88" s="395"/>
      <c r="N88" s="394"/>
      <c r="O88" s="457">
        <f>SUM(O86:Q87)</f>
        <v>12172</v>
      </c>
      <c r="P88" s="395"/>
      <c r="Q88" s="394"/>
      <c r="R88" s="6"/>
    </row>
    <row r="89" spans="1:18" ht="21" customHeight="1" x14ac:dyDescent="0.25">
      <c r="A89" s="396" t="s">
        <v>135</v>
      </c>
      <c r="B89" s="394"/>
      <c r="C89" s="399" t="s">
        <v>42</v>
      </c>
      <c r="D89" s="400"/>
      <c r="E89" s="400"/>
      <c r="F89" s="400"/>
      <c r="G89" s="461"/>
      <c r="H89" s="456">
        <v>0</v>
      </c>
      <c r="I89" s="398"/>
      <c r="J89" s="398"/>
      <c r="K89" s="394"/>
      <c r="L89" s="456">
        <v>0</v>
      </c>
      <c r="M89" s="398"/>
      <c r="N89" s="394"/>
      <c r="O89" s="456">
        <v>750</v>
      </c>
      <c r="P89" s="398"/>
      <c r="Q89" s="394"/>
      <c r="R89" s="6"/>
    </row>
    <row r="90" spans="1:18" ht="20.25" customHeight="1" x14ac:dyDescent="0.25">
      <c r="A90" s="402" t="s">
        <v>239</v>
      </c>
      <c r="B90" s="403"/>
      <c r="C90" s="399" t="s">
        <v>240</v>
      </c>
      <c r="D90" s="400"/>
      <c r="E90" s="400"/>
      <c r="F90" s="400"/>
      <c r="G90" s="461"/>
      <c r="H90" s="456">
        <v>0</v>
      </c>
      <c r="I90" s="398"/>
      <c r="J90" s="398"/>
      <c r="K90" s="394"/>
      <c r="L90" s="456">
        <v>0</v>
      </c>
      <c r="M90" s="398"/>
      <c r="N90" s="394"/>
      <c r="O90" s="456">
        <v>38000</v>
      </c>
      <c r="P90" s="398"/>
      <c r="Q90" s="394"/>
      <c r="R90" s="6"/>
    </row>
    <row r="91" spans="1:18" ht="20.25" customHeight="1" x14ac:dyDescent="0.25">
      <c r="A91" s="413" t="s">
        <v>250</v>
      </c>
      <c r="B91" s="414"/>
      <c r="C91" s="415" t="s">
        <v>251</v>
      </c>
      <c r="D91" s="416"/>
      <c r="E91" s="416"/>
      <c r="F91" s="416"/>
      <c r="G91" s="479"/>
      <c r="H91" s="462"/>
      <c r="I91" s="463"/>
      <c r="J91" s="463"/>
      <c r="K91" s="464"/>
      <c r="L91" s="462"/>
      <c r="M91" s="463"/>
      <c r="N91" s="339"/>
      <c r="O91" s="462">
        <v>0</v>
      </c>
      <c r="P91" s="463"/>
      <c r="Q91" s="339"/>
      <c r="R91" s="6"/>
    </row>
    <row r="92" spans="1:18" ht="19.5" customHeight="1" x14ac:dyDescent="0.25">
      <c r="A92" s="404" t="s">
        <v>252</v>
      </c>
      <c r="B92" s="405"/>
      <c r="C92" s="399" t="s">
        <v>253</v>
      </c>
      <c r="D92" s="400"/>
      <c r="E92" s="400"/>
      <c r="F92" s="400"/>
      <c r="G92" s="461"/>
      <c r="H92" s="462"/>
      <c r="I92" s="463"/>
      <c r="J92" s="463"/>
      <c r="K92" s="464"/>
      <c r="L92" s="462"/>
      <c r="M92" s="463"/>
      <c r="N92" s="339"/>
      <c r="O92" s="462">
        <v>0</v>
      </c>
      <c r="P92" s="463"/>
      <c r="Q92" s="339"/>
      <c r="R92" s="6"/>
    </row>
    <row r="93" spans="1:18" x14ac:dyDescent="0.25">
      <c r="A93" s="393" t="s">
        <v>254</v>
      </c>
      <c r="B93" s="394"/>
      <c r="C93" s="393" t="s">
        <v>255</v>
      </c>
      <c r="D93" s="395"/>
      <c r="E93" s="395"/>
      <c r="F93" s="395"/>
      <c r="G93" s="394"/>
      <c r="H93" s="457">
        <f>SUM(H89:K92)</f>
        <v>0</v>
      </c>
      <c r="I93" s="395"/>
      <c r="J93" s="395"/>
      <c r="K93" s="394"/>
      <c r="L93" s="457">
        <f>SUM(L89:N92)</f>
        <v>0</v>
      </c>
      <c r="M93" s="395"/>
      <c r="N93" s="394"/>
      <c r="O93" s="457">
        <f>SUM(O89:Q92)</f>
        <v>38750</v>
      </c>
      <c r="P93" s="395"/>
      <c r="Q93" s="394"/>
      <c r="R93" s="6"/>
    </row>
    <row r="94" spans="1:18" x14ac:dyDescent="0.25">
      <c r="A94" s="404" t="s">
        <v>256</v>
      </c>
      <c r="B94" s="405"/>
      <c r="C94" s="415" t="s">
        <v>257</v>
      </c>
      <c r="D94" s="416"/>
      <c r="E94" s="416"/>
      <c r="F94" s="416"/>
      <c r="G94" s="479"/>
      <c r="H94" s="462">
        <v>3080</v>
      </c>
      <c r="I94" s="463"/>
      <c r="J94" s="463"/>
      <c r="K94" s="464"/>
      <c r="L94" s="462"/>
      <c r="M94" s="463"/>
      <c r="N94" s="339"/>
      <c r="O94" s="462">
        <v>3170</v>
      </c>
      <c r="P94" s="463"/>
      <c r="Q94" s="464"/>
      <c r="R94" s="6"/>
    </row>
    <row r="95" spans="1:18" x14ac:dyDescent="0.25">
      <c r="A95" s="396" t="s">
        <v>136</v>
      </c>
      <c r="B95" s="394"/>
      <c r="C95" s="396" t="s">
        <v>43</v>
      </c>
      <c r="D95" s="398"/>
      <c r="E95" s="398"/>
      <c r="F95" s="398"/>
      <c r="G95" s="394"/>
      <c r="H95" s="456">
        <v>51141</v>
      </c>
      <c r="I95" s="398"/>
      <c r="J95" s="398"/>
      <c r="K95" s="394"/>
      <c r="L95" s="456">
        <v>0</v>
      </c>
      <c r="M95" s="398"/>
      <c r="N95" s="394"/>
      <c r="O95" s="456">
        <v>52012</v>
      </c>
      <c r="P95" s="398"/>
      <c r="Q95" s="394"/>
      <c r="R95" s="6"/>
    </row>
    <row r="96" spans="1:18" x14ac:dyDescent="0.25">
      <c r="A96" s="393" t="s">
        <v>137</v>
      </c>
      <c r="B96" s="394"/>
      <c r="C96" s="393" t="s">
        <v>44</v>
      </c>
      <c r="D96" s="395"/>
      <c r="E96" s="395"/>
      <c r="F96" s="395"/>
      <c r="G96" s="394"/>
      <c r="H96" s="457">
        <f>SUM(H94:K95)</f>
        <v>54221</v>
      </c>
      <c r="I96" s="395"/>
      <c r="J96" s="395"/>
      <c r="K96" s="394"/>
      <c r="L96" s="457">
        <f>SUM(L94:N95)</f>
        <v>0</v>
      </c>
      <c r="M96" s="395"/>
      <c r="N96" s="394"/>
      <c r="O96" s="457">
        <f>SUM(O94:Q95)</f>
        <v>55182</v>
      </c>
      <c r="P96" s="395"/>
      <c r="Q96" s="394"/>
      <c r="R96" s="6"/>
    </row>
    <row r="97" spans="1:18" x14ac:dyDescent="0.25">
      <c r="A97" s="397" t="s">
        <v>138</v>
      </c>
      <c r="B97" s="394"/>
      <c r="C97" s="397" t="s">
        <v>45</v>
      </c>
      <c r="D97" s="395"/>
      <c r="E97" s="395"/>
      <c r="F97" s="395"/>
      <c r="G97" s="394"/>
      <c r="H97" s="453">
        <f>H22+H27+H58+H66+H78+H88+H96+H85+H93</f>
        <v>271257</v>
      </c>
      <c r="I97" s="395"/>
      <c r="J97" s="395"/>
      <c r="K97" s="394"/>
      <c r="L97" s="453"/>
      <c r="M97" s="395"/>
      <c r="N97" s="394"/>
      <c r="O97" s="453">
        <f>O22+O27+O58+O66+O78+O85+O88+O96+O93</f>
        <v>377188</v>
      </c>
      <c r="P97" s="395"/>
      <c r="Q97" s="394"/>
      <c r="R97" s="6"/>
    </row>
    <row r="98" spans="1:18" s="6" customFormat="1" x14ac:dyDescent="0.25">
      <c r="A98" s="366"/>
      <c r="B98" s="365"/>
      <c r="C98" s="366"/>
      <c r="D98" s="365"/>
      <c r="E98" s="365"/>
      <c r="F98" s="365"/>
      <c r="G98" s="365"/>
      <c r="H98" s="367"/>
      <c r="I98" s="365"/>
      <c r="J98" s="365"/>
      <c r="K98" s="365"/>
      <c r="L98" s="367"/>
      <c r="M98" s="365"/>
      <c r="N98" s="365"/>
      <c r="O98" s="367"/>
      <c r="P98" s="365"/>
      <c r="Q98" s="365"/>
    </row>
    <row r="99" spans="1:18" s="6" customFormat="1" x14ac:dyDescent="0.25">
      <c r="A99" s="371"/>
      <c r="B99" s="181"/>
      <c r="C99" s="371"/>
      <c r="D99" s="181"/>
      <c r="E99" s="181"/>
      <c r="F99" s="181"/>
      <c r="G99" s="181"/>
      <c r="H99" s="372"/>
      <c r="I99" s="181"/>
      <c r="J99" s="181"/>
      <c r="K99" s="181"/>
      <c r="L99" s="372"/>
      <c r="M99" s="181"/>
      <c r="N99" s="181"/>
      <c r="O99" s="372"/>
      <c r="P99" s="181"/>
      <c r="Q99" s="181"/>
    </row>
    <row r="100" spans="1:18" x14ac:dyDescent="0.25">
      <c r="A100" s="368"/>
      <c r="B100" s="369"/>
      <c r="C100" s="368"/>
      <c r="D100" s="369"/>
      <c r="E100" s="369"/>
      <c r="F100" s="369"/>
      <c r="G100" s="369"/>
      <c r="H100" s="370"/>
      <c r="I100" s="369"/>
      <c r="J100" s="369"/>
      <c r="K100" s="369"/>
      <c r="L100" s="370"/>
      <c r="M100" s="369"/>
      <c r="N100" s="369"/>
      <c r="O100" s="370"/>
      <c r="P100" s="181"/>
      <c r="Q100" s="180"/>
      <c r="R100" s="6"/>
    </row>
    <row r="101" spans="1:18" ht="15.75" thickBot="1" x14ac:dyDescent="0.3">
      <c r="A101" s="412" t="s">
        <v>234</v>
      </c>
      <c r="B101" s="412"/>
      <c r="C101" s="412"/>
      <c r="D101" s="412"/>
      <c r="E101" s="412"/>
      <c r="F101" s="412"/>
      <c r="G101" s="412"/>
      <c r="H101" s="10"/>
      <c r="I101" s="11"/>
      <c r="J101" s="11"/>
      <c r="K101" s="11"/>
      <c r="L101" s="10"/>
      <c r="M101" s="11"/>
      <c r="N101" s="11"/>
      <c r="O101" s="10"/>
      <c r="P101" s="181"/>
      <c r="Q101" s="180"/>
      <c r="R101" s="6"/>
    </row>
    <row r="102" spans="1:18" ht="21.75" customHeight="1" x14ac:dyDescent="0.25">
      <c r="A102" s="408" t="s">
        <v>184</v>
      </c>
      <c r="B102" s="409"/>
      <c r="C102" s="408" t="s">
        <v>139</v>
      </c>
      <c r="D102" s="410"/>
      <c r="E102" s="410"/>
      <c r="F102" s="410"/>
      <c r="G102" s="409"/>
      <c r="H102" s="478">
        <v>34710</v>
      </c>
      <c r="I102" s="410"/>
      <c r="J102" s="410"/>
      <c r="K102" s="409"/>
      <c r="L102" s="478"/>
      <c r="M102" s="410"/>
      <c r="N102" s="409"/>
      <c r="O102" s="478">
        <v>36854</v>
      </c>
      <c r="P102" s="410"/>
      <c r="Q102" s="409"/>
      <c r="R102" s="6"/>
    </row>
    <row r="103" spans="1:18" ht="20.25" customHeight="1" x14ac:dyDescent="0.25">
      <c r="A103" s="396" t="s">
        <v>185</v>
      </c>
      <c r="B103" s="394"/>
      <c r="C103" s="399" t="s">
        <v>140</v>
      </c>
      <c r="D103" s="400"/>
      <c r="E103" s="400"/>
      <c r="F103" s="400"/>
      <c r="G103" s="461"/>
      <c r="H103" s="456">
        <v>44006</v>
      </c>
      <c r="I103" s="398"/>
      <c r="J103" s="398"/>
      <c r="K103" s="394"/>
      <c r="L103" s="456"/>
      <c r="M103" s="398"/>
      <c r="N103" s="394"/>
      <c r="O103" s="456">
        <v>39533</v>
      </c>
      <c r="P103" s="398"/>
      <c r="Q103" s="394"/>
      <c r="R103" s="6"/>
    </row>
    <row r="104" spans="1:18" ht="21" customHeight="1" x14ac:dyDescent="0.25">
      <c r="A104" s="396" t="s">
        <v>186</v>
      </c>
      <c r="B104" s="394"/>
      <c r="C104" s="399" t="s">
        <v>141</v>
      </c>
      <c r="D104" s="400"/>
      <c r="E104" s="400"/>
      <c r="F104" s="400"/>
      <c r="G104" s="461"/>
      <c r="H104" s="456">
        <v>11778</v>
      </c>
      <c r="I104" s="398"/>
      <c r="J104" s="398"/>
      <c r="K104" s="394"/>
      <c r="L104" s="456"/>
      <c r="M104" s="398"/>
      <c r="N104" s="394"/>
      <c r="O104" s="456">
        <v>14670</v>
      </c>
      <c r="P104" s="398"/>
      <c r="Q104" s="394"/>
      <c r="R104" s="6"/>
    </row>
    <row r="105" spans="1:18" ht="20.25" customHeight="1" x14ac:dyDescent="0.25">
      <c r="A105" s="396" t="s">
        <v>187</v>
      </c>
      <c r="B105" s="394"/>
      <c r="C105" s="399" t="s">
        <v>142</v>
      </c>
      <c r="D105" s="400"/>
      <c r="E105" s="400"/>
      <c r="F105" s="400"/>
      <c r="G105" s="461"/>
      <c r="H105" s="456">
        <v>1725</v>
      </c>
      <c r="I105" s="398"/>
      <c r="J105" s="398"/>
      <c r="K105" s="394"/>
      <c r="L105" s="456"/>
      <c r="M105" s="398"/>
      <c r="N105" s="394"/>
      <c r="O105" s="456">
        <v>1751</v>
      </c>
      <c r="P105" s="398"/>
      <c r="Q105" s="394"/>
      <c r="R105" s="6"/>
    </row>
    <row r="106" spans="1:18" ht="13.5" customHeight="1" x14ac:dyDescent="0.25">
      <c r="A106" s="396" t="s">
        <v>188</v>
      </c>
      <c r="B106" s="394"/>
      <c r="C106" s="396" t="s">
        <v>143</v>
      </c>
      <c r="D106" s="398"/>
      <c r="E106" s="398"/>
      <c r="F106" s="398"/>
      <c r="G106" s="394"/>
      <c r="H106" s="456">
        <v>0</v>
      </c>
      <c r="I106" s="398"/>
      <c r="J106" s="398"/>
      <c r="K106" s="394"/>
      <c r="L106" s="456"/>
      <c r="M106" s="398"/>
      <c r="N106" s="394"/>
      <c r="O106" s="456"/>
      <c r="P106" s="398"/>
      <c r="Q106" s="394"/>
      <c r="R106" s="6"/>
    </row>
    <row r="107" spans="1:18" ht="15" customHeight="1" x14ac:dyDescent="0.25">
      <c r="A107" s="396" t="s">
        <v>189</v>
      </c>
      <c r="B107" s="394"/>
      <c r="C107" s="396" t="s">
        <v>144</v>
      </c>
      <c r="D107" s="398"/>
      <c r="E107" s="398"/>
      <c r="F107" s="398"/>
      <c r="G107" s="394"/>
      <c r="H107" s="456">
        <v>0</v>
      </c>
      <c r="I107" s="398"/>
      <c r="J107" s="398"/>
      <c r="K107" s="394"/>
      <c r="L107" s="456"/>
      <c r="M107" s="398"/>
      <c r="N107" s="394"/>
      <c r="O107" s="456">
        <v>2349</v>
      </c>
      <c r="P107" s="398"/>
      <c r="Q107" s="394"/>
      <c r="R107" s="6"/>
    </row>
    <row r="108" spans="1:18" ht="21.75" customHeight="1" x14ac:dyDescent="0.25">
      <c r="A108" s="396" t="s">
        <v>190</v>
      </c>
      <c r="B108" s="394"/>
      <c r="C108" s="399" t="s">
        <v>145</v>
      </c>
      <c r="D108" s="400"/>
      <c r="E108" s="400"/>
      <c r="F108" s="400"/>
      <c r="G108" s="461"/>
      <c r="H108" s="456">
        <v>1080</v>
      </c>
      <c r="I108" s="398"/>
      <c r="J108" s="398"/>
      <c r="K108" s="394"/>
      <c r="L108" s="456"/>
      <c r="M108" s="398"/>
      <c r="N108" s="394"/>
      <c r="O108" s="456">
        <v>1436</v>
      </c>
      <c r="P108" s="398"/>
      <c r="Q108" s="394"/>
      <c r="R108" s="6"/>
    </row>
    <row r="109" spans="1:18" ht="31.5" customHeight="1" x14ac:dyDescent="0.25">
      <c r="A109" s="396" t="s">
        <v>191</v>
      </c>
      <c r="B109" s="394"/>
      <c r="C109" s="399" t="s">
        <v>146</v>
      </c>
      <c r="D109" s="400"/>
      <c r="E109" s="400"/>
      <c r="F109" s="400"/>
      <c r="G109" s="461"/>
      <c r="H109" s="456">
        <v>4460</v>
      </c>
      <c r="I109" s="398"/>
      <c r="J109" s="398"/>
      <c r="K109" s="394"/>
      <c r="L109" s="456"/>
      <c r="M109" s="398"/>
      <c r="N109" s="394"/>
      <c r="O109" s="456">
        <v>4460</v>
      </c>
      <c r="P109" s="398"/>
      <c r="Q109" s="394"/>
      <c r="R109" s="6"/>
    </row>
    <row r="110" spans="1:18" ht="23.25" customHeight="1" x14ac:dyDescent="0.25">
      <c r="A110" s="396" t="s">
        <v>192</v>
      </c>
      <c r="B110" s="394"/>
      <c r="C110" s="399" t="s">
        <v>147</v>
      </c>
      <c r="D110" s="400"/>
      <c r="E110" s="400"/>
      <c r="F110" s="400"/>
      <c r="G110" s="461"/>
      <c r="H110" s="456">
        <v>15172</v>
      </c>
      <c r="I110" s="398"/>
      <c r="J110" s="398"/>
      <c r="K110" s="394"/>
      <c r="L110" s="456"/>
      <c r="M110" s="398"/>
      <c r="N110" s="394"/>
      <c r="O110" s="456">
        <v>61615</v>
      </c>
      <c r="P110" s="398"/>
      <c r="Q110" s="394"/>
      <c r="R110" s="6"/>
    </row>
    <row r="111" spans="1:18" ht="19.5" customHeight="1" x14ac:dyDescent="0.25">
      <c r="A111" s="396" t="s">
        <v>193</v>
      </c>
      <c r="B111" s="394"/>
      <c r="C111" s="399" t="s">
        <v>148</v>
      </c>
      <c r="D111" s="400"/>
      <c r="E111" s="400"/>
      <c r="F111" s="400"/>
      <c r="G111" s="461"/>
      <c r="H111" s="456">
        <v>13502</v>
      </c>
      <c r="I111" s="398"/>
      <c r="J111" s="398"/>
      <c r="K111" s="394"/>
      <c r="L111" s="456"/>
      <c r="M111" s="398"/>
      <c r="N111" s="394"/>
      <c r="O111" s="456">
        <v>4388</v>
      </c>
      <c r="P111" s="398"/>
      <c r="Q111" s="394"/>
      <c r="R111" s="6"/>
    </row>
    <row r="112" spans="1:18" ht="19.5" customHeight="1" x14ac:dyDescent="0.25">
      <c r="A112" s="396" t="s">
        <v>194</v>
      </c>
      <c r="B112" s="394"/>
      <c r="C112" s="399" t="s">
        <v>149</v>
      </c>
      <c r="D112" s="400"/>
      <c r="E112" s="400"/>
      <c r="F112" s="400"/>
      <c r="G112" s="461"/>
      <c r="H112" s="456">
        <v>0</v>
      </c>
      <c r="I112" s="398"/>
      <c r="J112" s="398"/>
      <c r="K112" s="394"/>
      <c r="L112" s="456"/>
      <c r="M112" s="398"/>
      <c r="N112" s="394"/>
      <c r="O112" s="456"/>
      <c r="P112" s="398"/>
      <c r="Q112" s="394"/>
      <c r="R112" s="6"/>
    </row>
    <row r="113" spans="1:18" ht="22.5" customHeight="1" x14ac:dyDescent="0.25">
      <c r="A113" s="393" t="s">
        <v>195</v>
      </c>
      <c r="B113" s="394"/>
      <c r="C113" s="393" t="s">
        <v>150</v>
      </c>
      <c r="D113" s="395"/>
      <c r="E113" s="395"/>
      <c r="F113" s="395"/>
      <c r="G113" s="394"/>
      <c r="H113" s="457">
        <f>SUM(H102:K112)</f>
        <v>126433</v>
      </c>
      <c r="I113" s="395"/>
      <c r="J113" s="395"/>
      <c r="K113" s="394"/>
      <c r="L113" s="457">
        <f>SUM(L102:N112)</f>
        <v>0</v>
      </c>
      <c r="M113" s="395"/>
      <c r="N113" s="394"/>
      <c r="O113" s="457">
        <f>SUM(O102:Q112)</f>
        <v>167056</v>
      </c>
      <c r="P113" s="395"/>
      <c r="Q113" s="394"/>
      <c r="R113" s="6"/>
    </row>
    <row r="114" spans="1:18" ht="18" customHeight="1" x14ac:dyDescent="0.25">
      <c r="A114" s="396" t="s">
        <v>196</v>
      </c>
      <c r="B114" s="394"/>
      <c r="C114" s="399" t="s">
        <v>151</v>
      </c>
      <c r="D114" s="400"/>
      <c r="E114" s="400"/>
      <c r="F114" s="400"/>
      <c r="G114" s="461"/>
      <c r="H114" s="456">
        <v>0</v>
      </c>
      <c r="I114" s="398"/>
      <c r="J114" s="398"/>
      <c r="K114" s="394"/>
      <c r="L114" s="456"/>
      <c r="M114" s="476"/>
      <c r="N114" s="477"/>
      <c r="O114" s="456">
        <v>14998</v>
      </c>
      <c r="P114" s="476"/>
      <c r="Q114" s="477"/>
      <c r="R114" s="6"/>
    </row>
    <row r="115" spans="1:18" ht="18.75" customHeight="1" x14ac:dyDescent="0.25">
      <c r="A115" s="396" t="s">
        <v>197</v>
      </c>
      <c r="B115" s="394"/>
      <c r="C115" s="399" t="s">
        <v>152</v>
      </c>
      <c r="D115" s="400"/>
      <c r="E115" s="400"/>
      <c r="F115" s="400"/>
      <c r="G115" s="461"/>
      <c r="H115" s="456">
        <v>0</v>
      </c>
      <c r="I115" s="398"/>
      <c r="J115" s="398"/>
      <c r="K115" s="394"/>
      <c r="L115" s="456"/>
      <c r="M115" s="476"/>
      <c r="N115" s="477"/>
      <c r="O115" s="456">
        <v>18000</v>
      </c>
      <c r="P115" s="476"/>
      <c r="Q115" s="477"/>
      <c r="R115" s="6"/>
    </row>
    <row r="116" spans="1:18" ht="23.25" customHeight="1" x14ac:dyDescent="0.25">
      <c r="A116" s="404" t="s">
        <v>258</v>
      </c>
      <c r="B116" s="405"/>
      <c r="C116" s="399" t="s">
        <v>259</v>
      </c>
      <c r="D116" s="400"/>
      <c r="E116" s="400"/>
      <c r="F116" s="400"/>
      <c r="G116" s="461"/>
      <c r="H116" s="462">
        <v>0</v>
      </c>
      <c r="I116" s="463"/>
      <c r="J116" s="463"/>
      <c r="K116" s="464"/>
      <c r="L116" s="475"/>
      <c r="M116" s="462"/>
      <c r="N116" s="339"/>
      <c r="O116" s="462">
        <v>69311</v>
      </c>
      <c r="P116" s="463"/>
      <c r="Q116" s="464"/>
      <c r="R116" s="6"/>
    </row>
    <row r="117" spans="1:18" ht="19.5" customHeight="1" x14ac:dyDescent="0.25">
      <c r="A117" s="404" t="s">
        <v>260</v>
      </c>
      <c r="B117" s="405"/>
      <c r="C117" s="399" t="s">
        <v>261</v>
      </c>
      <c r="D117" s="400"/>
      <c r="E117" s="400"/>
      <c r="F117" s="400"/>
      <c r="G117" s="461"/>
      <c r="H117" s="462"/>
      <c r="I117" s="463"/>
      <c r="J117" s="463"/>
      <c r="K117" s="464"/>
      <c r="L117" s="475"/>
      <c r="M117" s="462"/>
      <c r="N117" s="364"/>
      <c r="O117" s="491">
        <v>7950</v>
      </c>
      <c r="P117" s="491"/>
      <c r="Q117" s="492"/>
      <c r="R117" s="6"/>
    </row>
    <row r="118" spans="1:18" ht="19.5" customHeight="1" x14ac:dyDescent="0.25">
      <c r="A118" s="396" t="s">
        <v>198</v>
      </c>
      <c r="B118" s="394"/>
      <c r="C118" s="399" t="s">
        <v>173</v>
      </c>
      <c r="D118" s="400"/>
      <c r="E118" s="400"/>
      <c r="F118" s="400"/>
      <c r="G118" s="461"/>
      <c r="H118" s="456">
        <v>0</v>
      </c>
      <c r="I118" s="398"/>
      <c r="J118" s="398"/>
      <c r="K118" s="394"/>
      <c r="L118" s="456"/>
      <c r="M118" s="476"/>
      <c r="N118" s="477"/>
      <c r="O118" s="456">
        <v>0</v>
      </c>
      <c r="P118" s="476"/>
      <c r="Q118" s="477"/>
      <c r="R118" s="6"/>
    </row>
    <row r="119" spans="1:18" ht="18.75" customHeight="1" x14ac:dyDescent="0.25">
      <c r="A119" s="393" t="s">
        <v>199</v>
      </c>
      <c r="B119" s="394"/>
      <c r="C119" s="393" t="s">
        <v>153</v>
      </c>
      <c r="D119" s="395"/>
      <c r="E119" s="395"/>
      <c r="F119" s="395"/>
      <c r="G119" s="394"/>
      <c r="H119" s="457">
        <f>SUM(H114:K118)</f>
        <v>0</v>
      </c>
      <c r="I119" s="395"/>
      <c r="J119" s="395"/>
      <c r="K119" s="394"/>
      <c r="L119" s="457">
        <v>0</v>
      </c>
      <c r="M119" s="395"/>
      <c r="N119" s="394"/>
      <c r="O119" s="457">
        <f>SUM(L114:Q118)</f>
        <v>110259</v>
      </c>
      <c r="P119" s="395"/>
      <c r="Q119" s="394"/>
      <c r="R119" s="6"/>
    </row>
    <row r="120" spans="1:18" x14ac:dyDescent="0.25">
      <c r="A120" s="396" t="s">
        <v>200</v>
      </c>
      <c r="B120" s="394"/>
      <c r="C120" s="396" t="s">
        <v>154</v>
      </c>
      <c r="D120" s="398"/>
      <c r="E120" s="398"/>
      <c r="F120" s="398"/>
      <c r="G120" s="394"/>
      <c r="H120" s="456">
        <v>1600</v>
      </c>
      <c r="I120" s="398"/>
      <c r="J120" s="398"/>
      <c r="K120" s="394"/>
      <c r="L120" s="456"/>
      <c r="M120" s="398"/>
      <c r="N120" s="394"/>
      <c r="O120" s="456">
        <v>1639</v>
      </c>
      <c r="P120" s="398"/>
      <c r="Q120" s="394"/>
      <c r="R120" s="6"/>
    </row>
    <row r="121" spans="1:18" ht="22.5" customHeight="1" x14ac:dyDescent="0.25">
      <c r="A121" s="402" t="s">
        <v>262</v>
      </c>
      <c r="B121" s="403"/>
      <c r="C121" s="399" t="s">
        <v>155</v>
      </c>
      <c r="D121" s="400"/>
      <c r="E121" s="400"/>
      <c r="F121" s="400"/>
      <c r="G121" s="461"/>
      <c r="H121" s="456">
        <v>80000</v>
      </c>
      <c r="I121" s="398"/>
      <c r="J121" s="398"/>
      <c r="K121" s="394"/>
      <c r="L121" s="456"/>
      <c r="M121" s="398"/>
      <c r="N121" s="394"/>
      <c r="O121" s="456">
        <v>80341</v>
      </c>
      <c r="P121" s="398"/>
      <c r="Q121" s="394"/>
      <c r="R121" s="6"/>
    </row>
    <row r="122" spans="1:18" ht="18" customHeight="1" x14ac:dyDescent="0.25">
      <c r="A122" s="402" t="s">
        <v>263</v>
      </c>
      <c r="B122" s="403"/>
      <c r="C122" s="399" t="s">
        <v>264</v>
      </c>
      <c r="D122" s="400"/>
      <c r="E122" s="400"/>
      <c r="F122" s="400"/>
      <c r="G122" s="461"/>
      <c r="H122" s="462">
        <v>0</v>
      </c>
      <c r="I122" s="463"/>
      <c r="J122" s="463"/>
      <c r="K122" s="464"/>
      <c r="L122" s="462"/>
      <c r="M122" s="463"/>
      <c r="N122" s="339"/>
      <c r="O122" s="473">
        <v>0</v>
      </c>
      <c r="P122" s="474"/>
      <c r="Q122" s="339"/>
      <c r="R122" s="6"/>
    </row>
    <row r="123" spans="1:18" ht="21" customHeight="1" x14ac:dyDescent="0.25">
      <c r="A123" s="396" t="s">
        <v>201</v>
      </c>
      <c r="B123" s="394"/>
      <c r="C123" s="399" t="s">
        <v>174</v>
      </c>
      <c r="D123" s="400"/>
      <c r="E123" s="400"/>
      <c r="F123" s="400"/>
      <c r="G123" s="461"/>
      <c r="H123" s="456">
        <v>3700</v>
      </c>
      <c r="I123" s="398"/>
      <c r="J123" s="398"/>
      <c r="K123" s="394"/>
      <c r="L123" s="456"/>
      <c r="M123" s="398"/>
      <c r="N123" s="394"/>
      <c r="O123" s="456">
        <v>3677</v>
      </c>
      <c r="P123" s="398"/>
      <c r="Q123" s="394"/>
      <c r="R123" s="6"/>
    </row>
    <row r="124" spans="1:18" x14ac:dyDescent="0.25">
      <c r="A124" s="396" t="s">
        <v>202</v>
      </c>
      <c r="B124" s="394"/>
      <c r="C124" s="396" t="s">
        <v>156</v>
      </c>
      <c r="D124" s="398"/>
      <c r="E124" s="398"/>
      <c r="F124" s="398"/>
      <c r="G124" s="394"/>
      <c r="H124" s="466">
        <v>100</v>
      </c>
      <c r="I124" s="467"/>
      <c r="J124" s="467"/>
      <c r="K124" s="430"/>
      <c r="L124" s="456"/>
      <c r="M124" s="398"/>
      <c r="N124" s="394"/>
      <c r="O124" s="456">
        <v>87</v>
      </c>
      <c r="P124" s="398"/>
      <c r="Q124" s="394"/>
      <c r="R124" s="6"/>
    </row>
    <row r="125" spans="1:18" ht="18.75" customHeight="1" x14ac:dyDescent="0.25">
      <c r="A125" s="396" t="s">
        <v>203</v>
      </c>
      <c r="B125" s="394"/>
      <c r="C125" s="399" t="s">
        <v>175</v>
      </c>
      <c r="D125" s="400"/>
      <c r="E125" s="400"/>
      <c r="F125" s="400"/>
      <c r="G125" s="461"/>
      <c r="H125" s="466">
        <v>100</v>
      </c>
      <c r="I125" s="467"/>
      <c r="J125" s="467"/>
      <c r="K125" s="430"/>
      <c r="L125" s="456">
        <v>0</v>
      </c>
      <c r="M125" s="398"/>
      <c r="N125" s="394"/>
      <c r="O125" s="456">
        <v>32</v>
      </c>
      <c r="P125" s="398"/>
      <c r="Q125" s="394"/>
      <c r="R125" s="6"/>
    </row>
    <row r="126" spans="1:18" x14ac:dyDescent="0.25">
      <c r="A126" s="396" t="s">
        <v>204</v>
      </c>
      <c r="B126" s="394"/>
      <c r="C126" s="396" t="s">
        <v>176</v>
      </c>
      <c r="D126" s="398"/>
      <c r="E126" s="398"/>
      <c r="F126" s="398"/>
      <c r="G126" s="394"/>
      <c r="H126" s="466">
        <v>100</v>
      </c>
      <c r="I126" s="467"/>
      <c r="J126" s="467"/>
      <c r="K126" s="430"/>
      <c r="L126" s="456">
        <v>0</v>
      </c>
      <c r="M126" s="398"/>
      <c r="N126" s="394"/>
      <c r="O126" s="456">
        <v>92</v>
      </c>
      <c r="P126" s="398"/>
      <c r="Q126" s="394"/>
      <c r="R126" s="6"/>
    </row>
    <row r="127" spans="1:18" x14ac:dyDescent="0.25">
      <c r="A127" s="396" t="s">
        <v>205</v>
      </c>
      <c r="B127" s="394"/>
      <c r="C127" s="396" t="s">
        <v>157</v>
      </c>
      <c r="D127" s="398"/>
      <c r="E127" s="398"/>
      <c r="F127" s="398"/>
      <c r="G127" s="394"/>
      <c r="H127" s="466">
        <v>0</v>
      </c>
      <c r="I127" s="467"/>
      <c r="J127" s="467"/>
      <c r="K127" s="430"/>
      <c r="L127" s="456">
        <v>0</v>
      </c>
      <c r="M127" s="398"/>
      <c r="N127" s="394"/>
      <c r="O127" s="456">
        <v>0</v>
      </c>
      <c r="P127" s="398"/>
      <c r="Q127" s="394"/>
      <c r="R127" s="6"/>
    </row>
    <row r="128" spans="1:18" x14ac:dyDescent="0.25">
      <c r="A128" s="393" t="s">
        <v>206</v>
      </c>
      <c r="B128" s="394"/>
      <c r="C128" s="393" t="s">
        <v>158</v>
      </c>
      <c r="D128" s="395"/>
      <c r="E128" s="395"/>
      <c r="F128" s="395"/>
      <c r="G128" s="394"/>
      <c r="H128" s="457">
        <f>SUM(H120:K127)</f>
        <v>85600</v>
      </c>
      <c r="I128" s="395"/>
      <c r="J128" s="395"/>
      <c r="K128" s="394"/>
      <c r="L128" s="457">
        <f>SUM(U120)</f>
        <v>0</v>
      </c>
      <c r="M128" s="395"/>
      <c r="N128" s="394"/>
      <c r="O128" s="457">
        <f>SUM(O120:Q127)</f>
        <v>85868</v>
      </c>
      <c r="P128" s="395"/>
      <c r="Q128" s="394"/>
      <c r="R128" s="6"/>
    </row>
    <row r="129" spans="1:18" ht="23.25" customHeight="1" x14ac:dyDescent="0.25">
      <c r="A129" s="396" t="s">
        <v>207</v>
      </c>
      <c r="B129" s="394"/>
      <c r="C129" s="396" t="s">
        <v>159</v>
      </c>
      <c r="D129" s="398"/>
      <c r="E129" s="398"/>
      <c r="F129" s="398"/>
      <c r="G129" s="394"/>
      <c r="H129" s="466">
        <v>650</v>
      </c>
      <c r="I129" s="467"/>
      <c r="J129" s="467"/>
      <c r="K129" s="430"/>
      <c r="L129" s="456"/>
      <c r="M129" s="398"/>
      <c r="N129" s="394"/>
      <c r="O129" s="456">
        <v>635</v>
      </c>
      <c r="P129" s="398"/>
      <c r="Q129" s="394"/>
      <c r="R129" s="6"/>
    </row>
    <row r="130" spans="1:18" x14ac:dyDescent="0.25">
      <c r="A130" s="468" t="s">
        <v>376</v>
      </c>
      <c r="B130" s="469"/>
      <c r="C130" s="406" t="s">
        <v>377</v>
      </c>
      <c r="D130" s="407"/>
      <c r="E130" s="407"/>
      <c r="F130" s="407"/>
      <c r="G130" s="465"/>
      <c r="H130" s="470"/>
      <c r="I130" s="471"/>
      <c r="J130" s="471"/>
      <c r="K130" s="472"/>
      <c r="L130" s="462"/>
      <c r="M130" s="463"/>
      <c r="N130" s="464"/>
      <c r="O130" s="462">
        <v>2217</v>
      </c>
      <c r="P130" s="463"/>
      <c r="Q130" s="464"/>
      <c r="R130" s="6"/>
    </row>
    <row r="131" spans="1:18" x14ac:dyDescent="0.25">
      <c r="A131" s="396" t="s">
        <v>208</v>
      </c>
      <c r="B131" s="394"/>
      <c r="C131" s="396" t="s">
        <v>177</v>
      </c>
      <c r="D131" s="398"/>
      <c r="E131" s="398"/>
      <c r="F131" s="398"/>
      <c r="G131" s="394"/>
      <c r="H131" s="466"/>
      <c r="I131" s="467"/>
      <c r="J131" s="467"/>
      <c r="K131" s="430"/>
      <c r="L131" s="456"/>
      <c r="M131" s="398"/>
      <c r="N131" s="394"/>
      <c r="O131" s="456">
        <v>1246</v>
      </c>
      <c r="P131" s="398"/>
      <c r="Q131" s="394"/>
      <c r="R131" s="6"/>
    </row>
    <row r="132" spans="1:18" x14ac:dyDescent="0.25">
      <c r="A132" s="396" t="s">
        <v>209</v>
      </c>
      <c r="B132" s="394"/>
      <c r="C132" s="396" t="s">
        <v>160</v>
      </c>
      <c r="D132" s="398"/>
      <c r="E132" s="398"/>
      <c r="F132" s="398"/>
      <c r="G132" s="394"/>
      <c r="H132" s="456">
        <v>600</v>
      </c>
      <c r="I132" s="398"/>
      <c r="J132" s="398"/>
      <c r="K132" s="394"/>
      <c r="L132" s="456"/>
      <c r="M132" s="398"/>
      <c r="N132" s="394"/>
      <c r="O132" s="456">
        <v>1379</v>
      </c>
      <c r="P132" s="398"/>
      <c r="Q132" s="394"/>
      <c r="R132" s="6"/>
    </row>
    <row r="133" spans="1:18" x14ac:dyDescent="0.25">
      <c r="A133" s="396" t="s">
        <v>211</v>
      </c>
      <c r="B133" s="394"/>
      <c r="C133" s="396" t="s">
        <v>162</v>
      </c>
      <c r="D133" s="398"/>
      <c r="E133" s="398"/>
      <c r="F133" s="398"/>
      <c r="G133" s="394"/>
      <c r="H133" s="456">
        <v>2293</v>
      </c>
      <c r="I133" s="398"/>
      <c r="J133" s="398"/>
      <c r="K133" s="394"/>
      <c r="L133" s="456"/>
      <c r="M133" s="398"/>
      <c r="N133" s="394"/>
      <c r="O133" s="456">
        <v>4058</v>
      </c>
      <c r="P133" s="398"/>
      <c r="Q133" s="394"/>
      <c r="R133" s="6"/>
    </row>
    <row r="134" spans="1:18" x14ac:dyDescent="0.25">
      <c r="A134" s="396" t="s">
        <v>212</v>
      </c>
      <c r="B134" s="394"/>
      <c r="C134" s="396" t="s">
        <v>163</v>
      </c>
      <c r="D134" s="398"/>
      <c r="E134" s="398"/>
      <c r="F134" s="398"/>
      <c r="G134" s="394"/>
      <c r="H134" s="456">
        <v>619</v>
      </c>
      <c r="I134" s="398"/>
      <c r="J134" s="398"/>
      <c r="K134" s="394"/>
      <c r="L134" s="456"/>
      <c r="M134" s="398"/>
      <c r="N134" s="394"/>
      <c r="O134" s="456">
        <v>1890</v>
      </c>
      <c r="P134" s="398"/>
      <c r="Q134" s="394"/>
      <c r="R134" s="6"/>
    </row>
    <row r="135" spans="1:18" x14ac:dyDescent="0.25">
      <c r="A135" s="396" t="s">
        <v>213</v>
      </c>
      <c r="B135" s="394"/>
      <c r="C135" s="396" t="s">
        <v>164</v>
      </c>
      <c r="D135" s="398"/>
      <c r="E135" s="398"/>
      <c r="F135" s="398"/>
      <c r="G135" s="394"/>
      <c r="H135" s="456"/>
      <c r="I135" s="398"/>
      <c r="J135" s="398"/>
      <c r="K135" s="394"/>
      <c r="L135" s="456"/>
      <c r="M135" s="398"/>
      <c r="N135" s="394"/>
      <c r="O135" s="456">
        <v>3166</v>
      </c>
      <c r="P135" s="398"/>
      <c r="Q135" s="394"/>
      <c r="R135" s="6"/>
    </row>
    <row r="136" spans="1:18" x14ac:dyDescent="0.25">
      <c r="A136" s="396" t="s">
        <v>214</v>
      </c>
      <c r="B136" s="394"/>
      <c r="C136" s="396" t="s">
        <v>165</v>
      </c>
      <c r="D136" s="398"/>
      <c r="E136" s="398"/>
      <c r="F136" s="398"/>
      <c r="G136" s="394"/>
      <c r="H136" s="456">
        <v>250</v>
      </c>
      <c r="I136" s="398"/>
      <c r="J136" s="398"/>
      <c r="K136" s="394"/>
      <c r="L136" s="456"/>
      <c r="M136" s="398"/>
      <c r="N136" s="394"/>
      <c r="O136" s="456">
        <v>241</v>
      </c>
      <c r="P136" s="398"/>
      <c r="Q136" s="394"/>
      <c r="R136" s="6"/>
    </row>
    <row r="137" spans="1:18" x14ac:dyDescent="0.25">
      <c r="A137" s="404" t="s">
        <v>265</v>
      </c>
      <c r="B137" s="405"/>
      <c r="C137" s="406" t="s">
        <v>266</v>
      </c>
      <c r="D137" s="407"/>
      <c r="E137" s="407"/>
      <c r="F137" s="407"/>
      <c r="G137" s="465"/>
      <c r="H137" s="462"/>
      <c r="I137" s="463"/>
      <c r="J137" s="463"/>
      <c r="K137" s="464"/>
      <c r="L137" s="462"/>
      <c r="M137" s="463"/>
      <c r="N137" s="339"/>
      <c r="O137" s="462"/>
      <c r="P137" s="463"/>
      <c r="Q137" s="339"/>
      <c r="R137" s="6"/>
    </row>
    <row r="138" spans="1:18" x14ac:dyDescent="0.25">
      <c r="A138" s="396" t="s">
        <v>215</v>
      </c>
      <c r="B138" s="394"/>
      <c r="C138" s="396" t="s">
        <v>178</v>
      </c>
      <c r="D138" s="398"/>
      <c r="E138" s="398"/>
      <c r="F138" s="398"/>
      <c r="G138" s="394"/>
      <c r="H138" s="456">
        <v>0</v>
      </c>
      <c r="I138" s="398"/>
      <c r="J138" s="398"/>
      <c r="K138" s="394"/>
      <c r="L138" s="456"/>
      <c r="M138" s="398"/>
      <c r="N138" s="394"/>
      <c r="O138" s="456"/>
      <c r="P138" s="398"/>
      <c r="Q138" s="394"/>
      <c r="R138" s="6"/>
    </row>
    <row r="139" spans="1:18" x14ac:dyDescent="0.25">
      <c r="A139" s="396" t="s">
        <v>216</v>
      </c>
      <c r="B139" s="394"/>
      <c r="C139" s="396" t="s">
        <v>179</v>
      </c>
      <c r="D139" s="398"/>
      <c r="E139" s="398"/>
      <c r="F139" s="398"/>
      <c r="G139" s="394"/>
      <c r="H139" s="456">
        <v>0</v>
      </c>
      <c r="I139" s="398"/>
      <c r="J139" s="398"/>
      <c r="K139" s="394"/>
      <c r="L139" s="456"/>
      <c r="M139" s="398"/>
      <c r="N139" s="394"/>
      <c r="O139" s="456">
        <v>31</v>
      </c>
      <c r="P139" s="398"/>
      <c r="Q139" s="394"/>
      <c r="R139" s="6"/>
    </row>
    <row r="140" spans="1:18" x14ac:dyDescent="0.25">
      <c r="A140" s="393" t="s">
        <v>217</v>
      </c>
      <c r="B140" s="394"/>
      <c r="C140" s="393" t="s">
        <v>166</v>
      </c>
      <c r="D140" s="395"/>
      <c r="E140" s="395"/>
      <c r="F140" s="395"/>
      <c r="G140" s="394"/>
      <c r="H140" s="457">
        <f>SUM(H129:K139)</f>
        <v>4412</v>
      </c>
      <c r="I140" s="395"/>
      <c r="J140" s="395"/>
      <c r="K140" s="394"/>
      <c r="L140" s="457"/>
      <c r="M140" s="395"/>
      <c r="N140" s="394"/>
      <c r="O140" s="457">
        <f>SUM(O129:Q139)</f>
        <v>14863</v>
      </c>
      <c r="P140" s="395"/>
      <c r="Q140" s="394"/>
      <c r="R140" s="6"/>
    </row>
    <row r="141" spans="1:18" ht="22.5" customHeight="1" x14ac:dyDescent="0.25">
      <c r="A141" s="396" t="s">
        <v>218</v>
      </c>
      <c r="B141" s="394"/>
      <c r="C141" s="396" t="s">
        <v>267</v>
      </c>
      <c r="D141" s="398"/>
      <c r="E141" s="398"/>
      <c r="F141" s="398"/>
      <c r="G141" s="394"/>
      <c r="H141" s="456">
        <v>0</v>
      </c>
      <c r="I141" s="398"/>
      <c r="J141" s="398"/>
      <c r="K141" s="394"/>
      <c r="L141" s="456"/>
      <c r="M141" s="398"/>
      <c r="N141" s="394"/>
      <c r="O141" s="456">
        <v>500</v>
      </c>
      <c r="P141" s="398"/>
      <c r="Q141" s="394"/>
      <c r="R141" s="6"/>
    </row>
    <row r="142" spans="1:18" ht="21" customHeight="1" x14ac:dyDescent="0.25">
      <c r="A142" s="396" t="s">
        <v>219</v>
      </c>
      <c r="B142" s="394"/>
      <c r="C142" s="399" t="s">
        <v>167</v>
      </c>
      <c r="D142" s="400"/>
      <c r="E142" s="400"/>
      <c r="F142" s="400"/>
      <c r="G142" s="461"/>
      <c r="H142" s="456">
        <v>1500</v>
      </c>
      <c r="I142" s="398"/>
      <c r="J142" s="398"/>
      <c r="K142" s="394"/>
      <c r="L142" s="456"/>
      <c r="M142" s="398"/>
      <c r="N142" s="394"/>
      <c r="O142" s="456">
        <v>1657</v>
      </c>
      <c r="P142" s="398"/>
      <c r="Q142" s="394"/>
      <c r="R142" s="6"/>
    </row>
    <row r="143" spans="1:18" ht="17.25" customHeight="1" x14ac:dyDescent="0.25">
      <c r="A143" s="396" t="s">
        <v>219</v>
      </c>
      <c r="B143" s="394"/>
      <c r="C143" s="399" t="s">
        <v>378</v>
      </c>
      <c r="D143" s="400"/>
      <c r="E143" s="400"/>
      <c r="F143" s="400"/>
      <c r="G143" s="461"/>
      <c r="H143" s="462">
        <v>400</v>
      </c>
      <c r="I143" s="463"/>
      <c r="J143" s="463"/>
      <c r="K143" s="464"/>
      <c r="L143" s="462"/>
      <c r="M143" s="463"/>
      <c r="N143" s="339"/>
      <c r="O143" s="462">
        <v>460</v>
      </c>
      <c r="P143" s="463"/>
      <c r="Q143" s="464"/>
      <c r="R143" s="6"/>
    </row>
    <row r="144" spans="1:18" ht="18" customHeight="1" x14ac:dyDescent="0.25">
      <c r="A144" s="396" t="s">
        <v>220</v>
      </c>
      <c r="B144" s="394"/>
      <c r="C144" s="399" t="s">
        <v>180</v>
      </c>
      <c r="D144" s="400"/>
      <c r="E144" s="400"/>
      <c r="F144" s="400"/>
      <c r="G144" s="461"/>
      <c r="H144" s="456"/>
      <c r="I144" s="398"/>
      <c r="J144" s="398"/>
      <c r="K144" s="394"/>
      <c r="L144" s="456"/>
      <c r="M144" s="398"/>
      <c r="N144" s="394"/>
      <c r="O144" s="456">
        <v>0</v>
      </c>
      <c r="P144" s="398"/>
      <c r="Q144" s="394"/>
      <c r="R144" s="6"/>
    </row>
    <row r="145" spans="1:18" x14ac:dyDescent="0.25">
      <c r="A145" s="393" t="s">
        <v>221</v>
      </c>
      <c r="B145" s="394"/>
      <c r="C145" s="393" t="s">
        <v>168</v>
      </c>
      <c r="D145" s="395"/>
      <c r="E145" s="395"/>
      <c r="F145" s="395"/>
      <c r="G145" s="394"/>
      <c r="H145" s="457">
        <f>SUM(H142:K144)</f>
        <v>1900</v>
      </c>
      <c r="I145" s="395"/>
      <c r="J145" s="395"/>
      <c r="K145" s="394"/>
      <c r="L145" s="457"/>
      <c r="M145" s="395"/>
      <c r="N145" s="394"/>
      <c r="O145" s="457">
        <f>SUM(O142:Q144)</f>
        <v>2117</v>
      </c>
      <c r="P145" s="395"/>
      <c r="Q145" s="394"/>
      <c r="R145" s="6"/>
    </row>
    <row r="146" spans="1:18" ht="19.5" customHeight="1" x14ac:dyDescent="0.25">
      <c r="A146" s="402" t="s">
        <v>222</v>
      </c>
      <c r="B146" s="403"/>
      <c r="C146" s="399" t="s">
        <v>268</v>
      </c>
      <c r="D146" s="400"/>
      <c r="E146" s="400"/>
      <c r="F146" s="400"/>
      <c r="G146" s="461"/>
      <c r="H146" s="456">
        <v>0</v>
      </c>
      <c r="I146" s="398"/>
      <c r="J146" s="398"/>
      <c r="K146" s="394"/>
      <c r="L146" s="456"/>
      <c r="M146" s="398"/>
      <c r="N146" s="394"/>
      <c r="O146" s="456"/>
      <c r="P146" s="398"/>
      <c r="Q146" s="394"/>
      <c r="R146" s="6"/>
    </row>
    <row r="147" spans="1:18" ht="18.75" customHeight="1" x14ac:dyDescent="0.25">
      <c r="A147" s="396" t="s">
        <v>222</v>
      </c>
      <c r="B147" s="394"/>
      <c r="C147" s="399" t="s">
        <v>181</v>
      </c>
      <c r="D147" s="400"/>
      <c r="E147" s="400"/>
      <c r="F147" s="400"/>
      <c r="G147" s="461"/>
      <c r="H147" s="456">
        <v>28</v>
      </c>
      <c r="I147" s="398"/>
      <c r="J147" s="398"/>
      <c r="K147" s="394"/>
      <c r="L147" s="456"/>
      <c r="M147" s="398"/>
      <c r="N147" s="394"/>
      <c r="O147" s="456">
        <v>9</v>
      </c>
      <c r="P147" s="398"/>
      <c r="Q147" s="394"/>
      <c r="R147" s="6"/>
    </row>
    <row r="148" spans="1:18" x14ac:dyDescent="0.25">
      <c r="A148" s="396" t="s">
        <v>223</v>
      </c>
      <c r="B148" s="394"/>
      <c r="C148" s="399" t="s">
        <v>169</v>
      </c>
      <c r="D148" s="400"/>
      <c r="E148" s="400"/>
      <c r="F148" s="400"/>
      <c r="G148" s="461"/>
      <c r="H148" s="456"/>
      <c r="I148" s="398"/>
      <c r="J148" s="398"/>
      <c r="K148" s="394"/>
      <c r="L148" s="456"/>
      <c r="M148" s="398"/>
      <c r="N148" s="394"/>
      <c r="O148" s="456"/>
      <c r="P148" s="398"/>
      <c r="Q148" s="394"/>
      <c r="R148" s="6"/>
    </row>
    <row r="149" spans="1:18" x14ac:dyDescent="0.25">
      <c r="A149" s="393" t="s">
        <v>224</v>
      </c>
      <c r="B149" s="394"/>
      <c r="C149" s="393" t="s">
        <v>170</v>
      </c>
      <c r="D149" s="395"/>
      <c r="E149" s="395"/>
      <c r="F149" s="395"/>
      <c r="G149" s="394"/>
      <c r="H149" s="457">
        <f>SUM(H146:K148)</f>
        <v>28</v>
      </c>
      <c r="I149" s="395"/>
      <c r="J149" s="395"/>
      <c r="K149" s="394"/>
      <c r="L149" s="457"/>
      <c r="M149" s="395"/>
      <c r="N149" s="394"/>
      <c r="O149" s="457">
        <f>SUM(O146:Q148)</f>
        <v>9</v>
      </c>
      <c r="P149" s="395"/>
      <c r="Q149" s="394"/>
      <c r="R149" s="6"/>
    </row>
    <row r="150" spans="1:18" ht="22.5" customHeight="1" x14ac:dyDescent="0.25">
      <c r="A150" s="396" t="s">
        <v>225</v>
      </c>
      <c r="B150" s="394"/>
      <c r="C150" s="396" t="s">
        <v>171</v>
      </c>
      <c r="D150" s="398"/>
      <c r="E150" s="398"/>
      <c r="F150" s="398"/>
      <c r="G150" s="394"/>
      <c r="H150" s="458">
        <v>59493</v>
      </c>
      <c r="I150" s="459"/>
      <c r="J150" s="459"/>
      <c r="K150" s="460"/>
      <c r="L150" s="458"/>
      <c r="M150" s="459"/>
      <c r="N150" s="460"/>
      <c r="O150" s="458">
        <v>20658</v>
      </c>
      <c r="P150" s="459"/>
      <c r="Q150" s="460"/>
      <c r="R150" s="6"/>
    </row>
    <row r="151" spans="1:18" x14ac:dyDescent="0.25">
      <c r="A151" s="396" t="s">
        <v>226</v>
      </c>
      <c r="B151" s="394"/>
      <c r="C151" s="396" t="s">
        <v>182</v>
      </c>
      <c r="D151" s="398"/>
      <c r="E151" s="398"/>
      <c r="F151" s="398"/>
      <c r="G151" s="394"/>
      <c r="H151" s="456">
        <v>0</v>
      </c>
      <c r="I151" s="398"/>
      <c r="J151" s="398"/>
      <c r="K151" s="394"/>
      <c r="L151" s="456"/>
      <c r="M151" s="398"/>
      <c r="N151" s="394"/>
      <c r="O151" s="456">
        <v>3080</v>
      </c>
      <c r="P151" s="398"/>
      <c r="Q151" s="394"/>
      <c r="R151" s="6"/>
    </row>
    <row r="152" spans="1:18" x14ac:dyDescent="0.25">
      <c r="A152" s="393" t="s">
        <v>227</v>
      </c>
      <c r="B152" s="394"/>
      <c r="C152" s="393" t="s">
        <v>183</v>
      </c>
      <c r="D152" s="395"/>
      <c r="E152" s="395"/>
      <c r="F152" s="395"/>
      <c r="G152" s="394"/>
      <c r="H152" s="457">
        <f>SUM(H150:K151)</f>
        <v>59493</v>
      </c>
      <c r="I152" s="395"/>
      <c r="J152" s="395"/>
      <c r="K152" s="394"/>
      <c r="L152" s="457"/>
      <c r="M152" s="395"/>
      <c r="N152" s="394"/>
      <c r="O152" s="457">
        <f>SUM(O150:Q151)</f>
        <v>23738</v>
      </c>
      <c r="P152" s="395"/>
      <c r="Q152" s="394"/>
      <c r="R152" s="6"/>
    </row>
    <row r="153" spans="1:18" x14ac:dyDescent="0.25">
      <c r="A153" s="397" t="s">
        <v>228</v>
      </c>
      <c r="B153" s="394"/>
      <c r="C153" s="397" t="s">
        <v>172</v>
      </c>
      <c r="D153" s="395"/>
      <c r="E153" s="395"/>
      <c r="F153" s="395"/>
      <c r="G153" s="394"/>
      <c r="H153" s="453">
        <f>H113+H128+H140+H145+H149+H152+H119</f>
        <v>277866</v>
      </c>
      <c r="I153" s="395"/>
      <c r="J153" s="395"/>
      <c r="K153" s="394"/>
      <c r="L153" s="453"/>
      <c r="M153" s="395"/>
      <c r="N153" s="394"/>
      <c r="O153" s="453">
        <f>O113+O128+O140+O141+O145+O149+O152+O119</f>
        <v>404410</v>
      </c>
      <c r="P153" s="395"/>
      <c r="Q153" s="394"/>
      <c r="R153" s="6"/>
    </row>
    <row r="154" spans="1:18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x14ac:dyDescent="0.25">
      <c r="A155" s="6"/>
      <c r="B155" s="6"/>
      <c r="C155" s="6" t="s">
        <v>232</v>
      </c>
      <c r="D155" s="6"/>
      <c r="E155" s="6"/>
      <c r="F155" s="6"/>
      <c r="G155" s="6"/>
      <c r="H155" s="454">
        <f>H153-H97</f>
        <v>6609</v>
      </c>
      <c r="I155" s="455"/>
      <c r="J155" s="455"/>
      <c r="K155" s="455"/>
      <c r="L155" s="183">
        <f>L153-L97</f>
        <v>0</v>
      </c>
      <c r="M155" s="184"/>
      <c r="N155" s="184"/>
      <c r="O155" s="183"/>
      <c r="P155" s="184"/>
      <c r="Q155" s="184"/>
      <c r="R155" s="184"/>
    </row>
  </sheetData>
  <mergeCells count="719">
    <mergeCell ref="A2:O2"/>
    <mergeCell ref="B3:O3"/>
    <mergeCell ref="A5:O5"/>
    <mergeCell ref="A6:O6"/>
    <mergeCell ref="A7:G7"/>
    <mergeCell ref="H7:N7"/>
    <mergeCell ref="O7:Q7"/>
    <mergeCell ref="O116:Q116"/>
    <mergeCell ref="O117:Q117"/>
    <mergeCell ref="O94:Q94"/>
    <mergeCell ref="O81:Q81"/>
    <mergeCell ref="O72:Q72"/>
    <mergeCell ref="O69:Q69"/>
    <mergeCell ref="O68:Q68"/>
    <mergeCell ref="O63:Q63"/>
    <mergeCell ref="O29:Q29"/>
    <mergeCell ref="A8:B8"/>
    <mergeCell ref="C8:G8"/>
    <mergeCell ref="H8:K8"/>
    <mergeCell ref="L8:N8"/>
    <mergeCell ref="O8:Q8"/>
    <mergeCell ref="A9:B9"/>
    <mergeCell ref="C9:G9"/>
    <mergeCell ref="H9:K9"/>
    <mergeCell ref="L9:N9"/>
    <mergeCell ref="O9:Q9"/>
    <mergeCell ref="A10:B10"/>
    <mergeCell ref="C10:G10"/>
    <mergeCell ref="H10:K10"/>
    <mergeCell ref="L10:N10"/>
    <mergeCell ref="O10:Q10"/>
    <mergeCell ref="A11:B11"/>
    <mergeCell ref="C11:G11"/>
    <mergeCell ref="H11:K11"/>
    <mergeCell ref="L11:N11"/>
    <mergeCell ref="O11:Q11"/>
    <mergeCell ref="A12:B12"/>
    <mergeCell ref="C12:G12"/>
    <mergeCell ref="H12:K12"/>
    <mergeCell ref="L12:N12"/>
    <mergeCell ref="O12:Q12"/>
    <mergeCell ref="A13:B13"/>
    <mergeCell ref="C13:G13"/>
    <mergeCell ref="H13:K13"/>
    <mergeCell ref="L13:N13"/>
    <mergeCell ref="O13:Q13"/>
    <mergeCell ref="A14:B14"/>
    <mergeCell ref="C14:G14"/>
    <mergeCell ref="H14:K14"/>
    <mergeCell ref="L14:N14"/>
    <mergeCell ref="O14:Q14"/>
    <mergeCell ref="A15:B15"/>
    <mergeCell ref="C15:G15"/>
    <mergeCell ref="H15:K15"/>
    <mergeCell ref="L15:N15"/>
    <mergeCell ref="O15:Q15"/>
    <mergeCell ref="A16:B16"/>
    <mergeCell ref="C16:G16"/>
    <mergeCell ref="H16:K16"/>
    <mergeCell ref="L16:N16"/>
    <mergeCell ref="O16:Q16"/>
    <mergeCell ref="A17:B17"/>
    <mergeCell ref="C17:G17"/>
    <mergeCell ref="H17:K17"/>
    <mergeCell ref="L17:N17"/>
    <mergeCell ref="O17:Q17"/>
    <mergeCell ref="A18:B18"/>
    <mergeCell ref="C18:G18"/>
    <mergeCell ref="H18:K18"/>
    <mergeCell ref="L18:N18"/>
    <mergeCell ref="O18:Q18"/>
    <mergeCell ref="A19:B19"/>
    <mergeCell ref="C19:G19"/>
    <mergeCell ref="H19:K19"/>
    <mergeCell ref="L19:N19"/>
    <mergeCell ref="O19:Q19"/>
    <mergeCell ref="A20:B20"/>
    <mergeCell ref="C20:G20"/>
    <mergeCell ref="H20:K20"/>
    <mergeCell ref="L20:N20"/>
    <mergeCell ref="O20:Q20"/>
    <mergeCell ref="A21:B21"/>
    <mergeCell ref="C21:G21"/>
    <mergeCell ref="H21:K21"/>
    <mergeCell ref="L21:N21"/>
    <mergeCell ref="O21:Q21"/>
    <mergeCell ref="A22:B22"/>
    <mergeCell ref="C22:G22"/>
    <mergeCell ref="H22:K22"/>
    <mergeCell ref="L22:N22"/>
    <mergeCell ref="O22:Q22"/>
    <mergeCell ref="A23:B23"/>
    <mergeCell ref="C23:G23"/>
    <mergeCell ref="H23:K23"/>
    <mergeCell ref="L23:N23"/>
    <mergeCell ref="O23:Q23"/>
    <mergeCell ref="A24:B24"/>
    <mergeCell ref="C24:G24"/>
    <mergeCell ref="H24:K24"/>
    <mergeCell ref="L24:N24"/>
    <mergeCell ref="O24:Q24"/>
    <mergeCell ref="A25:B25"/>
    <mergeCell ref="C25:G25"/>
    <mergeCell ref="H25:K25"/>
    <mergeCell ref="L25:N25"/>
    <mergeCell ref="O25:Q25"/>
    <mergeCell ref="A26:B26"/>
    <mergeCell ref="C26:G26"/>
    <mergeCell ref="H26:K26"/>
    <mergeCell ref="L26:N26"/>
    <mergeCell ref="O26:Q26"/>
    <mergeCell ref="A27:B27"/>
    <mergeCell ref="C27:G27"/>
    <mergeCell ref="H27:K27"/>
    <mergeCell ref="L27:N27"/>
    <mergeCell ref="O27:Q27"/>
    <mergeCell ref="A28:B28"/>
    <mergeCell ref="C28:G28"/>
    <mergeCell ref="H28:K28"/>
    <mergeCell ref="L28:N28"/>
    <mergeCell ref="O28:Q28"/>
    <mergeCell ref="A29:B29"/>
    <mergeCell ref="C29:G29"/>
    <mergeCell ref="H29:K29"/>
    <mergeCell ref="L29:M29"/>
    <mergeCell ref="A30:B30"/>
    <mergeCell ref="C30:G30"/>
    <mergeCell ref="H30:K30"/>
    <mergeCell ref="L30:N30"/>
    <mergeCell ref="O30:Q30"/>
    <mergeCell ref="A31:B31"/>
    <mergeCell ref="C31:G31"/>
    <mergeCell ref="H31:K31"/>
    <mergeCell ref="L31:N31"/>
    <mergeCell ref="O31:Q31"/>
    <mergeCell ref="A32:B32"/>
    <mergeCell ref="C32:G32"/>
    <mergeCell ref="H32:K32"/>
    <mergeCell ref="L32:N32"/>
    <mergeCell ref="O32:Q32"/>
    <mergeCell ref="A33:B33"/>
    <mergeCell ref="C33:G33"/>
    <mergeCell ref="H33:K33"/>
    <mergeCell ref="L33:N33"/>
    <mergeCell ref="O33:Q33"/>
    <mergeCell ref="A34:B34"/>
    <mergeCell ref="C34:G34"/>
    <mergeCell ref="H34:K34"/>
    <mergeCell ref="L34:N34"/>
    <mergeCell ref="O34:Q34"/>
    <mergeCell ref="A35:B35"/>
    <mergeCell ref="C35:G35"/>
    <mergeCell ref="H35:K35"/>
    <mergeCell ref="L35:N35"/>
    <mergeCell ref="O35:Q35"/>
    <mergeCell ref="A36:B36"/>
    <mergeCell ref="C36:G36"/>
    <mergeCell ref="H36:K36"/>
    <mergeCell ref="L36:N36"/>
    <mergeCell ref="O36:Q36"/>
    <mergeCell ref="A37:B37"/>
    <mergeCell ref="C37:G37"/>
    <mergeCell ref="H37:K37"/>
    <mergeCell ref="L37:N37"/>
    <mergeCell ref="O37:Q37"/>
    <mergeCell ref="A38:B38"/>
    <mergeCell ref="C38:G38"/>
    <mergeCell ref="H38:K38"/>
    <mergeCell ref="L38:N38"/>
    <mergeCell ref="O38:Q38"/>
    <mergeCell ref="A39:B39"/>
    <mergeCell ref="C39:G39"/>
    <mergeCell ref="H39:K39"/>
    <mergeCell ref="L39:N39"/>
    <mergeCell ref="O39:Q39"/>
    <mergeCell ref="A40:B40"/>
    <mergeCell ref="C40:G40"/>
    <mergeCell ref="H40:K40"/>
    <mergeCell ref="L40:N40"/>
    <mergeCell ref="O40:Q40"/>
    <mergeCell ref="A41:B41"/>
    <mergeCell ref="C41:G41"/>
    <mergeCell ref="H41:K41"/>
    <mergeCell ref="L41:N41"/>
    <mergeCell ref="O41:Q41"/>
    <mergeCell ref="A42:B42"/>
    <mergeCell ref="C42:G42"/>
    <mergeCell ref="H42:K42"/>
    <mergeCell ref="L42:N42"/>
    <mergeCell ref="O42:Q42"/>
    <mergeCell ref="A43:B43"/>
    <mergeCell ref="C43:G43"/>
    <mergeCell ref="H43:K43"/>
    <mergeCell ref="L43:N43"/>
    <mergeCell ref="O43:Q43"/>
    <mergeCell ref="A44:B44"/>
    <mergeCell ref="C44:G44"/>
    <mergeCell ref="H44:K44"/>
    <mergeCell ref="L44:N44"/>
    <mergeCell ref="O44:Q44"/>
    <mergeCell ref="A45:B45"/>
    <mergeCell ref="C45:G45"/>
    <mergeCell ref="H45:K45"/>
    <mergeCell ref="L45:N45"/>
    <mergeCell ref="O45:Q45"/>
    <mergeCell ref="A46:B46"/>
    <mergeCell ref="C46:G46"/>
    <mergeCell ref="H46:K46"/>
    <mergeCell ref="L46:N46"/>
    <mergeCell ref="O46:Q46"/>
    <mergeCell ref="A47:B47"/>
    <mergeCell ref="C47:G47"/>
    <mergeCell ref="H47:K47"/>
    <mergeCell ref="L47:N47"/>
    <mergeCell ref="O47:Q47"/>
    <mergeCell ref="A48:B48"/>
    <mergeCell ref="C48:G48"/>
    <mergeCell ref="H48:K48"/>
    <mergeCell ref="L48:N48"/>
    <mergeCell ref="O48:Q48"/>
    <mergeCell ref="A49:B49"/>
    <mergeCell ref="C49:G49"/>
    <mergeCell ref="H49:K49"/>
    <mergeCell ref="L49:N49"/>
    <mergeCell ref="O49:Q49"/>
    <mergeCell ref="A50:B50"/>
    <mergeCell ref="C50:G50"/>
    <mergeCell ref="H50:K50"/>
    <mergeCell ref="L50:N50"/>
    <mergeCell ref="O50:Q50"/>
    <mergeCell ref="A51:B51"/>
    <mergeCell ref="C51:G51"/>
    <mergeCell ref="H51:K51"/>
    <mergeCell ref="L51:N51"/>
    <mergeCell ref="O51:Q51"/>
    <mergeCell ref="A52:B52"/>
    <mergeCell ref="C52:G52"/>
    <mergeCell ref="H52:K52"/>
    <mergeCell ref="L52:N52"/>
    <mergeCell ref="O52:Q52"/>
    <mergeCell ref="A53:B53"/>
    <mergeCell ref="C53:G53"/>
    <mergeCell ref="H53:K53"/>
    <mergeCell ref="L53:N53"/>
    <mergeCell ref="O53:Q53"/>
    <mergeCell ref="A54:B54"/>
    <mergeCell ref="C54:G54"/>
    <mergeCell ref="H54:K54"/>
    <mergeCell ref="L54:N54"/>
    <mergeCell ref="O54:Q54"/>
    <mergeCell ref="A55:B55"/>
    <mergeCell ref="C55:G55"/>
    <mergeCell ref="H55:K55"/>
    <mergeCell ref="L55:N55"/>
    <mergeCell ref="O55:Q55"/>
    <mergeCell ref="A56:B56"/>
    <mergeCell ref="C56:G56"/>
    <mergeCell ref="H56:K56"/>
    <mergeCell ref="L56:N56"/>
    <mergeCell ref="O56:Q56"/>
    <mergeCell ref="A57:B57"/>
    <mergeCell ref="C57:G57"/>
    <mergeCell ref="H57:K57"/>
    <mergeCell ref="L57:N57"/>
    <mergeCell ref="O57:Q57"/>
    <mergeCell ref="A58:B58"/>
    <mergeCell ref="C58:G58"/>
    <mergeCell ref="H58:K58"/>
    <mergeCell ref="L58:N58"/>
    <mergeCell ref="O58:Q58"/>
    <mergeCell ref="A59:B59"/>
    <mergeCell ref="C59:G59"/>
    <mergeCell ref="H59:K59"/>
    <mergeCell ref="L59:N59"/>
    <mergeCell ref="O59:Q59"/>
    <mergeCell ref="A60:B60"/>
    <mergeCell ref="C60:G60"/>
    <mergeCell ref="H60:K60"/>
    <mergeCell ref="L60:N60"/>
    <mergeCell ref="O60:Q60"/>
    <mergeCell ref="A61:B61"/>
    <mergeCell ref="C61:G61"/>
    <mergeCell ref="H61:K61"/>
    <mergeCell ref="L61:N61"/>
    <mergeCell ref="O61:Q61"/>
    <mergeCell ref="A62:B62"/>
    <mergeCell ref="C62:G62"/>
    <mergeCell ref="H62:K62"/>
    <mergeCell ref="L62:N62"/>
    <mergeCell ref="O62:Q62"/>
    <mergeCell ref="A63:B63"/>
    <mergeCell ref="C63:G63"/>
    <mergeCell ref="H63:K63"/>
    <mergeCell ref="L63:M63"/>
    <mergeCell ref="A64:B64"/>
    <mergeCell ref="C64:G64"/>
    <mergeCell ref="H64:K64"/>
    <mergeCell ref="L64:N64"/>
    <mergeCell ref="O64:Q64"/>
    <mergeCell ref="A65:B65"/>
    <mergeCell ref="C65:G65"/>
    <mergeCell ref="H65:K65"/>
    <mergeCell ref="L65:N65"/>
    <mergeCell ref="O65:Q65"/>
    <mergeCell ref="A66:B66"/>
    <mergeCell ref="C66:G66"/>
    <mergeCell ref="H66:K66"/>
    <mergeCell ref="L66:N66"/>
    <mergeCell ref="O66:Q66"/>
    <mergeCell ref="A67:B67"/>
    <mergeCell ref="C67:G67"/>
    <mergeCell ref="H67:K67"/>
    <mergeCell ref="L67:N67"/>
    <mergeCell ref="O67:Q67"/>
    <mergeCell ref="A68:B68"/>
    <mergeCell ref="C68:G68"/>
    <mergeCell ref="H68:K68"/>
    <mergeCell ref="L68:M68"/>
    <mergeCell ref="A69:B69"/>
    <mergeCell ref="C69:G69"/>
    <mergeCell ref="H69:K69"/>
    <mergeCell ref="L69:M69"/>
    <mergeCell ref="A70:B70"/>
    <mergeCell ref="C70:G70"/>
    <mergeCell ref="H70:K70"/>
    <mergeCell ref="L70:N70"/>
    <mergeCell ref="O70:Q70"/>
    <mergeCell ref="A71:B71"/>
    <mergeCell ref="C71:G71"/>
    <mergeCell ref="H71:K71"/>
    <mergeCell ref="L71:N71"/>
    <mergeCell ref="O71:Q71"/>
    <mergeCell ref="A72:B72"/>
    <mergeCell ref="C72:G72"/>
    <mergeCell ref="H72:K72"/>
    <mergeCell ref="L72:M72"/>
    <mergeCell ref="A73:B73"/>
    <mergeCell ref="C73:G73"/>
    <mergeCell ref="H73:K73"/>
    <mergeCell ref="L73:N73"/>
    <mergeCell ref="O73:Q73"/>
    <mergeCell ref="A74:B74"/>
    <mergeCell ref="C74:G74"/>
    <mergeCell ref="H74:K74"/>
    <mergeCell ref="L74:N74"/>
    <mergeCell ref="O74:Q74"/>
    <mergeCell ref="A75:B75"/>
    <mergeCell ref="C75:G75"/>
    <mergeCell ref="H75:K75"/>
    <mergeCell ref="L75:N75"/>
    <mergeCell ref="O75:Q75"/>
    <mergeCell ref="A76:B76"/>
    <mergeCell ref="C76:G76"/>
    <mergeCell ref="H76:K76"/>
    <mergeCell ref="L76:N76"/>
    <mergeCell ref="O76:Q76"/>
    <mergeCell ref="A77:B77"/>
    <mergeCell ref="C77:G77"/>
    <mergeCell ref="H77:K77"/>
    <mergeCell ref="L77:N77"/>
    <mergeCell ref="O77:Q77"/>
    <mergeCell ref="A78:B78"/>
    <mergeCell ref="C78:G78"/>
    <mergeCell ref="H78:K78"/>
    <mergeCell ref="L78:N78"/>
    <mergeCell ref="O78:Q78"/>
    <mergeCell ref="A79:B79"/>
    <mergeCell ref="C79:G79"/>
    <mergeCell ref="H79:K79"/>
    <mergeCell ref="L79:N79"/>
    <mergeCell ref="O79:Q79"/>
    <mergeCell ref="A80:B80"/>
    <mergeCell ref="C80:G80"/>
    <mergeCell ref="H80:K80"/>
    <mergeCell ref="L80:N80"/>
    <mergeCell ref="O80:Q80"/>
    <mergeCell ref="A81:B81"/>
    <mergeCell ref="C81:G81"/>
    <mergeCell ref="H81:K81"/>
    <mergeCell ref="L81:M81"/>
    <mergeCell ref="A82:B82"/>
    <mergeCell ref="C82:G82"/>
    <mergeCell ref="H82:K82"/>
    <mergeCell ref="L82:N82"/>
    <mergeCell ref="O82:Q82"/>
    <mergeCell ref="A83:B83"/>
    <mergeCell ref="C83:G83"/>
    <mergeCell ref="H83:K83"/>
    <mergeCell ref="L83:M83"/>
    <mergeCell ref="O83:Q83"/>
    <mergeCell ref="A84:B84"/>
    <mergeCell ref="C84:G84"/>
    <mergeCell ref="H84:K84"/>
    <mergeCell ref="L84:N84"/>
    <mergeCell ref="O84:Q84"/>
    <mergeCell ref="A85:B85"/>
    <mergeCell ref="C85:G85"/>
    <mergeCell ref="H85:K85"/>
    <mergeCell ref="L85:N85"/>
    <mergeCell ref="O85:Q85"/>
    <mergeCell ref="A86:B86"/>
    <mergeCell ref="C86:G86"/>
    <mergeCell ref="H86:K86"/>
    <mergeCell ref="L86:N86"/>
    <mergeCell ref="O86:Q86"/>
    <mergeCell ref="A87:B87"/>
    <mergeCell ref="C87:G87"/>
    <mergeCell ref="H87:K87"/>
    <mergeCell ref="L87:N87"/>
    <mergeCell ref="O87:Q87"/>
    <mergeCell ref="A88:B88"/>
    <mergeCell ref="C88:G88"/>
    <mergeCell ref="H88:K88"/>
    <mergeCell ref="L88:N88"/>
    <mergeCell ref="O88:Q88"/>
    <mergeCell ref="A89:B89"/>
    <mergeCell ref="C89:G89"/>
    <mergeCell ref="H89:K89"/>
    <mergeCell ref="L89:N89"/>
    <mergeCell ref="O89:Q89"/>
    <mergeCell ref="A90:B90"/>
    <mergeCell ref="C90:G90"/>
    <mergeCell ref="H90:K90"/>
    <mergeCell ref="L90:N90"/>
    <mergeCell ref="O90:Q90"/>
    <mergeCell ref="A91:B91"/>
    <mergeCell ref="C91:G91"/>
    <mergeCell ref="H91:K91"/>
    <mergeCell ref="L91:M91"/>
    <mergeCell ref="O91:P91"/>
    <mergeCell ref="A92:B92"/>
    <mergeCell ref="C92:G92"/>
    <mergeCell ref="H92:K92"/>
    <mergeCell ref="L92:M92"/>
    <mergeCell ref="O92:P92"/>
    <mergeCell ref="A93:B93"/>
    <mergeCell ref="C93:G93"/>
    <mergeCell ref="H93:K93"/>
    <mergeCell ref="L93:N93"/>
    <mergeCell ref="O93:Q93"/>
    <mergeCell ref="A94:B94"/>
    <mergeCell ref="C94:G94"/>
    <mergeCell ref="H94:K94"/>
    <mergeCell ref="L94:M94"/>
    <mergeCell ref="A95:B95"/>
    <mergeCell ref="C95:G95"/>
    <mergeCell ref="H95:K95"/>
    <mergeCell ref="L95:N95"/>
    <mergeCell ref="O95:Q95"/>
    <mergeCell ref="A101:G101"/>
    <mergeCell ref="A102:B102"/>
    <mergeCell ref="C102:G102"/>
    <mergeCell ref="H102:K102"/>
    <mergeCell ref="L102:N102"/>
    <mergeCell ref="O102:Q102"/>
    <mergeCell ref="A96:B96"/>
    <mergeCell ref="C96:G96"/>
    <mergeCell ref="H96:K96"/>
    <mergeCell ref="L96:N96"/>
    <mergeCell ref="O96:Q96"/>
    <mergeCell ref="A97:B97"/>
    <mergeCell ref="C97:G97"/>
    <mergeCell ref="H97:K97"/>
    <mergeCell ref="L97:N97"/>
    <mergeCell ref="O97:Q97"/>
    <mergeCell ref="A103:B103"/>
    <mergeCell ref="C103:G103"/>
    <mergeCell ref="H103:K103"/>
    <mergeCell ref="L103:N103"/>
    <mergeCell ref="O103:Q103"/>
    <mergeCell ref="A104:B104"/>
    <mergeCell ref="C104:G104"/>
    <mergeCell ref="H104:K104"/>
    <mergeCell ref="L104:N104"/>
    <mergeCell ref="O104:Q104"/>
    <mergeCell ref="A105:B105"/>
    <mergeCell ref="C105:G105"/>
    <mergeCell ref="H105:K105"/>
    <mergeCell ref="L105:N105"/>
    <mergeCell ref="O105:Q105"/>
    <mergeCell ref="A106:B106"/>
    <mergeCell ref="C106:G106"/>
    <mergeCell ref="H106:K106"/>
    <mergeCell ref="L106:N106"/>
    <mergeCell ref="O106:Q106"/>
    <mergeCell ref="A107:B107"/>
    <mergeCell ref="C107:G107"/>
    <mergeCell ref="H107:K107"/>
    <mergeCell ref="L107:N107"/>
    <mergeCell ref="O107:Q107"/>
    <mergeCell ref="A108:B108"/>
    <mergeCell ref="C108:G108"/>
    <mergeCell ref="H108:K108"/>
    <mergeCell ref="L108:N108"/>
    <mergeCell ref="O108:Q108"/>
    <mergeCell ref="A109:B109"/>
    <mergeCell ref="C109:G109"/>
    <mergeCell ref="H109:K109"/>
    <mergeCell ref="L109:N109"/>
    <mergeCell ref="O109:Q109"/>
    <mergeCell ref="A110:B110"/>
    <mergeCell ref="C110:G110"/>
    <mergeCell ref="H110:K110"/>
    <mergeCell ref="L110:N110"/>
    <mergeCell ref="O110:Q110"/>
    <mergeCell ref="A111:B111"/>
    <mergeCell ref="C111:G111"/>
    <mergeCell ref="H111:K111"/>
    <mergeCell ref="L111:N111"/>
    <mergeCell ref="O111:Q111"/>
    <mergeCell ref="A112:B112"/>
    <mergeCell ref="C112:G112"/>
    <mergeCell ref="H112:K112"/>
    <mergeCell ref="L112:N112"/>
    <mergeCell ref="O112:Q112"/>
    <mergeCell ref="A113:B113"/>
    <mergeCell ref="C113:G113"/>
    <mergeCell ref="H113:K113"/>
    <mergeCell ref="L113:N113"/>
    <mergeCell ref="O113:Q113"/>
    <mergeCell ref="A114:B114"/>
    <mergeCell ref="C114:G114"/>
    <mergeCell ref="H114:K114"/>
    <mergeCell ref="L114:N114"/>
    <mergeCell ref="O114:Q114"/>
    <mergeCell ref="A115:B115"/>
    <mergeCell ref="C115:G115"/>
    <mergeCell ref="H115:K115"/>
    <mergeCell ref="L115:N115"/>
    <mergeCell ref="O115:Q115"/>
    <mergeCell ref="A116:B116"/>
    <mergeCell ref="C116:G116"/>
    <mergeCell ref="H116:K116"/>
    <mergeCell ref="L116:M116"/>
    <mergeCell ref="A117:B117"/>
    <mergeCell ref="C117:G117"/>
    <mergeCell ref="H117:K117"/>
    <mergeCell ref="L117:M117"/>
    <mergeCell ref="A118:B118"/>
    <mergeCell ref="C118:G118"/>
    <mergeCell ref="H118:K118"/>
    <mergeCell ref="L118:N118"/>
    <mergeCell ref="O118:Q118"/>
    <mergeCell ref="A119:B119"/>
    <mergeCell ref="C119:G119"/>
    <mergeCell ref="H119:K119"/>
    <mergeCell ref="L119:N119"/>
    <mergeCell ref="O119:Q119"/>
    <mergeCell ref="A120:B120"/>
    <mergeCell ref="C120:G120"/>
    <mergeCell ref="H120:K120"/>
    <mergeCell ref="L120:N120"/>
    <mergeCell ref="O120:Q120"/>
    <mergeCell ref="A121:B121"/>
    <mergeCell ref="C121:G121"/>
    <mergeCell ref="H121:K121"/>
    <mergeCell ref="L121:N121"/>
    <mergeCell ref="O121:Q121"/>
    <mergeCell ref="A122:B122"/>
    <mergeCell ref="C122:G122"/>
    <mergeCell ref="H122:K122"/>
    <mergeCell ref="L122:M122"/>
    <mergeCell ref="O122:P122"/>
    <mergeCell ref="A123:B123"/>
    <mergeCell ref="C123:G123"/>
    <mergeCell ref="H123:K123"/>
    <mergeCell ref="L123:N123"/>
    <mergeCell ref="O123:Q123"/>
    <mergeCell ref="A124:B124"/>
    <mergeCell ref="C124:G124"/>
    <mergeCell ref="H124:K124"/>
    <mergeCell ref="L124:N124"/>
    <mergeCell ref="O124:Q124"/>
    <mergeCell ref="A125:B125"/>
    <mergeCell ref="C125:G125"/>
    <mergeCell ref="H125:K125"/>
    <mergeCell ref="L125:N125"/>
    <mergeCell ref="O125:Q125"/>
    <mergeCell ref="A126:B126"/>
    <mergeCell ref="C126:G126"/>
    <mergeCell ref="H126:K126"/>
    <mergeCell ref="L126:N126"/>
    <mergeCell ref="O126:Q126"/>
    <mergeCell ref="A127:B127"/>
    <mergeCell ref="C127:G127"/>
    <mergeCell ref="H127:K127"/>
    <mergeCell ref="L127:N127"/>
    <mergeCell ref="O127:Q127"/>
    <mergeCell ref="A128:B128"/>
    <mergeCell ref="C128:G128"/>
    <mergeCell ref="H128:K128"/>
    <mergeCell ref="L128:N128"/>
    <mergeCell ref="O128:Q128"/>
    <mergeCell ref="A129:B129"/>
    <mergeCell ref="C129:G129"/>
    <mergeCell ref="H129:K129"/>
    <mergeCell ref="L129:N129"/>
    <mergeCell ref="O129:Q129"/>
    <mergeCell ref="A130:B130"/>
    <mergeCell ref="C130:G130"/>
    <mergeCell ref="H130:K130"/>
    <mergeCell ref="L130:N130"/>
    <mergeCell ref="O130:Q130"/>
    <mergeCell ref="A131:B131"/>
    <mergeCell ref="C131:G131"/>
    <mergeCell ref="H131:K131"/>
    <mergeCell ref="L131:N131"/>
    <mergeCell ref="O131:Q131"/>
    <mergeCell ref="A132:B132"/>
    <mergeCell ref="C132:G132"/>
    <mergeCell ref="H132:K132"/>
    <mergeCell ref="L132:N132"/>
    <mergeCell ref="O132:Q132"/>
    <mergeCell ref="A133:B133"/>
    <mergeCell ref="C133:G133"/>
    <mergeCell ref="H133:K133"/>
    <mergeCell ref="L133:N133"/>
    <mergeCell ref="O133:Q133"/>
    <mergeCell ref="A134:B134"/>
    <mergeCell ref="C134:G134"/>
    <mergeCell ref="H134:K134"/>
    <mergeCell ref="L134:N134"/>
    <mergeCell ref="O134:Q134"/>
    <mergeCell ref="A135:B135"/>
    <mergeCell ref="C135:G135"/>
    <mergeCell ref="H135:K135"/>
    <mergeCell ref="L135:N135"/>
    <mergeCell ref="O135:Q135"/>
    <mergeCell ref="A136:B136"/>
    <mergeCell ref="C136:G136"/>
    <mergeCell ref="H136:K136"/>
    <mergeCell ref="L136:N136"/>
    <mergeCell ref="O136:Q136"/>
    <mergeCell ref="A137:B137"/>
    <mergeCell ref="C137:G137"/>
    <mergeCell ref="H137:K137"/>
    <mergeCell ref="L137:M137"/>
    <mergeCell ref="O137:P137"/>
    <mergeCell ref="A138:B138"/>
    <mergeCell ref="C138:G138"/>
    <mergeCell ref="H138:K138"/>
    <mergeCell ref="L138:N138"/>
    <mergeCell ref="O138:Q138"/>
    <mergeCell ref="A139:B139"/>
    <mergeCell ref="C139:G139"/>
    <mergeCell ref="H139:K139"/>
    <mergeCell ref="L139:N139"/>
    <mergeCell ref="O139:Q139"/>
    <mergeCell ref="A140:B140"/>
    <mergeCell ref="C140:G140"/>
    <mergeCell ref="H140:K140"/>
    <mergeCell ref="L140:N140"/>
    <mergeCell ref="O140:Q140"/>
    <mergeCell ref="A141:B141"/>
    <mergeCell ref="C141:G141"/>
    <mergeCell ref="H141:K141"/>
    <mergeCell ref="L141:N141"/>
    <mergeCell ref="O141:Q141"/>
    <mergeCell ref="A142:B142"/>
    <mergeCell ref="C142:G142"/>
    <mergeCell ref="H142:K142"/>
    <mergeCell ref="L142:N142"/>
    <mergeCell ref="O142:Q142"/>
    <mergeCell ref="A143:B143"/>
    <mergeCell ref="C143:G143"/>
    <mergeCell ref="H143:K143"/>
    <mergeCell ref="L143:M143"/>
    <mergeCell ref="A144:B144"/>
    <mergeCell ref="C144:G144"/>
    <mergeCell ref="H144:K144"/>
    <mergeCell ref="L144:N144"/>
    <mergeCell ref="O144:Q144"/>
    <mergeCell ref="O143:Q143"/>
    <mergeCell ref="A145:B145"/>
    <mergeCell ref="C145:G145"/>
    <mergeCell ref="H145:K145"/>
    <mergeCell ref="L145:N145"/>
    <mergeCell ref="O145:Q145"/>
    <mergeCell ref="A146:B146"/>
    <mergeCell ref="C146:G146"/>
    <mergeCell ref="H146:K146"/>
    <mergeCell ref="L146:N146"/>
    <mergeCell ref="O146:Q146"/>
    <mergeCell ref="A147:B147"/>
    <mergeCell ref="C147:G147"/>
    <mergeCell ref="H147:K147"/>
    <mergeCell ref="L147:N147"/>
    <mergeCell ref="O147:Q147"/>
    <mergeCell ref="A148:B148"/>
    <mergeCell ref="C148:G148"/>
    <mergeCell ref="H148:K148"/>
    <mergeCell ref="L148:N148"/>
    <mergeCell ref="O148:Q148"/>
    <mergeCell ref="A149:B149"/>
    <mergeCell ref="C149:G149"/>
    <mergeCell ref="H149:K149"/>
    <mergeCell ref="L149:N149"/>
    <mergeCell ref="O149:Q149"/>
    <mergeCell ref="A150:B150"/>
    <mergeCell ref="C150:G150"/>
    <mergeCell ref="H150:K150"/>
    <mergeCell ref="L150:N150"/>
    <mergeCell ref="O150:Q150"/>
    <mergeCell ref="A153:B153"/>
    <mergeCell ref="C153:G153"/>
    <mergeCell ref="H153:K153"/>
    <mergeCell ref="L153:N153"/>
    <mergeCell ref="O153:Q153"/>
    <mergeCell ref="H155:K155"/>
    <mergeCell ref="A151:B151"/>
    <mergeCell ref="C151:G151"/>
    <mergeCell ref="H151:K151"/>
    <mergeCell ref="L151:N151"/>
    <mergeCell ref="O151:Q151"/>
    <mergeCell ref="A152:B152"/>
    <mergeCell ref="C152:G152"/>
    <mergeCell ref="H152:K152"/>
    <mergeCell ref="L152:N152"/>
    <mergeCell ref="O152:Q152"/>
  </mergeCells>
  <pageMargins left="0.70866141732283472" right="0.70866141732283472" top="0.39370078740157483" bottom="0.3937007874015748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98"/>
  <sheetViews>
    <sheetView topLeftCell="A85" workbookViewId="0">
      <selection activeCell="A95" sqref="A95"/>
    </sheetView>
  </sheetViews>
  <sheetFormatPr defaultRowHeight="15" x14ac:dyDescent="0.25"/>
  <cols>
    <col min="1" max="1" width="40.7109375" customWidth="1"/>
    <col min="2" max="2" width="12" customWidth="1"/>
    <col min="3" max="3" width="12.140625" customWidth="1"/>
    <col min="4" max="5" width="9.28515625" bestFit="1" customWidth="1"/>
  </cols>
  <sheetData>
    <row r="1" spans="1:6" x14ac:dyDescent="0.25">
      <c r="A1" s="217"/>
      <c r="B1" s="217"/>
      <c r="C1" s="217"/>
      <c r="D1" s="217"/>
      <c r="E1" s="217"/>
      <c r="F1" s="217"/>
    </row>
    <row r="2" spans="1:6" x14ac:dyDescent="0.25">
      <c r="A2" s="217"/>
      <c r="B2" s="217"/>
      <c r="C2" s="217"/>
      <c r="D2" s="217"/>
      <c r="E2" s="217"/>
      <c r="F2" s="217"/>
    </row>
    <row r="3" spans="1:6" x14ac:dyDescent="0.25">
      <c r="A3" s="217"/>
      <c r="B3" s="217"/>
      <c r="C3" s="217"/>
      <c r="D3" s="217"/>
      <c r="E3" s="498" t="s">
        <v>428</v>
      </c>
      <c r="F3" s="498"/>
    </row>
    <row r="4" spans="1:6" ht="15.75" x14ac:dyDescent="0.25">
      <c r="A4" s="499" t="s">
        <v>429</v>
      </c>
      <c r="B4" s="499"/>
      <c r="C4" s="499"/>
      <c r="D4" s="499"/>
      <c r="E4" s="499"/>
      <c r="F4" s="499"/>
    </row>
    <row r="5" spans="1:6" ht="15.75" x14ac:dyDescent="0.25">
      <c r="A5" s="499" t="s">
        <v>430</v>
      </c>
      <c r="B5" s="499"/>
      <c r="C5" s="499"/>
      <c r="D5" s="499"/>
      <c r="E5" s="499"/>
      <c r="F5" s="499"/>
    </row>
    <row r="6" spans="1:6" ht="15.75" x14ac:dyDescent="0.25">
      <c r="A6" s="499" t="s">
        <v>431</v>
      </c>
      <c r="B6" s="499"/>
      <c r="C6" s="499"/>
      <c r="D6" s="499"/>
      <c r="E6" s="499"/>
      <c r="F6" s="499"/>
    </row>
    <row r="7" spans="1:6" ht="15.75" x14ac:dyDescent="0.25">
      <c r="A7" s="215"/>
      <c r="B7" s="215"/>
      <c r="C7" s="215"/>
      <c r="D7" s="215"/>
      <c r="E7" s="215"/>
      <c r="F7" s="215"/>
    </row>
    <row r="8" spans="1:6" ht="15.75" x14ac:dyDescent="0.25">
      <c r="A8" s="215"/>
      <c r="B8" s="215"/>
      <c r="C8" s="215"/>
      <c r="D8" s="215"/>
      <c r="E8" s="215"/>
      <c r="F8" s="215"/>
    </row>
    <row r="9" spans="1:6" ht="15.75" x14ac:dyDescent="0.25">
      <c r="A9" s="215"/>
      <c r="B9" s="215"/>
      <c r="C9" s="215"/>
      <c r="D9" s="215"/>
      <c r="E9" s="215"/>
      <c r="F9" s="215"/>
    </row>
    <row r="10" spans="1:6" ht="15.75" thickBot="1" x14ac:dyDescent="0.3">
      <c r="A10" s="218"/>
      <c r="B10" s="218"/>
      <c r="C10" s="218"/>
      <c r="D10" s="218"/>
      <c r="E10" s="218"/>
      <c r="F10" s="218"/>
    </row>
    <row r="11" spans="1:6" x14ac:dyDescent="0.25">
      <c r="A11" s="501" t="s">
        <v>2</v>
      </c>
      <c r="B11" s="219" t="s">
        <v>432</v>
      </c>
      <c r="C11" s="220" t="s">
        <v>433</v>
      </c>
      <c r="D11" s="221"/>
      <c r="E11" s="221"/>
      <c r="F11" s="222"/>
    </row>
    <row r="12" spans="1:6" ht="15.75" thickBot="1" x14ac:dyDescent="0.3">
      <c r="A12" s="502"/>
      <c r="B12" s="223" t="s">
        <v>434</v>
      </c>
      <c r="C12" s="224"/>
      <c r="D12" s="225"/>
      <c r="E12" s="226"/>
      <c r="F12" s="227"/>
    </row>
    <row r="13" spans="1:6" ht="15.75" thickBot="1" x14ac:dyDescent="0.3">
      <c r="A13" s="228"/>
      <c r="B13" s="229"/>
      <c r="C13" s="230"/>
      <c r="D13" s="231"/>
      <c r="E13" s="232"/>
      <c r="F13" s="233"/>
    </row>
    <row r="14" spans="1:6" ht="15.75" thickBot="1" x14ac:dyDescent="0.3">
      <c r="A14" s="234" t="s">
        <v>435</v>
      </c>
      <c r="B14" s="235"/>
      <c r="C14" s="236">
        <f>SUM(C13:C13)</f>
        <v>0</v>
      </c>
      <c r="D14" s="237"/>
      <c r="E14" s="238">
        <f>SUM(E13:E13)</f>
        <v>0</v>
      </c>
      <c r="F14" s="239"/>
    </row>
    <row r="15" spans="1:6" x14ac:dyDescent="0.25">
      <c r="A15" s="240" t="s">
        <v>436</v>
      </c>
      <c r="B15" s="241"/>
      <c r="C15" s="242">
        <v>440</v>
      </c>
      <c r="D15" s="243"/>
      <c r="E15" s="244"/>
      <c r="F15" s="245"/>
    </row>
    <row r="16" spans="1:6" x14ac:dyDescent="0.25">
      <c r="A16" s="240" t="s">
        <v>237</v>
      </c>
      <c r="B16" s="246"/>
      <c r="C16" s="247">
        <v>600</v>
      </c>
      <c r="D16" s="248"/>
      <c r="E16" s="249"/>
      <c r="F16" s="250"/>
    </row>
    <row r="17" spans="1:6" x14ac:dyDescent="0.25">
      <c r="A17" s="240" t="s">
        <v>437</v>
      </c>
      <c r="B17" s="246"/>
      <c r="C17" s="247">
        <v>200</v>
      </c>
      <c r="D17" s="248"/>
      <c r="E17" s="249"/>
      <c r="F17" s="250"/>
    </row>
    <row r="18" spans="1:6" x14ac:dyDescent="0.25">
      <c r="A18" s="251" t="s">
        <v>350</v>
      </c>
      <c r="B18" s="246"/>
      <c r="C18" s="247">
        <v>400</v>
      </c>
      <c r="D18" s="248"/>
      <c r="E18" s="249"/>
      <c r="F18" s="250"/>
    </row>
    <row r="19" spans="1:6" x14ac:dyDescent="0.25">
      <c r="A19" s="252" t="s">
        <v>438</v>
      </c>
      <c r="B19" s="246"/>
      <c r="C19" s="247">
        <v>1000</v>
      </c>
      <c r="D19" s="248" t="s">
        <v>439</v>
      </c>
      <c r="E19" s="249"/>
      <c r="F19" s="250"/>
    </row>
    <row r="20" spans="1:6" x14ac:dyDescent="0.25">
      <c r="A20" s="253" t="s">
        <v>440</v>
      </c>
      <c r="B20" s="246"/>
      <c r="C20" s="247"/>
      <c r="D20" s="248"/>
      <c r="E20" s="249"/>
      <c r="F20" s="250"/>
    </row>
    <row r="21" spans="1:6" x14ac:dyDescent="0.25">
      <c r="A21" s="240" t="s">
        <v>441</v>
      </c>
      <c r="B21" s="241"/>
      <c r="C21" s="242">
        <v>3000</v>
      </c>
      <c r="D21" s="248"/>
      <c r="E21" s="249"/>
      <c r="F21" s="250"/>
    </row>
    <row r="22" spans="1:6" x14ac:dyDescent="0.25">
      <c r="A22" s="251" t="s">
        <v>442</v>
      </c>
      <c r="B22" s="241"/>
      <c r="C22" s="242">
        <v>600</v>
      </c>
      <c r="D22" s="248"/>
      <c r="E22" s="249"/>
      <c r="F22" s="250"/>
    </row>
    <row r="23" spans="1:6" x14ac:dyDescent="0.25">
      <c r="A23" s="251" t="s">
        <v>443</v>
      </c>
      <c r="B23" s="241"/>
      <c r="C23" s="242">
        <v>300</v>
      </c>
      <c r="D23" s="248"/>
      <c r="E23" s="249"/>
      <c r="F23" s="250"/>
    </row>
    <row r="24" spans="1:6" x14ac:dyDescent="0.25">
      <c r="A24" s="251" t="s">
        <v>444</v>
      </c>
      <c r="B24" s="241"/>
      <c r="C24" s="242">
        <v>200</v>
      </c>
      <c r="D24" s="248"/>
      <c r="E24" s="249"/>
      <c r="F24" s="250"/>
    </row>
    <row r="25" spans="1:6" x14ac:dyDescent="0.25">
      <c r="A25" s="240" t="s">
        <v>445</v>
      </c>
      <c r="B25" s="246"/>
      <c r="C25" s="247">
        <v>1452</v>
      </c>
      <c r="D25" s="248"/>
      <c r="E25" s="249"/>
      <c r="F25" s="250"/>
    </row>
    <row r="26" spans="1:6" x14ac:dyDescent="0.25">
      <c r="A26" s="240" t="s">
        <v>446</v>
      </c>
      <c r="B26" s="246"/>
      <c r="C26" s="247">
        <v>448</v>
      </c>
      <c r="D26" s="503"/>
      <c r="E26" s="504"/>
      <c r="F26" s="505"/>
    </row>
    <row r="27" spans="1:6" x14ac:dyDescent="0.25">
      <c r="A27" s="240"/>
      <c r="B27" s="246"/>
      <c r="C27" s="247"/>
      <c r="D27" s="248">
        <v>0</v>
      </c>
      <c r="E27" s="249"/>
      <c r="F27" s="254"/>
    </row>
    <row r="28" spans="1:6" x14ac:dyDescent="0.25">
      <c r="A28" s="255" t="s">
        <v>447</v>
      </c>
      <c r="B28" s="256"/>
      <c r="C28" s="257">
        <f>SUM(C14:C27)</f>
        <v>8640</v>
      </c>
      <c r="D28" s="258"/>
      <c r="E28" s="259">
        <f>SUM(E14:E27)</f>
        <v>0</v>
      </c>
      <c r="F28" s="260"/>
    </row>
    <row r="29" spans="1:6" x14ac:dyDescent="0.25">
      <c r="A29" s="240"/>
      <c r="B29" s="246"/>
      <c r="C29" s="247"/>
      <c r="D29" s="248"/>
      <c r="E29" s="249"/>
      <c r="F29" s="261"/>
    </row>
    <row r="30" spans="1:6" x14ac:dyDescent="0.25">
      <c r="A30" s="240"/>
      <c r="B30" s="246"/>
      <c r="C30" s="247"/>
      <c r="D30" s="248"/>
      <c r="E30" s="249"/>
      <c r="F30" s="261"/>
    </row>
    <row r="31" spans="1:6" x14ac:dyDescent="0.25">
      <c r="A31" s="217"/>
      <c r="B31" s="217"/>
      <c r="C31" s="217"/>
      <c r="D31" s="217"/>
      <c r="E31" s="217"/>
      <c r="F31" s="217"/>
    </row>
    <row r="32" spans="1:6" x14ac:dyDescent="0.25">
      <c r="A32" s="217"/>
      <c r="B32" s="217"/>
      <c r="C32" s="217"/>
      <c r="D32" s="217"/>
      <c r="E32" s="217"/>
      <c r="F32" s="217"/>
    </row>
    <row r="33" spans="1:6" x14ac:dyDescent="0.25">
      <c r="A33" s="217"/>
      <c r="B33" s="217"/>
      <c r="C33" s="217"/>
      <c r="D33" s="217"/>
      <c r="E33" s="217"/>
      <c r="F33" s="217"/>
    </row>
    <row r="34" spans="1:6" x14ac:dyDescent="0.25">
      <c r="A34" s="217"/>
      <c r="B34" s="217"/>
      <c r="C34" s="217"/>
      <c r="D34" s="217"/>
      <c r="E34" s="217"/>
      <c r="F34" s="217"/>
    </row>
    <row r="35" spans="1:6" x14ac:dyDescent="0.25">
      <c r="A35" s="217"/>
      <c r="B35" s="217"/>
      <c r="C35" s="217"/>
      <c r="D35" s="217"/>
      <c r="E35" s="217"/>
      <c r="F35" s="217"/>
    </row>
    <row r="36" spans="1:6" x14ac:dyDescent="0.25">
      <c r="A36" s="217"/>
      <c r="B36" s="217"/>
      <c r="C36" s="217"/>
      <c r="D36" s="217"/>
      <c r="E36" s="217"/>
      <c r="F36" s="217"/>
    </row>
    <row r="37" spans="1:6" x14ac:dyDescent="0.25">
      <c r="A37" s="217"/>
      <c r="B37" s="217"/>
      <c r="C37" s="217"/>
      <c r="D37" s="217"/>
      <c r="E37" s="217"/>
      <c r="F37" s="217"/>
    </row>
    <row r="38" spans="1:6" x14ac:dyDescent="0.25">
      <c r="A38" s="217"/>
      <c r="B38" s="217"/>
      <c r="C38" s="217"/>
      <c r="D38" s="217"/>
      <c r="E38" s="217"/>
      <c r="F38" s="217"/>
    </row>
    <row r="39" spans="1:6" x14ac:dyDescent="0.25">
      <c r="A39" s="217"/>
      <c r="B39" s="217"/>
      <c r="C39" s="217"/>
      <c r="D39" s="217"/>
      <c r="E39" s="217"/>
      <c r="F39" s="217"/>
    </row>
    <row r="40" spans="1:6" x14ac:dyDescent="0.25">
      <c r="A40" s="217"/>
      <c r="B40" s="217"/>
      <c r="C40" s="217"/>
      <c r="D40" s="217"/>
      <c r="E40" s="217"/>
      <c r="F40" s="217"/>
    </row>
    <row r="41" spans="1:6" x14ac:dyDescent="0.25">
      <c r="A41" s="217"/>
      <c r="B41" s="217"/>
      <c r="C41" s="217"/>
      <c r="D41" s="217"/>
      <c r="E41" s="217"/>
      <c r="F41" s="217"/>
    </row>
    <row r="42" spans="1:6" x14ac:dyDescent="0.25">
      <c r="A42" s="217"/>
      <c r="B42" s="217"/>
      <c r="C42" s="217"/>
      <c r="D42" s="217"/>
      <c r="E42" s="217"/>
      <c r="F42" s="217"/>
    </row>
    <row r="43" spans="1:6" x14ac:dyDescent="0.25">
      <c r="A43" s="217"/>
      <c r="B43" s="217"/>
      <c r="C43" s="217"/>
      <c r="D43" s="217"/>
      <c r="E43" s="217"/>
      <c r="F43" s="217"/>
    </row>
    <row r="44" spans="1:6" x14ac:dyDescent="0.25">
      <c r="A44" s="217"/>
      <c r="B44" s="217"/>
      <c r="C44" s="217"/>
      <c r="D44" s="217"/>
      <c r="E44" s="217"/>
      <c r="F44" s="217"/>
    </row>
    <row r="45" spans="1:6" x14ac:dyDescent="0.25">
      <c r="A45" s="217"/>
      <c r="B45" s="217"/>
      <c r="C45" s="217"/>
      <c r="D45" s="217"/>
      <c r="E45" s="217"/>
      <c r="F45" s="217"/>
    </row>
    <row r="46" spans="1:6" x14ac:dyDescent="0.25">
      <c r="A46" s="217"/>
      <c r="B46" s="217"/>
      <c r="C46" s="217"/>
      <c r="D46" s="217"/>
      <c r="E46" s="217"/>
      <c r="F46" s="217"/>
    </row>
    <row r="47" spans="1:6" x14ac:dyDescent="0.25">
      <c r="A47" s="217"/>
      <c r="B47" s="217"/>
      <c r="C47" s="217"/>
      <c r="D47" s="217"/>
      <c r="E47" s="217"/>
      <c r="F47" s="217"/>
    </row>
    <row r="48" spans="1:6" x14ac:dyDescent="0.25">
      <c r="A48" s="217"/>
      <c r="B48" s="217"/>
      <c r="C48" s="217"/>
      <c r="D48" s="217"/>
      <c r="E48" s="217"/>
      <c r="F48" s="217"/>
    </row>
    <row r="49" spans="1:6" x14ac:dyDescent="0.25">
      <c r="A49" s="217"/>
      <c r="B49" s="217"/>
      <c r="C49" s="217"/>
      <c r="D49" s="217"/>
      <c r="E49" s="217"/>
      <c r="F49" s="217"/>
    </row>
    <row r="50" spans="1:6" x14ac:dyDescent="0.25">
      <c r="A50" s="217"/>
      <c r="B50" s="217"/>
      <c r="C50" s="217"/>
      <c r="D50" s="217"/>
      <c r="E50" s="498" t="s">
        <v>448</v>
      </c>
      <c r="F50" s="498"/>
    </row>
    <row r="51" spans="1:6" ht="15.75" x14ac:dyDescent="0.25">
      <c r="A51" s="499" t="s">
        <v>429</v>
      </c>
      <c r="B51" s="499"/>
      <c r="C51" s="499"/>
      <c r="D51" s="499"/>
      <c r="E51" s="499"/>
      <c r="F51" s="499"/>
    </row>
    <row r="52" spans="1:6" ht="15.75" x14ac:dyDescent="0.25">
      <c r="A52" s="499" t="s">
        <v>430</v>
      </c>
      <c r="B52" s="499"/>
      <c r="C52" s="499"/>
      <c r="D52" s="499"/>
      <c r="E52" s="499"/>
      <c r="F52" s="499"/>
    </row>
    <row r="53" spans="1:6" x14ac:dyDescent="0.25">
      <c r="A53" s="500" t="s">
        <v>449</v>
      </c>
      <c r="B53" s="500"/>
      <c r="C53" s="500"/>
      <c r="D53" s="500"/>
      <c r="E53" s="500"/>
      <c r="F53" s="500"/>
    </row>
    <row r="54" spans="1:6" ht="15.75" thickBot="1" x14ac:dyDescent="0.3">
      <c r="A54" s="262"/>
      <c r="B54" s="262"/>
      <c r="C54" s="262"/>
      <c r="D54" s="262"/>
      <c r="E54" s="262"/>
      <c r="F54" s="262"/>
    </row>
    <row r="55" spans="1:6" ht="15.75" thickBot="1" x14ac:dyDescent="0.3">
      <c r="A55" s="263" t="s">
        <v>2</v>
      </c>
      <c r="B55" s="267" t="s">
        <v>450</v>
      </c>
      <c r="C55" s="264"/>
      <c r="D55" s="264"/>
      <c r="E55" s="264"/>
      <c r="F55" s="265"/>
    </row>
    <row r="56" spans="1:6" ht="15.75" thickBot="1" x14ac:dyDescent="0.3">
      <c r="A56" s="266"/>
      <c r="B56" s="300" t="s">
        <v>411</v>
      </c>
      <c r="C56" s="268"/>
      <c r="D56" s="268"/>
      <c r="E56" s="268"/>
      <c r="F56" s="269"/>
    </row>
    <row r="57" spans="1:6" x14ac:dyDescent="0.25">
      <c r="A57" s="251" t="s">
        <v>451</v>
      </c>
      <c r="B57" s="274">
        <v>418619</v>
      </c>
      <c r="C57" s="275"/>
      <c r="D57" s="242"/>
      <c r="E57" s="242"/>
      <c r="F57" s="276"/>
    </row>
    <row r="58" spans="1:6" x14ac:dyDescent="0.25">
      <c r="A58" s="240" t="s">
        <v>452</v>
      </c>
      <c r="B58" s="277">
        <v>442454</v>
      </c>
      <c r="C58" s="278"/>
      <c r="D58" s="280"/>
      <c r="E58" s="247"/>
      <c r="F58" s="279"/>
    </row>
    <row r="59" spans="1:6" x14ac:dyDescent="0.25">
      <c r="A59" s="240" t="s">
        <v>453</v>
      </c>
      <c r="B59" s="277">
        <v>1262402</v>
      </c>
      <c r="C59" s="278"/>
      <c r="D59" s="280"/>
      <c r="E59" s="247"/>
      <c r="F59" s="279"/>
    </row>
    <row r="60" spans="1:6" x14ac:dyDescent="0.25">
      <c r="A60" s="240" t="s">
        <v>454</v>
      </c>
      <c r="B60" s="277">
        <v>1876525</v>
      </c>
      <c r="C60" s="278"/>
      <c r="D60" s="280"/>
      <c r="E60" s="247"/>
      <c r="F60" s="279"/>
    </row>
    <row r="61" spans="1:6" ht="15.75" thickBot="1" x14ac:dyDescent="0.3">
      <c r="A61" s="282"/>
      <c r="B61" s="283"/>
      <c r="C61" s="284"/>
      <c r="D61" s="257"/>
      <c r="E61" s="247"/>
      <c r="F61" s="279"/>
    </row>
    <row r="62" spans="1:6" ht="15.75" thickBot="1" x14ac:dyDescent="0.3">
      <c r="A62" s="234" t="s">
        <v>455</v>
      </c>
      <c r="B62" s="285">
        <f>SUM(B57:B61)</f>
        <v>4000000</v>
      </c>
      <c r="C62" s="284">
        <v>4000000</v>
      </c>
      <c r="D62" s="280"/>
      <c r="E62" s="247"/>
      <c r="F62" s="279"/>
    </row>
    <row r="63" spans="1:6" x14ac:dyDescent="0.25">
      <c r="A63" s="286" t="s">
        <v>456</v>
      </c>
      <c r="B63" s="287"/>
      <c r="C63" s="278">
        <f>SUM(B64:B66)</f>
        <v>1070000</v>
      </c>
      <c r="D63" s="280"/>
      <c r="E63" s="247"/>
      <c r="F63" s="279"/>
    </row>
    <row r="64" spans="1:6" x14ac:dyDescent="0.25">
      <c r="A64" s="240" t="s">
        <v>457</v>
      </c>
      <c r="B64" s="281">
        <v>960000</v>
      </c>
      <c r="C64" s="278" t="s">
        <v>458</v>
      </c>
      <c r="D64" s="280"/>
      <c r="E64" s="247"/>
      <c r="F64" s="279"/>
    </row>
    <row r="65" spans="1:6" x14ac:dyDescent="0.25">
      <c r="A65" s="240" t="s">
        <v>459</v>
      </c>
      <c r="B65" s="281">
        <v>80000</v>
      </c>
      <c r="C65" s="278"/>
      <c r="D65" s="280"/>
      <c r="E65" s="247"/>
      <c r="F65" s="279"/>
    </row>
    <row r="66" spans="1:6" ht="15.75" thickBot="1" x14ac:dyDescent="0.3">
      <c r="A66" s="228" t="s">
        <v>460</v>
      </c>
      <c r="B66" s="377">
        <v>30000</v>
      </c>
      <c r="C66" s="378"/>
      <c r="D66" s="379"/>
      <c r="E66" s="380"/>
      <c r="F66" s="381"/>
    </row>
    <row r="67" spans="1:6" ht="15.75" thickBot="1" x14ac:dyDescent="0.3">
      <c r="A67" s="270" t="s">
        <v>461</v>
      </c>
      <c r="B67" s="382">
        <v>400000</v>
      </c>
      <c r="C67" s="271">
        <v>400000</v>
      </c>
      <c r="D67" s="383"/>
      <c r="E67" s="272"/>
      <c r="F67" s="273"/>
    </row>
    <row r="68" spans="1:6" x14ac:dyDescent="0.25">
      <c r="A68" s="286" t="s">
        <v>462</v>
      </c>
      <c r="B68" s="287"/>
      <c r="C68" s="275">
        <f>SUM(B69:B85)</f>
        <v>4850000</v>
      </c>
      <c r="D68" s="242"/>
      <c r="E68" s="242"/>
      <c r="F68" s="276"/>
    </row>
    <row r="69" spans="1:6" x14ac:dyDescent="0.25">
      <c r="A69" s="247" t="s">
        <v>463</v>
      </c>
      <c r="B69" s="289">
        <v>700000</v>
      </c>
      <c r="C69" s="278"/>
      <c r="D69" s="280"/>
      <c r="E69" s="247"/>
      <c r="F69" s="279"/>
    </row>
    <row r="70" spans="1:6" x14ac:dyDescent="0.25">
      <c r="A70" s="240" t="s">
        <v>464</v>
      </c>
      <c r="B70" s="289">
        <v>500000</v>
      </c>
      <c r="C70" s="278"/>
      <c r="D70" s="280"/>
      <c r="E70" s="247"/>
      <c r="F70" s="279"/>
    </row>
    <row r="71" spans="1:6" x14ac:dyDescent="0.25">
      <c r="A71" s="240" t="s">
        <v>465</v>
      </c>
      <c r="B71" s="289">
        <v>600000</v>
      </c>
      <c r="C71" s="278"/>
      <c r="D71" s="280"/>
      <c r="E71" s="247"/>
      <c r="F71" s="279"/>
    </row>
    <row r="72" spans="1:6" x14ac:dyDescent="0.25">
      <c r="A72" s="240" t="s">
        <v>466</v>
      </c>
      <c r="B72" s="289">
        <v>100000</v>
      </c>
      <c r="C72" s="278"/>
      <c r="D72" s="280"/>
      <c r="E72" s="247"/>
      <c r="F72" s="279"/>
    </row>
    <row r="73" spans="1:6" x14ac:dyDescent="0.25">
      <c r="A73" s="240" t="s">
        <v>467</v>
      </c>
      <c r="B73" s="289">
        <v>400000</v>
      </c>
      <c r="C73" s="278"/>
      <c r="D73" s="280"/>
      <c r="E73" s="247"/>
      <c r="F73" s="279"/>
    </row>
    <row r="74" spans="1:6" x14ac:dyDescent="0.25">
      <c r="A74" s="240" t="s">
        <v>468</v>
      </c>
      <c r="B74" s="289">
        <v>250000</v>
      </c>
      <c r="C74" s="278"/>
      <c r="D74" s="280"/>
      <c r="E74" s="247"/>
      <c r="F74" s="279"/>
    </row>
    <row r="75" spans="1:6" x14ac:dyDescent="0.25">
      <c r="A75" s="240" t="s">
        <v>469</v>
      </c>
      <c r="B75" s="289">
        <v>200000</v>
      </c>
      <c r="C75" s="278"/>
      <c r="D75" s="280"/>
      <c r="E75" s="247"/>
      <c r="F75" s="279"/>
    </row>
    <row r="76" spans="1:6" x14ac:dyDescent="0.25">
      <c r="A76" s="240" t="s">
        <v>470</v>
      </c>
      <c r="B76" s="290">
        <v>500000</v>
      </c>
      <c r="C76" s="278"/>
      <c r="D76" s="280"/>
      <c r="E76" s="247"/>
      <c r="F76" s="279"/>
    </row>
    <row r="77" spans="1:6" x14ac:dyDescent="0.25">
      <c r="A77" s="240" t="s">
        <v>471</v>
      </c>
      <c r="B77" s="290">
        <v>300000</v>
      </c>
      <c r="C77" s="278"/>
      <c r="D77" s="280"/>
      <c r="E77" s="248"/>
      <c r="F77" s="279"/>
    </row>
    <row r="78" spans="1:6" x14ac:dyDescent="0.25">
      <c r="A78" s="240" t="s">
        <v>471</v>
      </c>
      <c r="B78" s="290">
        <v>200000</v>
      </c>
      <c r="C78" s="278"/>
      <c r="D78" s="280"/>
      <c r="E78" s="248"/>
      <c r="F78" s="279"/>
    </row>
    <row r="79" spans="1:6" x14ac:dyDescent="0.25">
      <c r="A79" s="240" t="s">
        <v>472</v>
      </c>
      <c r="B79" s="289">
        <v>100000</v>
      </c>
      <c r="C79" s="278"/>
      <c r="D79" s="247"/>
      <c r="E79" s="279"/>
      <c r="F79" s="279"/>
    </row>
    <row r="80" spans="1:6" x14ac:dyDescent="0.25">
      <c r="A80" s="252" t="s">
        <v>473</v>
      </c>
      <c r="B80" s="288">
        <v>100000</v>
      </c>
      <c r="C80" s="284"/>
      <c r="D80" s="291"/>
      <c r="E80" s="257"/>
      <c r="F80" s="292"/>
    </row>
    <row r="81" spans="1:6" x14ac:dyDescent="0.25">
      <c r="A81" s="240" t="s">
        <v>474</v>
      </c>
      <c r="B81" s="289">
        <v>100000</v>
      </c>
      <c r="C81" s="284"/>
      <c r="D81" s="291"/>
      <c r="E81" s="257"/>
      <c r="F81" s="292"/>
    </row>
    <row r="82" spans="1:6" x14ac:dyDescent="0.25">
      <c r="A82" s="240" t="s">
        <v>475</v>
      </c>
      <c r="B82" s="289">
        <v>200000</v>
      </c>
      <c r="C82" s="278"/>
      <c r="D82" s="280"/>
      <c r="E82" s="247"/>
      <c r="F82" s="279"/>
    </row>
    <row r="83" spans="1:6" x14ac:dyDescent="0.25">
      <c r="A83" s="240" t="s">
        <v>476</v>
      </c>
      <c r="B83" s="289">
        <v>200000</v>
      </c>
      <c r="C83" s="278"/>
      <c r="D83" s="280"/>
      <c r="E83" s="247"/>
      <c r="F83" s="279"/>
    </row>
    <row r="84" spans="1:6" x14ac:dyDescent="0.25">
      <c r="A84" s="240" t="s">
        <v>477</v>
      </c>
      <c r="B84" s="289">
        <v>200000</v>
      </c>
      <c r="C84" s="278"/>
      <c r="D84" s="280"/>
      <c r="E84" s="247"/>
      <c r="F84" s="279"/>
    </row>
    <row r="85" spans="1:6" ht="15.75" thickBot="1" x14ac:dyDescent="0.3">
      <c r="A85" s="374" t="s">
        <v>478</v>
      </c>
      <c r="B85" s="375">
        <v>200000</v>
      </c>
      <c r="C85" s="376"/>
      <c r="D85" s="297"/>
      <c r="E85" s="298"/>
      <c r="F85" s="299"/>
    </row>
    <row r="86" spans="1:6" x14ac:dyDescent="0.25">
      <c r="A86" s="251" t="s">
        <v>479</v>
      </c>
      <c r="B86" s="373">
        <v>300000</v>
      </c>
      <c r="C86" s="275">
        <v>300000</v>
      </c>
      <c r="D86" s="242"/>
      <c r="E86" s="242"/>
      <c r="F86" s="276"/>
    </row>
    <row r="87" spans="1:6" x14ac:dyDescent="0.25">
      <c r="A87" s="240" t="s">
        <v>480</v>
      </c>
      <c r="B87" s="293">
        <v>25000</v>
      </c>
      <c r="C87" s="278">
        <v>25000</v>
      </c>
      <c r="D87" s="247"/>
      <c r="E87" s="247"/>
      <c r="F87" s="279"/>
    </row>
    <row r="88" spans="1:6" x14ac:dyDescent="0.25">
      <c r="A88" s="253" t="s">
        <v>481</v>
      </c>
      <c r="B88" s="289"/>
      <c r="C88" s="284">
        <f>SUM(B89:B94)</f>
        <v>641000</v>
      </c>
      <c r="D88" s="291"/>
      <c r="E88" s="257"/>
      <c r="F88" s="292"/>
    </row>
    <row r="89" spans="1:6" x14ac:dyDescent="0.25">
      <c r="A89" s="251" t="s">
        <v>482</v>
      </c>
      <c r="B89" s="288">
        <v>50000</v>
      </c>
      <c r="C89" s="278"/>
      <c r="D89" s="247"/>
      <c r="E89" s="247"/>
      <c r="F89" s="279"/>
    </row>
    <row r="90" spans="1:6" x14ac:dyDescent="0.25">
      <c r="A90" s="251" t="s">
        <v>483</v>
      </c>
      <c r="B90" s="288">
        <v>240000</v>
      </c>
      <c r="C90" s="278"/>
      <c r="D90" s="247"/>
      <c r="E90" s="247"/>
      <c r="F90" s="279"/>
    </row>
    <row r="91" spans="1:6" x14ac:dyDescent="0.25">
      <c r="A91" s="252" t="s">
        <v>484</v>
      </c>
      <c r="B91" s="288">
        <v>43000</v>
      </c>
      <c r="C91" s="278"/>
      <c r="D91" s="247"/>
      <c r="E91" s="247"/>
      <c r="F91" s="279"/>
    </row>
    <row r="92" spans="1:6" x14ac:dyDescent="0.25">
      <c r="A92" s="240" t="s">
        <v>485</v>
      </c>
      <c r="B92" s="289">
        <v>161000</v>
      </c>
      <c r="C92" s="278"/>
      <c r="D92" s="280"/>
      <c r="E92" s="247"/>
      <c r="F92" s="279"/>
    </row>
    <row r="93" spans="1:6" x14ac:dyDescent="0.25">
      <c r="A93" s="240" t="s">
        <v>486</v>
      </c>
      <c r="B93" s="289">
        <v>95000</v>
      </c>
      <c r="C93" s="278"/>
      <c r="D93" s="280"/>
      <c r="E93" s="247"/>
      <c r="F93" s="279"/>
    </row>
    <row r="94" spans="1:6" x14ac:dyDescent="0.25">
      <c r="A94" s="240" t="s">
        <v>487</v>
      </c>
      <c r="B94" s="289">
        <v>52000</v>
      </c>
      <c r="C94" s="278"/>
      <c r="D94" s="280"/>
      <c r="E94" s="247"/>
      <c r="F94" s="279"/>
    </row>
    <row r="95" spans="1:6" x14ac:dyDescent="0.25">
      <c r="A95" s="255" t="s">
        <v>488</v>
      </c>
      <c r="B95" s="294">
        <f>SUM(B62:B94)</f>
        <v>11286000</v>
      </c>
      <c r="C95" s="294">
        <f>SUM(C62:C94)</f>
        <v>11286000</v>
      </c>
      <c r="D95" s="291"/>
      <c r="E95" s="257"/>
      <c r="F95" s="292"/>
    </row>
    <row r="96" spans="1:6" x14ac:dyDescent="0.25">
      <c r="A96" s="240"/>
      <c r="B96" s="278"/>
      <c r="C96" s="278"/>
      <c r="D96" s="247"/>
      <c r="E96" s="247"/>
      <c r="F96" s="279"/>
    </row>
    <row r="97" spans="1:6" x14ac:dyDescent="0.25">
      <c r="A97" s="255" t="s">
        <v>489</v>
      </c>
      <c r="B97" s="284">
        <f>SUM(B96:B96)</f>
        <v>0</v>
      </c>
      <c r="C97" s="278"/>
      <c r="D97" s="280"/>
      <c r="E97" s="247"/>
      <c r="F97" s="279"/>
    </row>
    <row r="98" spans="1:6" ht="15.75" thickBot="1" x14ac:dyDescent="0.3">
      <c r="A98" s="295" t="s">
        <v>490</v>
      </c>
      <c r="B98" s="296">
        <f>B95+B97</f>
        <v>11286000</v>
      </c>
      <c r="C98" s="296">
        <f>C95+C97</f>
        <v>11286000</v>
      </c>
      <c r="D98" s="297"/>
      <c r="E98" s="298"/>
      <c r="F98" s="299"/>
    </row>
  </sheetData>
  <mergeCells count="10">
    <mergeCell ref="E50:F50"/>
    <mergeCell ref="A51:F51"/>
    <mergeCell ref="A52:F52"/>
    <mergeCell ref="A53:F53"/>
    <mergeCell ref="E3:F3"/>
    <mergeCell ref="A4:F4"/>
    <mergeCell ref="A5:F5"/>
    <mergeCell ref="A6:F6"/>
    <mergeCell ref="A11:A12"/>
    <mergeCell ref="D26:F26"/>
  </mergeCells>
  <pageMargins left="0" right="0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O54" sqref="O54"/>
    </sheetView>
  </sheetViews>
  <sheetFormatPr defaultRowHeight="15" x14ac:dyDescent="0.25"/>
  <cols>
    <col min="1" max="1" width="6.5703125" customWidth="1"/>
    <col min="2" max="2" width="5.85546875" customWidth="1"/>
    <col min="12" max="12" width="3.7109375" customWidth="1"/>
    <col min="13" max="13" width="2.7109375" customWidth="1"/>
    <col min="14" max="14" width="2.28515625" customWidth="1"/>
  </cols>
  <sheetData>
    <row r="1" spans="1:14" x14ac:dyDescent="0.25">
      <c r="A1" s="304"/>
      <c r="B1" s="304"/>
      <c r="C1" s="304"/>
      <c r="D1" s="304"/>
      <c r="E1" s="304"/>
      <c r="F1" s="304"/>
      <c r="G1" s="304"/>
      <c r="H1" s="304"/>
      <c r="I1" s="304"/>
      <c r="J1" s="304"/>
      <c r="K1" s="506" t="s">
        <v>491</v>
      </c>
      <c r="L1" s="506"/>
      <c r="M1" s="506"/>
      <c r="N1" s="304"/>
    </row>
    <row r="2" spans="1:14" x14ac:dyDescent="0.25">
      <c r="A2" s="507" t="s">
        <v>356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305"/>
      <c r="N2" s="305"/>
    </row>
    <row r="3" spans="1:14" ht="15.75" x14ac:dyDescent="0.25">
      <c r="A3" s="508" t="s">
        <v>492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304"/>
    </row>
    <row r="4" spans="1:14" ht="15.75" thickBot="1" x14ac:dyDescent="0.3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509"/>
      <c r="L4" s="509"/>
      <c r="M4" s="304"/>
      <c r="N4" s="304"/>
    </row>
    <row r="5" spans="1:14" x14ac:dyDescent="0.25">
      <c r="A5" s="510" t="s">
        <v>407</v>
      </c>
      <c r="B5" s="511"/>
      <c r="C5" s="511" t="s">
        <v>2</v>
      </c>
      <c r="D5" s="511"/>
      <c r="E5" s="511"/>
      <c r="F5" s="511"/>
      <c r="G5" s="511"/>
      <c r="H5" s="514" t="s">
        <v>497</v>
      </c>
      <c r="I5" s="514"/>
      <c r="J5" s="514"/>
      <c r="K5" s="514"/>
      <c r="L5" s="515" t="s">
        <v>408</v>
      </c>
      <c r="M5" s="515"/>
      <c r="N5" s="516"/>
    </row>
    <row r="6" spans="1:14" x14ac:dyDescent="0.25">
      <c r="A6" s="512"/>
      <c r="B6" s="513"/>
      <c r="C6" s="513"/>
      <c r="D6" s="513"/>
      <c r="E6" s="513"/>
      <c r="F6" s="513"/>
      <c r="G6" s="513"/>
      <c r="H6" s="301" t="s">
        <v>401</v>
      </c>
      <c r="I6" s="301" t="s">
        <v>402</v>
      </c>
      <c r="J6" s="302" t="s">
        <v>403</v>
      </c>
      <c r="K6" s="306" t="s">
        <v>409</v>
      </c>
      <c r="L6" s="517"/>
      <c r="M6" s="518"/>
      <c r="N6" s="519"/>
    </row>
    <row r="7" spans="1:14" ht="15.75" thickBot="1" x14ac:dyDescent="0.3">
      <c r="A7" s="525"/>
      <c r="B7" s="526"/>
      <c r="C7" s="527"/>
      <c r="D7" s="528"/>
      <c r="E7" s="528"/>
      <c r="F7" s="528"/>
      <c r="G7" s="526"/>
      <c r="H7" s="307"/>
      <c r="I7" s="307"/>
      <c r="J7" s="308"/>
      <c r="K7" s="309"/>
      <c r="L7" s="529" t="s">
        <v>410</v>
      </c>
      <c r="M7" s="530"/>
      <c r="N7" s="531"/>
    </row>
    <row r="8" spans="1:14" x14ac:dyDescent="0.25">
      <c r="A8" s="532" t="s">
        <v>70</v>
      </c>
      <c r="B8" s="533"/>
      <c r="C8" s="497" t="s">
        <v>3</v>
      </c>
      <c r="D8" s="534"/>
      <c r="E8" s="534"/>
      <c r="F8" s="534"/>
      <c r="G8" s="533"/>
      <c r="H8" s="310">
        <v>15314</v>
      </c>
      <c r="I8" s="310">
        <v>7375</v>
      </c>
      <c r="J8" s="311">
        <v>4988</v>
      </c>
      <c r="K8" s="312">
        <f>SUM(H8:J8)</f>
        <v>27677</v>
      </c>
      <c r="L8" s="535">
        <v>27302</v>
      </c>
      <c r="M8" s="534"/>
      <c r="N8" s="536"/>
    </row>
    <row r="9" spans="1:14" x14ac:dyDescent="0.25">
      <c r="A9" s="520" t="s">
        <v>493</v>
      </c>
      <c r="B9" s="521"/>
      <c r="C9" s="396" t="s">
        <v>494</v>
      </c>
      <c r="D9" s="522"/>
      <c r="E9" s="522"/>
      <c r="F9" s="522"/>
      <c r="G9" s="521"/>
      <c r="H9" s="313">
        <v>1645</v>
      </c>
      <c r="I9" s="313">
        <v>1645</v>
      </c>
      <c r="J9" s="314"/>
      <c r="K9" s="315">
        <f t="shared" ref="K9:K22" si="0">SUM(H9:J9)</f>
        <v>3290</v>
      </c>
      <c r="L9" s="523">
        <v>2916</v>
      </c>
      <c r="M9" s="522"/>
      <c r="N9" s="524"/>
    </row>
    <row r="10" spans="1:14" x14ac:dyDescent="0.25">
      <c r="A10" s="520" t="s">
        <v>272</v>
      </c>
      <c r="B10" s="521"/>
      <c r="C10" s="396" t="s">
        <v>273</v>
      </c>
      <c r="D10" s="522"/>
      <c r="E10" s="522"/>
      <c r="F10" s="522"/>
      <c r="G10" s="521"/>
      <c r="H10" s="313">
        <v>735</v>
      </c>
      <c r="I10" s="313">
        <v>299</v>
      </c>
      <c r="J10" s="314">
        <v>178</v>
      </c>
      <c r="K10" s="315">
        <f t="shared" si="0"/>
        <v>1212</v>
      </c>
      <c r="L10" s="523">
        <v>1040</v>
      </c>
      <c r="M10" s="522"/>
      <c r="N10" s="524"/>
    </row>
    <row r="11" spans="1:14" x14ac:dyDescent="0.25">
      <c r="A11" s="520" t="s">
        <v>361</v>
      </c>
      <c r="B11" s="521"/>
      <c r="C11" s="396" t="s">
        <v>362</v>
      </c>
      <c r="D11" s="522"/>
      <c r="E11" s="522"/>
      <c r="F11" s="522"/>
      <c r="G11" s="521"/>
      <c r="H11" s="313"/>
      <c r="I11" s="313"/>
      <c r="J11" s="314"/>
      <c r="K11" s="315">
        <f t="shared" si="0"/>
        <v>0</v>
      </c>
      <c r="L11" s="523">
        <v>664</v>
      </c>
      <c r="M11" s="522"/>
      <c r="N11" s="524"/>
    </row>
    <row r="12" spans="1:14" x14ac:dyDescent="0.25">
      <c r="A12" s="520" t="s">
        <v>363</v>
      </c>
      <c r="B12" s="521"/>
      <c r="C12" s="396" t="s">
        <v>412</v>
      </c>
      <c r="D12" s="522"/>
      <c r="E12" s="522"/>
      <c r="F12" s="522"/>
      <c r="G12" s="521"/>
      <c r="H12" s="313"/>
      <c r="I12" s="313"/>
      <c r="J12" s="314"/>
      <c r="K12" s="315">
        <f t="shared" si="0"/>
        <v>0</v>
      </c>
      <c r="L12" s="523">
        <v>289</v>
      </c>
      <c r="M12" s="522"/>
      <c r="N12" s="524"/>
    </row>
    <row r="13" spans="1:14" x14ac:dyDescent="0.25">
      <c r="A13" s="520" t="s">
        <v>413</v>
      </c>
      <c r="B13" s="521"/>
      <c r="C13" s="396" t="s">
        <v>414</v>
      </c>
      <c r="D13" s="522"/>
      <c r="E13" s="522"/>
      <c r="F13" s="522"/>
      <c r="G13" s="521"/>
      <c r="H13" s="313"/>
      <c r="I13" s="313"/>
      <c r="J13" s="314"/>
      <c r="K13" s="315">
        <f t="shared" si="0"/>
        <v>0</v>
      </c>
      <c r="L13" s="523">
        <v>312</v>
      </c>
      <c r="M13" s="522"/>
      <c r="N13" s="524"/>
    </row>
    <row r="14" spans="1:14" x14ac:dyDescent="0.25">
      <c r="A14" s="520" t="s">
        <v>415</v>
      </c>
      <c r="B14" s="521"/>
      <c r="C14" s="396" t="s">
        <v>416</v>
      </c>
      <c r="D14" s="522"/>
      <c r="E14" s="522"/>
      <c r="F14" s="522"/>
      <c r="G14" s="521"/>
      <c r="H14" s="313"/>
      <c r="I14" s="313"/>
      <c r="J14" s="314"/>
      <c r="K14" s="315">
        <f t="shared" si="0"/>
        <v>0</v>
      </c>
      <c r="L14" s="523">
        <v>20</v>
      </c>
      <c r="M14" s="522"/>
      <c r="N14" s="524"/>
    </row>
    <row r="15" spans="1:14" x14ac:dyDescent="0.25">
      <c r="A15" s="520" t="s">
        <v>365</v>
      </c>
      <c r="B15" s="521"/>
      <c r="C15" s="396" t="s">
        <v>366</v>
      </c>
      <c r="D15" s="522"/>
      <c r="E15" s="522"/>
      <c r="F15" s="522"/>
      <c r="G15" s="521"/>
      <c r="H15" s="313"/>
      <c r="I15" s="313"/>
      <c r="J15" s="314"/>
      <c r="K15" s="315">
        <f t="shared" si="0"/>
        <v>0</v>
      </c>
      <c r="L15" s="523">
        <v>180</v>
      </c>
      <c r="M15" s="522"/>
      <c r="N15" s="524"/>
    </row>
    <row r="16" spans="1:14" x14ac:dyDescent="0.25">
      <c r="A16" s="520" t="s">
        <v>73</v>
      </c>
      <c r="B16" s="521"/>
      <c r="C16" s="396" t="s">
        <v>495</v>
      </c>
      <c r="D16" s="522"/>
      <c r="E16" s="522"/>
      <c r="F16" s="522"/>
      <c r="G16" s="521"/>
      <c r="H16" s="313">
        <v>926</v>
      </c>
      <c r="I16" s="313">
        <v>496</v>
      </c>
      <c r="J16" s="314">
        <v>193</v>
      </c>
      <c r="K16" s="315">
        <f t="shared" si="0"/>
        <v>1615</v>
      </c>
      <c r="L16" s="523">
        <v>33</v>
      </c>
      <c r="M16" s="522"/>
      <c r="N16" s="524"/>
    </row>
    <row r="17" spans="1:14" x14ac:dyDescent="0.25">
      <c r="A17" s="520" t="s">
        <v>417</v>
      </c>
      <c r="B17" s="521"/>
      <c r="C17" s="396" t="s">
        <v>418</v>
      </c>
      <c r="D17" s="522"/>
      <c r="E17" s="522"/>
      <c r="F17" s="522"/>
      <c r="G17" s="521"/>
      <c r="H17" s="313">
        <v>39</v>
      </c>
      <c r="I17" s="313">
        <v>0</v>
      </c>
      <c r="J17" s="314"/>
      <c r="K17" s="315">
        <f t="shared" si="0"/>
        <v>39</v>
      </c>
      <c r="L17" s="523">
        <v>39</v>
      </c>
      <c r="M17" s="522"/>
      <c r="N17" s="524"/>
    </row>
    <row r="18" spans="1:14" x14ac:dyDescent="0.25">
      <c r="A18" s="520" t="s">
        <v>74</v>
      </c>
      <c r="B18" s="521"/>
      <c r="C18" s="396" t="s">
        <v>6</v>
      </c>
      <c r="D18" s="522"/>
      <c r="E18" s="522"/>
      <c r="F18" s="522"/>
      <c r="G18" s="521"/>
      <c r="H18" s="313"/>
      <c r="I18" s="313">
        <v>72</v>
      </c>
      <c r="J18" s="314"/>
      <c r="K18" s="315">
        <f t="shared" si="0"/>
        <v>72</v>
      </c>
      <c r="L18" s="523">
        <v>43</v>
      </c>
      <c r="M18" s="522"/>
      <c r="N18" s="524"/>
    </row>
    <row r="19" spans="1:14" x14ac:dyDescent="0.25">
      <c r="A19" s="520" t="s">
        <v>419</v>
      </c>
      <c r="B19" s="521"/>
      <c r="C19" s="396" t="s">
        <v>7</v>
      </c>
      <c r="D19" s="522"/>
      <c r="E19" s="522"/>
      <c r="F19" s="522"/>
      <c r="G19" s="521"/>
      <c r="H19" s="313"/>
      <c r="I19" s="313"/>
      <c r="J19" s="314"/>
      <c r="K19" s="315">
        <f t="shared" si="0"/>
        <v>0</v>
      </c>
      <c r="L19" s="523"/>
      <c r="M19" s="522"/>
      <c r="N19" s="524"/>
    </row>
    <row r="20" spans="1:14" x14ac:dyDescent="0.25">
      <c r="A20" s="520" t="s">
        <v>76</v>
      </c>
      <c r="B20" s="521"/>
      <c r="C20" s="396" t="s">
        <v>8</v>
      </c>
      <c r="D20" s="522"/>
      <c r="E20" s="522"/>
      <c r="F20" s="522"/>
      <c r="G20" s="521"/>
      <c r="H20" s="313"/>
      <c r="I20" s="313"/>
      <c r="J20" s="314"/>
      <c r="K20" s="315">
        <f t="shared" si="0"/>
        <v>0</v>
      </c>
      <c r="L20" s="523">
        <v>717</v>
      </c>
      <c r="M20" s="522"/>
      <c r="N20" s="524"/>
    </row>
    <row r="21" spans="1:14" ht="18.75" customHeight="1" x14ac:dyDescent="0.25">
      <c r="A21" s="520" t="s">
        <v>420</v>
      </c>
      <c r="B21" s="521"/>
      <c r="C21" s="396" t="s">
        <v>421</v>
      </c>
      <c r="D21" s="522"/>
      <c r="E21" s="522"/>
      <c r="F21" s="522"/>
      <c r="G21" s="521"/>
      <c r="H21" s="313"/>
      <c r="I21" s="313"/>
      <c r="J21" s="314"/>
      <c r="K21" s="315">
        <f t="shared" si="0"/>
        <v>0</v>
      </c>
      <c r="L21" s="523">
        <v>189</v>
      </c>
      <c r="M21" s="522"/>
      <c r="N21" s="524"/>
    </row>
    <row r="22" spans="1:14" x14ac:dyDescent="0.25">
      <c r="A22" s="520" t="s">
        <v>78</v>
      </c>
      <c r="B22" s="521"/>
      <c r="C22" s="396" t="s">
        <v>47</v>
      </c>
      <c r="D22" s="522"/>
      <c r="E22" s="522"/>
      <c r="F22" s="522"/>
      <c r="G22" s="521"/>
      <c r="H22" s="313">
        <v>200</v>
      </c>
      <c r="I22" s="313"/>
      <c r="J22" s="314"/>
      <c r="K22" s="315">
        <f t="shared" si="0"/>
        <v>200</v>
      </c>
      <c r="L22" s="523">
        <v>4</v>
      </c>
      <c r="M22" s="522"/>
      <c r="N22" s="524"/>
    </row>
    <row r="23" spans="1:14" x14ac:dyDescent="0.25">
      <c r="A23" s="537" t="s">
        <v>80</v>
      </c>
      <c r="B23" s="538"/>
      <c r="C23" s="539" t="s">
        <v>10</v>
      </c>
      <c r="D23" s="538"/>
      <c r="E23" s="538"/>
      <c r="F23" s="538"/>
      <c r="G23" s="538"/>
      <c r="H23" s="316">
        <f>SUM(H8:H22)</f>
        <v>18859</v>
      </c>
      <c r="I23" s="316">
        <f t="shared" ref="I23:K23" si="1">SUM(I8:I22)</f>
        <v>9887</v>
      </c>
      <c r="J23" s="317">
        <f t="shared" si="1"/>
        <v>5359</v>
      </c>
      <c r="K23" s="318">
        <f t="shared" si="1"/>
        <v>34105</v>
      </c>
      <c r="L23" s="540">
        <f>SUM(L7:N22)</f>
        <v>33748</v>
      </c>
      <c r="M23" s="538"/>
      <c r="N23" s="541"/>
    </row>
    <row r="24" spans="1:14" x14ac:dyDescent="0.25">
      <c r="A24" s="520" t="s">
        <v>81</v>
      </c>
      <c r="B24" s="521"/>
      <c r="C24" s="396" t="s">
        <v>12</v>
      </c>
      <c r="D24" s="522"/>
      <c r="E24" s="522"/>
      <c r="F24" s="522"/>
      <c r="G24" s="521"/>
      <c r="H24" s="319">
        <f>(H8+H9+H10)*0.22</f>
        <v>3892.68</v>
      </c>
      <c r="I24" s="319">
        <f t="shared" ref="I24:J24" si="2">(I8+I9+I10)*0.22</f>
        <v>2050.1799999999998</v>
      </c>
      <c r="J24" s="319">
        <f t="shared" si="2"/>
        <v>1136.52</v>
      </c>
      <c r="K24" s="320">
        <f>SUM(H24:J24)</f>
        <v>7079.3799999999992</v>
      </c>
      <c r="L24" s="523">
        <v>8686</v>
      </c>
      <c r="M24" s="522"/>
      <c r="N24" s="524"/>
    </row>
    <row r="25" spans="1:14" x14ac:dyDescent="0.25">
      <c r="A25" s="520" t="s">
        <v>81</v>
      </c>
      <c r="B25" s="521"/>
      <c r="C25" s="396" t="s">
        <v>12</v>
      </c>
      <c r="D25" s="522"/>
      <c r="E25" s="522"/>
      <c r="F25" s="522"/>
      <c r="G25" s="521"/>
      <c r="H25" s="319">
        <v>106</v>
      </c>
      <c r="I25" s="319"/>
      <c r="J25" s="319"/>
      <c r="K25" s="320">
        <f>SUM(H25:J25)</f>
        <v>106</v>
      </c>
      <c r="L25" s="542"/>
      <c r="M25" s="481"/>
      <c r="N25" s="543"/>
    </row>
    <row r="26" spans="1:14" x14ac:dyDescent="0.25">
      <c r="A26" s="520" t="s">
        <v>82</v>
      </c>
      <c r="B26" s="521"/>
      <c r="C26" s="396" t="s">
        <v>49</v>
      </c>
      <c r="D26" s="522"/>
      <c r="E26" s="522"/>
      <c r="F26" s="522"/>
      <c r="G26" s="521"/>
      <c r="H26" s="319">
        <f>(H16+H17+H22)*1.18*0.14</f>
        <v>192.458</v>
      </c>
      <c r="I26" s="319">
        <f t="shared" ref="I26:J26" si="3">(I16+I17+I22)*1.18*0.14</f>
        <v>81.9392</v>
      </c>
      <c r="J26" s="319">
        <f t="shared" si="3"/>
        <v>31.883600000000001</v>
      </c>
      <c r="K26" s="320">
        <f t="shared" ref="K26:K27" si="4">SUM(H26:J26)</f>
        <v>306.2808</v>
      </c>
      <c r="L26" s="523">
        <v>270</v>
      </c>
      <c r="M26" s="522"/>
      <c r="N26" s="524"/>
    </row>
    <row r="27" spans="1:14" x14ac:dyDescent="0.25">
      <c r="A27" s="520" t="s">
        <v>84</v>
      </c>
      <c r="B27" s="521"/>
      <c r="C27" s="396" t="s">
        <v>51</v>
      </c>
      <c r="D27" s="522"/>
      <c r="E27" s="522"/>
      <c r="F27" s="522"/>
      <c r="G27" s="521"/>
      <c r="H27" s="319">
        <f>(H16+H17+H22)*1.18*0.15</f>
        <v>206.20499999999996</v>
      </c>
      <c r="I27" s="319">
        <f t="shared" ref="I27:J27" si="5">(I16+I17+I22)*1.18*0.15</f>
        <v>87.791999999999987</v>
      </c>
      <c r="J27" s="319">
        <f t="shared" si="5"/>
        <v>34.160999999999994</v>
      </c>
      <c r="K27" s="320">
        <f t="shared" si="4"/>
        <v>328.15799999999996</v>
      </c>
      <c r="L27" s="523">
        <v>205</v>
      </c>
      <c r="M27" s="522"/>
      <c r="N27" s="524"/>
    </row>
    <row r="28" spans="1:14" ht="21" customHeight="1" x14ac:dyDescent="0.25">
      <c r="A28" s="537" t="s">
        <v>85</v>
      </c>
      <c r="B28" s="538"/>
      <c r="C28" s="539" t="s">
        <v>11</v>
      </c>
      <c r="D28" s="538"/>
      <c r="E28" s="538"/>
      <c r="F28" s="538"/>
      <c r="G28" s="538"/>
      <c r="H28" s="321">
        <f>SUM(H24:H27)</f>
        <v>4397.3429999999998</v>
      </c>
      <c r="I28" s="321">
        <f t="shared" ref="I28:K28" si="6">SUM(I24:I27)</f>
        <v>2219.9111999999996</v>
      </c>
      <c r="J28" s="322">
        <f t="shared" si="6"/>
        <v>1202.5646000000002</v>
      </c>
      <c r="K28" s="323">
        <f t="shared" si="6"/>
        <v>7819.8188</v>
      </c>
      <c r="L28" s="540">
        <f>SUM(L24:N27)</f>
        <v>9161</v>
      </c>
      <c r="M28" s="538"/>
      <c r="N28" s="541"/>
    </row>
    <row r="29" spans="1:14" x14ac:dyDescent="0.25">
      <c r="A29" s="520" t="s">
        <v>86</v>
      </c>
      <c r="B29" s="521"/>
      <c r="C29" s="396" t="s">
        <v>52</v>
      </c>
      <c r="D29" s="522"/>
      <c r="E29" s="522"/>
      <c r="F29" s="522"/>
      <c r="G29" s="521"/>
      <c r="H29" s="313">
        <v>300</v>
      </c>
      <c r="I29" s="313"/>
      <c r="J29" s="314"/>
      <c r="K29" s="315">
        <f>SUM(H29:J29)</f>
        <v>300</v>
      </c>
      <c r="L29" s="523">
        <v>271</v>
      </c>
      <c r="M29" s="522"/>
      <c r="N29" s="524"/>
    </row>
    <row r="30" spans="1:14" x14ac:dyDescent="0.25">
      <c r="A30" s="520" t="s">
        <v>87</v>
      </c>
      <c r="B30" s="521"/>
      <c r="C30" s="396" t="s">
        <v>53</v>
      </c>
      <c r="D30" s="522"/>
      <c r="E30" s="522"/>
      <c r="F30" s="522"/>
      <c r="G30" s="521"/>
      <c r="H30" s="313">
        <v>1000</v>
      </c>
      <c r="I30" s="313">
        <v>300</v>
      </c>
      <c r="J30" s="314">
        <v>332</v>
      </c>
      <c r="K30" s="315">
        <f t="shared" ref="K30:K46" si="7">SUM(H30:J30)</f>
        <v>1632</v>
      </c>
      <c r="L30" s="523">
        <v>1374</v>
      </c>
      <c r="M30" s="522"/>
      <c r="N30" s="524"/>
    </row>
    <row r="31" spans="1:14" ht="19.5" customHeight="1" x14ac:dyDescent="0.25">
      <c r="A31" s="520" t="s">
        <v>90</v>
      </c>
      <c r="B31" s="521"/>
      <c r="C31" s="396" t="s">
        <v>13</v>
      </c>
      <c r="D31" s="522"/>
      <c r="E31" s="522"/>
      <c r="F31" s="522"/>
      <c r="G31" s="521"/>
      <c r="H31" s="313">
        <v>60</v>
      </c>
      <c r="I31" s="313"/>
      <c r="J31" s="314"/>
      <c r="K31" s="315">
        <f t="shared" si="7"/>
        <v>60</v>
      </c>
      <c r="L31" s="523">
        <v>17</v>
      </c>
      <c r="M31" s="522"/>
      <c r="N31" s="524"/>
    </row>
    <row r="32" spans="1:14" x14ac:dyDescent="0.25">
      <c r="A32" s="520" t="s">
        <v>91</v>
      </c>
      <c r="B32" s="521"/>
      <c r="C32" s="396" t="s">
        <v>56</v>
      </c>
      <c r="D32" s="522"/>
      <c r="E32" s="522"/>
      <c r="F32" s="522"/>
      <c r="G32" s="521"/>
      <c r="H32" s="313"/>
      <c r="I32" s="313"/>
      <c r="J32" s="314"/>
      <c r="K32" s="315">
        <f t="shared" si="7"/>
        <v>0</v>
      </c>
      <c r="L32" s="523"/>
      <c r="M32" s="522"/>
      <c r="N32" s="524"/>
    </row>
    <row r="33" spans="1:14" x14ac:dyDescent="0.25">
      <c r="A33" s="520" t="s">
        <v>92</v>
      </c>
      <c r="B33" s="521"/>
      <c r="C33" s="396" t="s">
        <v>14</v>
      </c>
      <c r="D33" s="522"/>
      <c r="E33" s="522"/>
      <c r="F33" s="522"/>
      <c r="G33" s="521"/>
      <c r="H33" s="313"/>
      <c r="I33" s="313">
        <v>0</v>
      </c>
      <c r="J33" s="314">
        <v>0</v>
      </c>
      <c r="K33" s="315">
        <f t="shared" si="7"/>
        <v>0</v>
      </c>
      <c r="L33" s="523"/>
      <c r="M33" s="522"/>
      <c r="N33" s="524"/>
    </row>
    <row r="34" spans="1:14" ht="20.25" customHeight="1" x14ac:dyDescent="0.25">
      <c r="A34" s="520" t="s">
        <v>274</v>
      </c>
      <c r="B34" s="521"/>
      <c r="C34" s="396" t="s">
        <v>275</v>
      </c>
      <c r="D34" s="522"/>
      <c r="E34" s="522"/>
      <c r="F34" s="522"/>
      <c r="G34" s="521"/>
      <c r="H34" s="313">
        <v>700</v>
      </c>
      <c r="I34" s="313">
        <v>270</v>
      </c>
      <c r="J34" s="314">
        <v>200</v>
      </c>
      <c r="K34" s="315">
        <f t="shared" si="7"/>
        <v>1170</v>
      </c>
      <c r="L34" s="523">
        <v>1155</v>
      </c>
      <c r="M34" s="522"/>
      <c r="N34" s="524"/>
    </row>
    <row r="35" spans="1:14" x14ac:dyDescent="0.25">
      <c r="A35" s="520" t="s">
        <v>93</v>
      </c>
      <c r="B35" s="521"/>
      <c r="C35" s="396" t="s">
        <v>57</v>
      </c>
      <c r="D35" s="522"/>
      <c r="E35" s="522"/>
      <c r="F35" s="522"/>
      <c r="G35" s="521"/>
      <c r="H35" s="313">
        <v>150</v>
      </c>
      <c r="I35" s="313"/>
      <c r="J35" s="314"/>
      <c r="K35" s="315">
        <f t="shared" si="7"/>
        <v>150</v>
      </c>
      <c r="L35" s="523">
        <v>144</v>
      </c>
      <c r="M35" s="522"/>
      <c r="N35" s="524"/>
    </row>
    <row r="36" spans="1:14" x14ac:dyDescent="0.25">
      <c r="A36" s="520" t="s">
        <v>94</v>
      </c>
      <c r="B36" s="521"/>
      <c r="C36" s="396" t="s">
        <v>58</v>
      </c>
      <c r="D36" s="522"/>
      <c r="E36" s="522"/>
      <c r="F36" s="522"/>
      <c r="G36" s="521"/>
      <c r="H36" s="313">
        <v>200</v>
      </c>
      <c r="I36" s="313"/>
      <c r="J36" s="314"/>
      <c r="K36" s="315">
        <f t="shared" si="7"/>
        <v>200</v>
      </c>
      <c r="L36" s="523">
        <v>186</v>
      </c>
      <c r="M36" s="522"/>
      <c r="N36" s="524"/>
    </row>
    <row r="37" spans="1:14" x14ac:dyDescent="0.25">
      <c r="A37" s="520" t="s">
        <v>95</v>
      </c>
      <c r="B37" s="521"/>
      <c r="C37" s="396" t="s">
        <v>59</v>
      </c>
      <c r="D37" s="522"/>
      <c r="E37" s="522"/>
      <c r="F37" s="522"/>
      <c r="G37" s="521"/>
      <c r="H37" s="313">
        <v>500</v>
      </c>
      <c r="I37" s="313"/>
      <c r="J37" s="314"/>
      <c r="K37" s="315">
        <f t="shared" si="7"/>
        <v>500</v>
      </c>
      <c r="L37" s="523">
        <v>470</v>
      </c>
      <c r="M37" s="522"/>
      <c r="N37" s="524"/>
    </row>
    <row r="38" spans="1:14" x14ac:dyDescent="0.25">
      <c r="A38" s="520" t="s">
        <v>102</v>
      </c>
      <c r="B38" s="521"/>
      <c r="C38" s="396" t="s">
        <v>19</v>
      </c>
      <c r="D38" s="522"/>
      <c r="E38" s="522"/>
      <c r="F38" s="522"/>
      <c r="G38" s="521"/>
      <c r="H38" s="313">
        <v>700</v>
      </c>
      <c r="I38" s="313">
        <v>240</v>
      </c>
      <c r="J38" s="314">
        <v>140</v>
      </c>
      <c r="K38" s="315">
        <f t="shared" si="7"/>
        <v>1080</v>
      </c>
      <c r="L38" s="523">
        <v>1053</v>
      </c>
      <c r="M38" s="522"/>
      <c r="N38" s="524"/>
    </row>
    <row r="39" spans="1:14" x14ac:dyDescent="0.25">
      <c r="A39" s="520" t="s">
        <v>103</v>
      </c>
      <c r="B39" s="521"/>
      <c r="C39" s="396" t="s">
        <v>62</v>
      </c>
      <c r="D39" s="522"/>
      <c r="E39" s="522"/>
      <c r="F39" s="522"/>
      <c r="G39" s="521"/>
      <c r="H39" s="313">
        <v>400</v>
      </c>
      <c r="I39" s="313"/>
      <c r="J39" s="314"/>
      <c r="K39" s="315">
        <f t="shared" si="7"/>
        <v>400</v>
      </c>
      <c r="L39" s="523">
        <v>307</v>
      </c>
      <c r="M39" s="522"/>
      <c r="N39" s="524"/>
    </row>
    <row r="40" spans="1:14" x14ac:dyDescent="0.25">
      <c r="A40" s="520" t="s">
        <v>405</v>
      </c>
      <c r="B40" s="521"/>
      <c r="C40" s="396" t="s">
        <v>406</v>
      </c>
      <c r="D40" s="522"/>
      <c r="E40" s="522"/>
      <c r="F40" s="522"/>
      <c r="G40" s="521"/>
      <c r="H40" s="313">
        <v>700</v>
      </c>
      <c r="I40" s="313">
        <v>115</v>
      </c>
      <c r="J40" s="314">
        <v>60</v>
      </c>
      <c r="K40" s="315">
        <f t="shared" si="7"/>
        <v>875</v>
      </c>
      <c r="L40" s="523">
        <v>798</v>
      </c>
      <c r="M40" s="522"/>
      <c r="N40" s="524"/>
    </row>
    <row r="41" spans="1:14" x14ac:dyDescent="0.25">
      <c r="A41" s="520" t="s">
        <v>106</v>
      </c>
      <c r="B41" s="521"/>
      <c r="C41" s="396" t="s">
        <v>20</v>
      </c>
      <c r="D41" s="522"/>
      <c r="E41" s="522"/>
      <c r="F41" s="522"/>
      <c r="G41" s="521"/>
      <c r="H41" s="313">
        <v>820</v>
      </c>
      <c r="I41" s="313">
        <v>396</v>
      </c>
      <c r="J41" s="314">
        <v>150</v>
      </c>
      <c r="K41" s="315">
        <f t="shared" si="7"/>
        <v>1366</v>
      </c>
      <c r="L41" s="523">
        <v>1282</v>
      </c>
      <c r="M41" s="522"/>
      <c r="N41" s="524"/>
    </row>
    <row r="42" spans="1:14" ht="19.5" customHeight="1" x14ac:dyDescent="0.25">
      <c r="A42" s="520" t="s">
        <v>108</v>
      </c>
      <c r="B42" s="521"/>
      <c r="C42" s="396" t="s">
        <v>22</v>
      </c>
      <c r="D42" s="522"/>
      <c r="E42" s="522"/>
      <c r="F42" s="522"/>
      <c r="G42" s="521"/>
      <c r="H42" s="319">
        <f>(H29+H30+H31+H32+H33+H34+H35+H36+H37+H38+H40)*0.27</f>
        <v>1163.7</v>
      </c>
      <c r="I42" s="319">
        <f>(I29+I30+I31+I32+I33+I34+I35+I36+I37+I38+I39+I40)*0.27</f>
        <v>249.75000000000003</v>
      </c>
      <c r="J42" s="319">
        <v>209</v>
      </c>
      <c r="K42" s="320">
        <f>SUM(H42:J42)</f>
        <v>1622.45</v>
      </c>
      <c r="L42" s="523">
        <v>1162</v>
      </c>
      <c r="M42" s="522"/>
      <c r="N42" s="524"/>
    </row>
    <row r="43" spans="1:14" x14ac:dyDescent="0.25">
      <c r="A43" s="520" t="s">
        <v>422</v>
      </c>
      <c r="B43" s="521"/>
      <c r="C43" s="396" t="s">
        <v>423</v>
      </c>
      <c r="D43" s="522"/>
      <c r="E43" s="522"/>
      <c r="F43" s="522"/>
      <c r="G43" s="521"/>
      <c r="H43" s="313">
        <v>160</v>
      </c>
      <c r="I43" s="313">
        <v>55</v>
      </c>
      <c r="J43" s="314">
        <v>85</v>
      </c>
      <c r="K43" s="315">
        <f t="shared" si="7"/>
        <v>300</v>
      </c>
      <c r="L43" s="523">
        <v>0</v>
      </c>
      <c r="M43" s="522"/>
      <c r="N43" s="524"/>
    </row>
    <row r="44" spans="1:14" x14ac:dyDescent="0.25">
      <c r="A44" s="537" t="s">
        <v>113</v>
      </c>
      <c r="B44" s="538"/>
      <c r="C44" s="539" t="s">
        <v>25</v>
      </c>
      <c r="D44" s="538"/>
      <c r="E44" s="538"/>
      <c r="F44" s="538"/>
      <c r="G44" s="538"/>
      <c r="H44" s="321">
        <f>SUM(H29:H43)</f>
        <v>6853.7</v>
      </c>
      <c r="I44" s="321">
        <f>SUM(I29:I43)</f>
        <v>1625.75</v>
      </c>
      <c r="J44" s="322">
        <f>SUM(J29:J43)</f>
        <v>1176</v>
      </c>
      <c r="K44" s="323">
        <f>SUM(H44:J44)</f>
        <v>9655.4500000000007</v>
      </c>
      <c r="L44" s="540">
        <f>SUM(L29:N43)</f>
        <v>8219</v>
      </c>
      <c r="M44" s="538"/>
      <c r="N44" s="541"/>
    </row>
    <row r="45" spans="1:14" x14ac:dyDescent="0.25">
      <c r="A45" s="544" t="s">
        <v>129</v>
      </c>
      <c r="B45" s="545"/>
      <c r="C45" s="396" t="s">
        <v>424</v>
      </c>
      <c r="D45" s="522"/>
      <c r="E45" s="522"/>
      <c r="F45" s="522"/>
      <c r="G45" s="521"/>
      <c r="H45" s="313">
        <v>100</v>
      </c>
      <c r="I45" s="313"/>
      <c r="J45" s="314"/>
      <c r="K45" s="315">
        <f t="shared" si="7"/>
        <v>100</v>
      </c>
      <c r="L45" s="523">
        <v>287</v>
      </c>
      <c r="M45" s="522"/>
      <c r="N45" s="524"/>
    </row>
    <row r="46" spans="1:14" ht="18" customHeight="1" x14ac:dyDescent="0.25">
      <c r="A46" s="520" t="s">
        <v>130</v>
      </c>
      <c r="B46" s="521"/>
      <c r="C46" s="396" t="s">
        <v>37</v>
      </c>
      <c r="D46" s="522"/>
      <c r="E46" s="522"/>
      <c r="F46" s="522"/>
      <c r="G46" s="521"/>
      <c r="H46" s="313">
        <v>27</v>
      </c>
      <c r="I46" s="313"/>
      <c r="J46" s="314"/>
      <c r="K46" s="315">
        <f t="shared" si="7"/>
        <v>27</v>
      </c>
      <c r="L46" s="523">
        <v>77</v>
      </c>
      <c r="M46" s="522"/>
      <c r="N46" s="524"/>
    </row>
    <row r="47" spans="1:14" x14ac:dyDescent="0.25">
      <c r="A47" s="551" t="s">
        <v>131</v>
      </c>
      <c r="B47" s="521"/>
      <c r="C47" s="393" t="s">
        <v>38</v>
      </c>
      <c r="D47" s="521"/>
      <c r="E47" s="521"/>
      <c r="F47" s="521"/>
      <c r="G47" s="521"/>
      <c r="H47" s="313">
        <f>SUM(H45:H46)</f>
        <v>127</v>
      </c>
      <c r="I47" s="313">
        <f t="shared" ref="I47:K47" si="8">SUM(I45:I46)</f>
        <v>0</v>
      </c>
      <c r="J47" s="314">
        <f t="shared" si="8"/>
        <v>0</v>
      </c>
      <c r="K47" s="315">
        <f t="shared" si="8"/>
        <v>127</v>
      </c>
      <c r="L47" s="552">
        <f>SUM(L45:N46)</f>
        <v>364</v>
      </c>
      <c r="M47" s="521"/>
      <c r="N47" s="524"/>
    </row>
    <row r="48" spans="1:14" ht="15.75" thickBot="1" x14ac:dyDescent="0.3">
      <c r="A48" s="553" t="s">
        <v>138</v>
      </c>
      <c r="B48" s="554"/>
      <c r="C48" s="555" t="s">
        <v>45</v>
      </c>
      <c r="D48" s="554"/>
      <c r="E48" s="554"/>
      <c r="F48" s="554"/>
      <c r="G48" s="554"/>
      <c r="H48" s="324">
        <f>H23+H28+H44+H47</f>
        <v>30237.043000000001</v>
      </c>
      <c r="I48" s="324">
        <f t="shared" ref="I48:K48" si="9">I23+I28+I44+I47</f>
        <v>13732.661199999999</v>
      </c>
      <c r="J48" s="325">
        <f t="shared" si="9"/>
        <v>7737.5645999999997</v>
      </c>
      <c r="K48" s="326">
        <f t="shared" si="9"/>
        <v>51707.268800000005</v>
      </c>
      <c r="L48" s="556">
        <f>L23+L28+L44+L47</f>
        <v>51492</v>
      </c>
      <c r="M48" s="554"/>
      <c r="N48" s="557"/>
    </row>
    <row r="49" spans="1:14" x14ac:dyDescent="0.25">
      <c r="A49" s="304"/>
      <c r="B49" s="304"/>
      <c r="C49" s="304"/>
      <c r="D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</row>
    <row r="50" spans="1:14" x14ac:dyDescent="0.25">
      <c r="A50" s="304"/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</row>
    <row r="51" spans="1:14" ht="15.75" thickBot="1" x14ac:dyDescent="0.3">
      <c r="A51" s="304"/>
      <c r="B51" s="304"/>
      <c r="C51" s="546" t="s">
        <v>338</v>
      </c>
      <c r="D51" s="546"/>
      <c r="E51" s="546"/>
      <c r="F51" s="546"/>
      <c r="G51" s="546"/>
      <c r="H51" s="386"/>
      <c r="I51" s="386"/>
      <c r="J51" s="386"/>
      <c r="K51" s="386"/>
      <c r="L51" s="304"/>
      <c r="M51" s="304"/>
      <c r="N51" s="304"/>
    </row>
    <row r="52" spans="1:14" x14ac:dyDescent="0.25">
      <c r="A52" s="304"/>
      <c r="B52" s="304"/>
      <c r="C52" s="547" t="s">
        <v>425</v>
      </c>
      <c r="D52" s="547"/>
      <c r="E52" s="547"/>
      <c r="F52" s="547"/>
      <c r="G52" s="547"/>
      <c r="H52" s="216">
        <v>566</v>
      </c>
      <c r="I52" s="216"/>
      <c r="J52" s="216"/>
      <c r="K52" s="216">
        <f>SUM(H52:J52)</f>
        <v>566</v>
      </c>
      <c r="L52" s="304"/>
      <c r="M52" s="304"/>
      <c r="N52" s="304"/>
    </row>
    <row r="53" spans="1:14" x14ac:dyDescent="0.25">
      <c r="A53" s="304"/>
      <c r="B53" s="304"/>
      <c r="C53" s="548" t="s">
        <v>496</v>
      </c>
      <c r="D53" s="548"/>
      <c r="E53" s="548"/>
      <c r="F53" s="548"/>
      <c r="G53" s="548"/>
      <c r="H53" s="327">
        <v>20343</v>
      </c>
      <c r="I53" s="327">
        <v>9006</v>
      </c>
      <c r="J53" s="328">
        <v>5361</v>
      </c>
      <c r="K53" s="328">
        <f>SUM(H53:J53)</f>
        <v>34710</v>
      </c>
      <c r="L53" s="304"/>
      <c r="M53" s="304"/>
      <c r="N53" s="304"/>
    </row>
    <row r="54" spans="1:14" ht="15.75" thickBot="1" x14ac:dyDescent="0.3">
      <c r="A54" s="304"/>
      <c r="B54" s="304"/>
      <c r="C54" s="549" t="s">
        <v>427</v>
      </c>
      <c r="D54" s="549"/>
      <c r="E54" s="549"/>
      <c r="F54" s="549"/>
      <c r="G54" s="549"/>
      <c r="H54" s="384">
        <v>9327</v>
      </c>
      <c r="I54" s="384">
        <v>4727</v>
      </c>
      <c r="J54" s="384">
        <v>2377</v>
      </c>
      <c r="K54" s="385">
        <f>SUM(H54:J54)</f>
        <v>16431</v>
      </c>
      <c r="L54" s="304"/>
      <c r="M54" s="304"/>
      <c r="N54" s="304"/>
    </row>
    <row r="55" spans="1:14" ht="15.75" thickBot="1" x14ac:dyDescent="0.3">
      <c r="A55" s="304"/>
      <c r="B55" s="304"/>
      <c r="C55" s="550" t="s">
        <v>426</v>
      </c>
      <c r="D55" s="550"/>
      <c r="E55" s="550"/>
      <c r="F55" s="550"/>
      <c r="G55" s="550"/>
      <c r="H55" s="303">
        <f>SUM(H52:H54)</f>
        <v>30236</v>
      </c>
      <c r="I55" s="303">
        <f t="shared" ref="I55:K55" si="10">SUM(I52:I54)</f>
        <v>13733</v>
      </c>
      <c r="J55" s="303">
        <f t="shared" si="10"/>
        <v>7738</v>
      </c>
      <c r="K55" s="303">
        <f t="shared" si="10"/>
        <v>51707</v>
      </c>
      <c r="L55" s="304"/>
      <c r="M55" s="304"/>
      <c r="N55" s="304"/>
    </row>
  </sheetData>
  <mergeCells count="139">
    <mergeCell ref="C51:G51"/>
    <mergeCell ref="C52:G52"/>
    <mergeCell ref="C53:G53"/>
    <mergeCell ref="C54:G54"/>
    <mergeCell ref="C55:G55"/>
    <mergeCell ref="A47:B47"/>
    <mergeCell ref="C47:G47"/>
    <mergeCell ref="L47:N47"/>
    <mergeCell ref="A48:B48"/>
    <mergeCell ref="C48:G48"/>
    <mergeCell ref="L48:N48"/>
    <mergeCell ref="A45:B45"/>
    <mergeCell ref="C45:G45"/>
    <mergeCell ref="L45:N45"/>
    <mergeCell ref="A46:B46"/>
    <mergeCell ref="C46:G46"/>
    <mergeCell ref="L46:N46"/>
    <mergeCell ref="A43:B43"/>
    <mergeCell ref="C43:G43"/>
    <mergeCell ref="L43:N43"/>
    <mergeCell ref="A44:B44"/>
    <mergeCell ref="C44:G44"/>
    <mergeCell ref="L44:N44"/>
    <mergeCell ref="A41:B41"/>
    <mergeCell ref="C41:G41"/>
    <mergeCell ref="L41:N41"/>
    <mergeCell ref="A42:B42"/>
    <mergeCell ref="C42:G42"/>
    <mergeCell ref="L42:N42"/>
    <mergeCell ref="A39:B39"/>
    <mergeCell ref="C39:G39"/>
    <mergeCell ref="L39:N39"/>
    <mergeCell ref="A40:B40"/>
    <mergeCell ref="C40:G40"/>
    <mergeCell ref="L40:N40"/>
    <mergeCell ref="A37:B37"/>
    <mergeCell ref="C37:G37"/>
    <mergeCell ref="L37:N37"/>
    <mergeCell ref="A38:B38"/>
    <mergeCell ref="C38:G38"/>
    <mergeCell ref="L38:N38"/>
    <mergeCell ref="A35:B35"/>
    <mergeCell ref="C35:G35"/>
    <mergeCell ref="L35:N35"/>
    <mergeCell ref="A36:B36"/>
    <mergeCell ref="C36:G36"/>
    <mergeCell ref="L36:N36"/>
    <mergeCell ref="A33:B33"/>
    <mergeCell ref="C33:G33"/>
    <mergeCell ref="L33:N33"/>
    <mergeCell ref="A34:B34"/>
    <mergeCell ref="C34:G34"/>
    <mergeCell ref="L34:N34"/>
    <mergeCell ref="A31:B31"/>
    <mergeCell ref="C31:G31"/>
    <mergeCell ref="L31:N31"/>
    <mergeCell ref="A32:B32"/>
    <mergeCell ref="C32:G32"/>
    <mergeCell ref="L32:N32"/>
    <mergeCell ref="A29:B29"/>
    <mergeCell ref="C29:G29"/>
    <mergeCell ref="L29:N29"/>
    <mergeCell ref="A30:B30"/>
    <mergeCell ref="C30:G30"/>
    <mergeCell ref="L30:N30"/>
    <mergeCell ref="A27:B27"/>
    <mergeCell ref="C27:G27"/>
    <mergeCell ref="L27:N27"/>
    <mergeCell ref="A28:B28"/>
    <mergeCell ref="C28:G28"/>
    <mergeCell ref="L28:N28"/>
    <mergeCell ref="A25:B25"/>
    <mergeCell ref="C25:G25"/>
    <mergeCell ref="A26:B26"/>
    <mergeCell ref="C26:G26"/>
    <mergeCell ref="L26:N26"/>
    <mergeCell ref="A23:B23"/>
    <mergeCell ref="C23:G23"/>
    <mergeCell ref="L23:N23"/>
    <mergeCell ref="A24:B24"/>
    <mergeCell ref="C24:G24"/>
    <mergeCell ref="L24:N24"/>
    <mergeCell ref="L25:N25"/>
    <mergeCell ref="A21:B21"/>
    <mergeCell ref="C21:G21"/>
    <mergeCell ref="L21:N21"/>
    <mergeCell ref="A22:B22"/>
    <mergeCell ref="C22:G22"/>
    <mergeCell ref="L22:N22"/>
    <mergeCell ref="A19:B19"/>
    <mergeCell ref="C19:G19"/>
    <mergeCell ref="L19:N19"/>
    <mergeCell ref="A20:B20"/>
    <mergeCell ref="C20:G20"/>
    <mergeCell ref="L20:N20"/>
    <mergeCell ref="A17:B17"/>
    <mergeCell ref="C17:G17"/>
    <mergeCell ref="L17:N17"/>
    <mergeCell ref="A18:B18"/>
    <mergeCell ref="C18:G18"/>
    <mergeCell ref="L18:N18"/>
    <mergeCell ref="A15:B15"/>
    <mergeCell ref="C15:G15"/>
    <mergeCell ref="L15:N15"/>
    <mergeCell ref="A16:B16"/>
    <mergeCell ref="C16:G16"/>
    <mergeCell ref="L16:N16"/>
    <mergeCell ref="A13:B13"/>
    <mergeCell ref="C13:G13"/>
    <mergeCell ref="L13:N13"/>
    <mergeCell ref="A14:B14"/>
    <mergeCell ref="C14:G14"/>
    <mergeCell ref="L14:N14"/>
    <mergeCell ref="A11:B11"/>
    <mergeCell ref="C11:G11"/>
    <mergeCell ref="L11:N11"/>
    <mergeCell ref="A12:B12"/>
    <mergeCell ref="C12:G12"/>
    <mergeCell ref="L12:N12"/>
    <mergeCell ref="A10:B10"/>
    <mergeCell ref="C10:G10"/>
    <mergeCell ref="L10:N10"/>
    <mergeCell ref="A7:B7"/>
    <mergeCell ref="C7:G7"/>
    <mergeCell ref="L7:N7"/>
    <mergeCell ref="A8:B8"/>
    <mergeCell ref="C8:G8"/>
    <mergeCell ref="L8:N8"/>
    <mergeCell ref="K1:M1"/>
    <mergeCell ref="A2:L2"/>
    <mergeCell ref="A3:M3"/>
    <mergeCell ref="K4:L4"/>
    <mergeCell ref="A5:B6"/>
    <mergeCell ref="C5:G6"/>
    <mergeCell ref="H5:K5"/>
    <mergeCell ref="L5:N6"/>
    <mergeCell ref="A9:B9"/>
    <mergeCell ref="C9:G9"/>
    <mergeCell ref="L9:N9"/>
  </mergeCells>
  <pageMargins left="0" right="0" top="0.55118110236220474" bottom="0.55118110236220474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workbookViewId="0">
      <selection activeCell="I32" sqref="B23:I32"/>
    </sheetView>
  </sheetViews>
  <sheetFormatPr defaultRowHeight="15" x14ac:dyDescent="0.25"/>
  <cols>
    <col min="2" max="2" width="18.140625" customWidth="1"/>
    <col min="3" max="3" width="12.140625" customWidth="1"/>
    <col min="4" max="4" width="11.5703125" customWidth="1"/>
    <col min="5" max="5" width="12.140625" customWidth="1"/>
    <col min="6" max="6" width="11.7109375" customWidth="1"/>
    <col min="7" max="7" width="12.140625" customWidth="1"/>
    <col min="8" max="9" width="12" customWidth="1"/>
  </cols>
  <sheetData>
    <row r="2" spans="2:9" x14ac:dyDescent="0.25">
      <c r="B2" s="150"/>
      <c r="C2" s="150"/>
      <c r="D2" s="172"/>
      <c r="E2" s="156"/>
      <c r="F2" s="559" t="s">
        <v>504</v>
      </c>
      <c r="G2" s="559"/>
      <c r="H2" s="559"/>
      <c r="I2" s="559"/>
    </row>
    <row r="3" spans="2:9" x14ac:dyDescent="0.25">
      <c r="B3" s="500" t="s">
        <v>356</v>
      </c>
      <c r="C3" s="500"/>
      <c r="D3" s="500"/>
      <c r="E3" s="500"/>
      <c r="F3" s="500"/>
      <c r="G3" s="500"/>
      <c r="H3" s="500"/>
      <c r="I3" s="500"/>
    </row>
    <row r="4" spans="2:9" x14ac:dyDescent="0.25">
      <c r="B4" s="560" t="s">
        <v>343</v>
      </c>
      <c r="C4" s="560"/>
      <c r="D4" s="560"/>
      <c r="E4" s="560"/>
      <c r="F4" s="560"/>
      <c r="G4" s="560"/>
      <c r="H4" s="560"/>
      <c r="I4" s="560"/>
    </row>
    <row r="5" spans="2:9" x14ac:dyDescent="0.25">
      <c r="B5" s="561" t="s">
        <v>278</v>
      </c>
      <c r="C5" s="561"/>
      <c r="D5" s="561"/>
      <c r="E5" s="561"/>
      <c r="F5" s="561"/>
      <c r="G5" s="561"/>
      <c r="H5" s="561"/>
      <c r="I5" s="561"/>
    </row>
    <row r="6" spans="2:9" x14ac:dyDescent="0.25">
      <c r="B6" s="6"/>
      <c r="C6" s="6"/>
      <c r="D6" s="6"/>
      <c r="E6" s="6"/>
      <c r="F6" s="6"/>
      <c r="G6" s="6"/>
      <c r="H6" s="6"/>
      <c r="I6" s="6"/>
    </row>
    <row r="7" spans="2:9" x14ac:dyDescent="0.25">
      <c r="B7" s="6"/>
      <c r="C7" s="6"/>
      <c r="D7" s="6"/>
      <c r="E7" s="6"/>
      <c r="F7" s="6"/>
      <c r="G7" s="6"/>
      <c r="H7" s="6"/>
      <c r="I7" s="6"/>
    </row>
    <row r="8" spans="2:9" ht="15.75" thickBot="1" x14ac:dyDescent="0.3">
      <c r="B8" s="41"/>
      <c r="C8" s="42" t="s">
        <v>279</v>
      </c>
      <c r="D8" s="41"/>
      <c r="E8" s="41"/>
      <c r="F8" s="41"/>
      <c r="G8" s="41"/>
      <c r="H8" s="41"/>
      <c r="I8" s="42" t="s">
        <v>276</v>
      </c>
    </row>
    <row r="9" spans="2:9" ht="15.75" thickBot="1" x14ac:dyDescent="0.3">
      <c r="B9" s="562" t="s">
        <v>2</v>
      </c>
      <c r="C9" s="563" t="s">
        <v>280</v>
      </c>
      <c r="D9" s="563" t="s">
        <v>281</v>
      </c>
      <c r="E9" s="563" t="s">
        <v>282</v>
      </c>
      <c r="F9" s="564" t="s">
        <v>283</v>
      </c>
      <c r="G9" s="564"/>
      <c r="H9" s="564"/>
      <c r="I9" s="564"/>
    </row>
    <row r="10" spans="2:9" ht="36" customHeight="1" thickBot="1" x14ac:dyDescent="0.3">
      <c r="B10" s="562"/>
      <c r="C10" s="563"/>
      <c r="D10" s="563"/>
      <c r="E10" s="563"/>
      <c r="F10" s="48" t="s">
        <v>284</v>
      </c>
      <c r="G10" s="48" t="s">
        <v>285</v>
      </c>
      <c r="H10" s="48" t="s">
        <v>286</v>
      </c>
      <c r="I10" s="49" t="s">
        <v>287</v>
      </c>
    </row>
    <row r="11" spans="2:9" x14ac:dyDescent="0.25">
      <c r="B11" s="50"/>
      <c r="C11" s="51"/>
      <c r="D11" s="56"/>
      <c r="E11" s="56"/>
      <c r="F11" s="57"/>
      <c r="G11" s="57"/>
      <c r="H11" s="57"/>
      <c r="I11" s="46"/>
    </row>
    <row r="12" spans="2:9" x14ac:dyDescent="0.25">
      <c r="B12" s="65" t="s">
        <v>288</v>
      </c>
      <c r="C12" s="52"/>
      <c r="D12" s="58"/>
      <c r="E12" s="59"/>
      <c r="F12" s="47"/>
      <c r="G12" s="47"/>
      <c r="H12" s="47"/>
      <c r="I12" s="60"/>
    </row>
    <row r="13" spans="2:9" ht="15.75" thickBot="1" x14ac:dyDescent="0.3">
      <c r="B13" s="53"/>
      <c r="C13" s="54"/>
      <c r="D13" s="61"/>
      <c r="E13" s="61"/>
      <c r="F13" s="62"/>
      <c r="G13" s="62"/>
      <c r="H13" s="62"/>
      <c r="I13" s="63"/>
    </row>
    <row r="14" spans="2:9" ht="15.75" thickBot="1" x14ac:dyDescent="0.3">
      <c r="B14" s="55"/>
      <c r="C14" s="54"/>
      <c r="D14" s="61"/>
      <c r="E14" s="61"/>
      <c r="F14" s="62"/>
      <c r="G14" s="62"/>
      <c r="H14" s="62"/>
      <c r="I14" s="63"/>
    </row>
    <row r="15" spans="2:9" ht="15.75" thickBot="1" x14ac:dyDescent="0.3">
      <c r="B15" s="55"/>
      <c r="C15" s="54"/>
      <c r="D15" s="61"/>
      <c r="E15" s="61"/>
      <c r="F15" s="62"/>
      <c r="G15" s="62"/>
      <c r="H15" s="62"/>
      <c r="I15" s="63"/>
    </row>
    <row r="16" spans="2:9" ht="15.75" thickBot="1" x14ac:dyDescent="0.3">
      <c r="B16" s="45" t="s">
        <v>277</v>
      </c>
      <c r="C16" s="43"/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</row>
    <row r="17" spans="2:9" x14ac:dyDescent="0.25">
      <c r="B17" s="41"/>
      <c r="C17" s="41"/>
      <c r="D17" s="44"/>
      <c r="E17" s="44"/>
      <c r="F17" s="44"/>
      <c r="G17" s="44"/>
      <c r="H17" s="44"/>
      <c r="I17" s="44"/>
    </row>
    <row r="18" spans="2:9" x14ac:dyDescent="0.25">
      <c r="B18" s="6"/>
      <c r="C18" s="6"/>
      <c r="D18" s="6"/>
      <c r="E18" s="6"/>
      <c r="F18" s="6"/>
      <c r="G18" s="6"/>
      <c r="H18" s="6"/>
      <c r="I18" s="6"/>
    </row>
    <row r="19" spans="2:9" x14ac:dyDescent="0.25">
      <c r="B19" s="558"/>
      <c r="C19" s="558"/>
      <c r="D19" s="558"/>
      <c r="E19" s="558"/>
      <c r="F19" s="558"/>
      <c r="G19" s="558"/>
      <c r="H19" s="558"/>
      <c r="I19" s="41"/>
    </row>
    <row r="20" spans="2:9" x14ac:dyDescent="0.25">
      <c r="B20" s="558"/>
      <c r="C20" s="558"/>
      <c r="D20" s="558"/>
      <c r="E20" s="558"/>
      <c r="F20" s="558"/>
      <c r="G20" s="558"/>
      <c r="H20" s="558"/>
      <c r="I20" s="41"/>
    </row>
    <row r="21" spans="2:9" x14ac:dyDescent="0.25">
      <c r="B21" s="6"/>
      <c r="C21" s="6"/>
      <c r="D21" s="6"/>
      <c r="E21" s="6"/>
      <c r="F21" s="6"/>
      <c r="G21" s="6"/>
      <c r="H21" s="6"/>
      <c r="I21" s="6"/>
    </row>
    <row r="22" spans="2:9" x14ac:dyDescent="0.25">
      <c r="B22" s="6"/>
      <c r="C22" s="6"/>
      <c r="D22" s="6"/>
      <c r="E22" s="6"/>
      <c r="F22" s="6"/>
      <c r="G22" s="6"/>
      <c r="H22" s="6"/>
      <c r="I22" s="6"/>
    </row>
  </sheetData>
  <mergeCells count="10">
    <mergeCell ref="B19:H20"/>
    <mergeCell ref="F2:I2"/>
    <mergeCell ref="B3:I3"/>
    <mergeCell ref="B4:I4"/>
    <mergeCell ref="B5:I5"/>
    <mergeCell ref="B9:B10"/>
    <mergeCell ref="C9:C10"/>
    <mergeCell ref="D9:D10"/>
    <mergeCell ref="E9:E10"/>
    <mergeCell ref="F9:I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7"/>
  <sheetViews>
    <sheetView workbookViewId="0">
      <selection activeCell="G17" sqref="G17"/>
    </sheetView>
  </sheetViews>
  <sheetFormatPr defaultRowHeight="15" x14ac:dyDescent="0.25"/>
  <cols>
    <col min="2" max="2" width="38.7109375" bestFit="1" customWidth="1"/>
    <col min="3" max="3" width="10.85546875" bestFit="1" customWidth="1"/>
    <col min="4" max="4" width="10.85546875" customWidth="1"/>
    <col min="5" max="5" width="38.7109375" bestFit="1" customWidth="1"/>
    <col min="6" max="6" width="10.85546875" bestFit="1" customWidth="1"/>
    <col min="7" max="7" width="11" customWidth="1"/>
  </cols>
  <sheetData>
    <row r="1" spans="2:14" x14ac:dyDescent="0.25">
      <c r="B1" s="6"/>
      <c r="C1" s="6"/>
      <c r="D1" s="6"/>
      <c r="E1" s="6"/>
      <c r="F1" s="6"/>
      <c r="G1" s="6"/>
    </row>
    <row r="2" spans="2:14" x14ac:dyDescent="0.25">
      <c r="B2" s="66"/>
      <c r="C2" s="66"/>
      <c r="D2" s="172"/>
      <c r="E2" s="156"/>
      <c r="F2" s="566" t="s">
        <v>505</v>
      </c>
      <c r="G2" s="566"/>
      <c r="H2" s="6"/>
      <c r="I2" s="6"/>
      <c r="J2" s="6"/>
      <c r="K2" s="6"/>
      <c r="L2" s="6"/>
      <c r="M2" s="6"/>
      <c r="N2" s="6"/>
    </row>
    <row r="3" spans="2:14" ht="15.75" x14ac:dyDescent="0.25">
      <c r="B3" s="500" t="s">
        <v>356</v>
      </c>
      <c r="C3" s="500"/>
      <c r="D3" s="500"/>
      <c r="E3" s="500"/>
      <c r="F3" s="500"/>
      <c r="G3" s="500"/>
      <c r="H3" s="335"/>
      <c r="I3" s="335"/>
      <c r="J3" s="335"/>
      <c r="K3" s="335"/>
      <c r="L3" s="335"/>
      <c r="M3" s="335"/>
      <c r="N3" s="335"/>
    </row>
    <row r="4" spans="2:14" x14ac:dyDescent="0.25">
      <c r="B4" s="565" t="s">
        <v>344</v>
      </c>
      <c r="C4" s="565"/>
      <c r="D4" s="565"/>
      <c r="E4" s="565"/>
      <c r="F4" s="565"/>
      <c r="G4" s="565"/>
    </row>
    <row r="5" spans="2:14" x14ac:dyDescent="0.25">
      <c r="B5" s="66"/>
      <c r="C5" s="68"/>
      <c r="D5" s="68"/>
      <c r="E5" s="68"/>
      <c r="F5" s="66"/>
      <c r="G5" s="66"/>
    </row>
    <row r="6" spans="2:14" ht="15.75" thickBot="1" x14ac:dyDescent="0.3">
      <c r="B6" s="66"/>
      <c r="C6" s="66"/>
      <c r="D6" s="66"/>
      <c r="E6" s="66"/>
      <c r="F6" s="66"/>
      <c r="G6" s="76" t="s">
        <v>276</v>
      </c>
    </row>
    <row r="7" spans="2:14" ht="26.25" thickBot="1" x14ac:dyDescent="0.3">
      <c r="B7" s="75" t="s">
        <v>234</v>
      </c>
      <c r="C7" s="77" t="s">
        <v>289</v>
      </c>
      <c r="D7" s="77"/>
      <c r="E7" s="74" t="s">
        <v>290</v>
      </c>
      <c r="F7" s="77" t="s">
        <v>289</v>
      </c>
      <c r="G7" s="77"/>
    </row>
    <row r="8" spans="2:14" x14ac:dyDescent="0.25">
      <c r="B8" s="79" t="s">
        <v>291</v>
      </c>
      <c r="C8" s="128">
        <v>126433</v>
      </c>
      <c r="D8" s="128"/>
      <c r="E8" s="79" t="s">
        <v>10</v>
      </c>
      <c r="F8" s="126">
        <v>71063</v>
      </c>
      <c r="G8" s="67"/>
    </row>
    <row r="9" spans="2:14" x14ac:dyDescent="0.25">
      <c r="B9" s="71" t="s">
        <v>292</v>
      </c>
      <c r="C9" s="107">
        <v>0</v>
      </c>
      <c r="D9" s="107"/>
      <c r="E9" s="71" t="s">
        <v>293</v>
      </c>
      <c r="F9" s="127">
        <v>15123</v>
      </c>
      <c r="G9" s="329"/>
    </row>
    <row r="10" spans="2:14" x14ac:dyDescent="0.25">
      <c r="B10" s="71" t="s">
        <v>158</v>
      </c>
      <c r="C10" s="107">
        <v>85600</v>
      </c>
      <c r="D10" s="107"/>
      <c r="E10" s="71" t="s">
        <v>294</v>
      </c>
      <c r="F10" s="127">
        <v>7084</v>
      </c>
      <c r="G10" s="330"/>
    </row>
    <row r="11" spans="2:14" x14ac:dyDescent="0.25">
      <c r="B11" s="71" t="s">
        <v>166</v>
      </c>
      <c r="C11" s="107">
        <v>4412</v>
      </c>
      <c r="D11" s="107"/>
      <c r="E11" s="71" t="s">
        <v>295</v>
      </c>
      <c r="F11" s="127">
        <v>1300</v>
      </c>
      <c r="G11" s="330"/>
    </row>
    <row r="12" spans="2:14" x14ac:dyDescent="0.25">
      <c r="B12" s="71" t="s">
        <v>296</v>
      </c>
      <c r="C12" s="107">
        <v>0</v>
      </c>
      <c r="D12" s="107"/>
      <c r="E12" s="71" t="s">
        <v>512</v>
      </c>
      <c r="F12" s="127">
        <v>5400</v>
      </c>
      <c r="G12" s="330"/>
    </row>
    <row r="13" spans="2:14" x14ac:dyDescent="0.25">
      <c r="B13" s="71" t="s">
        <v>168</v>
      </c>
      <c r="C13" s="107">
        <v>1900</v>
      </c>
      <c r="D13" s="107"/>
      <c r="E13" s="107" t="s">
        <v>297</v>
      </c>
      <c r="F13" s="127">
        <v>17962</v>
      </c>
      <c r="G13" s="330"/>
    </row>
    <row r="14" spans="2:14" x14ac:dyDescent="0.25">
      <c r="B14" s="71" t="s">
        <v>170</v>
      </c>
      <c r="C14" s="107">
        <v>28</v>
      </c>
      <c r="D14" s="107"/>
      <c r="E14" s="107" t="s">
        <v>298</v>
      </c>
      <c r="F14" s="127">
        <v>1966</v>
      </c>
      <c r="G14" s="330"/>
    </row>
    <row r="15" spans="2:14" s="6" customFormat="1" x14ac:dyDescent="0.25">
      <c r="B15" s="390"/>
      <c r="C15" s="390"/>
      <c r="D15" s="390"/>
      <c r="E15" s="107" t="s">
        <v>299</v>
      </c>
      <c r="F15" s="127">
        <v>12287</v>
      </c>
      <c r="G15" s="391"/>
    </row>
    <row r="16" spans="2:14" x14ac:dyDescent="0.25">
      <c r="B16" s="71"/>
      <c r="C16" s="107"/>
      <c r="D16" s="107"/>
      <c r="E16" s="71" t="s">
        <v>27</v>
      </c>
      <c r="F16" s="127">
        <v>8640</v>
      </c>
      <c r="G16" s="330"/>
    </row>
    <row r="17" spans="2:7" x14ac:dyDescent="0.25">
      <c r="B17" s="71"/>
      <c r="C17" s="107"/>
      <c r="D17" s="107"/>
      <c r="E17" s="71" t="s">
        <v>34</v>
      </c>
      <c r="F17" s="127">
        <v>75661</v>
      </c>
      <c r="G17" s="330"/>
    </row>
    <row r="18" spans="2:7" x14ac:dyDescent="0.25">
      <c r="B18" s="71"/>
      <c r="C18" s="107"/>
      <c r="D18" s="107"/>
      <c r="E18" s="71" t="s">
        <v>38</v>
      </c>
      <c r="F18" s="127">
        <v>977</v>
      </c>
      <c r="G18" s="330"/>
    </row>
    <row r="19" spans="2:7" x14ac:dyDescent="0.25">
      <c r="B19" s="72"/>
      <c r="C19" s="108"/>
      <c r="D19" s="108"/>
      <c r="E19" s="72" t="s">
        <v>41</v>
      </c>
      <c r="F19" s="127">
        <v>51280</v>
      </c>
      <c r="G19" s="83"/>
    </row>
    <row r="20" spans="2:7" x14ac:dyDescent="0.25">
      <c r="B20" s="72"/>
      <c r="C20" s="108"/>
      <c r="D20" s="108"/>
      <c r="E20" s="72" t="s">
        <v>255</v>
      </c>
      <c r="F20" s="106">
        <v>0</v>
      </c>
      <c r="G20" s="83"/>
    </row>
    <row r="21" spans="2:7" ht="15.75" thickBot="1" x14ac:dyDescent="0.3">
      <c r="B21" s="69"/>
      <c r="C21" s="83"/>
      <c r="D21" s="83"/>
      <c r="E21" s="69" t="s">
        <v>498</v>
      </c>
      <c r="F21" s="83">
        <v>6609</v>
      </c>
      <c r="G21" s="83"/>
    </row>
    <row r="22" spans="2:7" ht="15.75" thickBot="1" x14ac:dyDescent="0.3">
      <c r="B22" s="73" t="s">
        <v>300</v>
      </c>
      <c r="C22" s="109">
        <f>SUM(C8:C21)</f>
        <v>218373</v>
      </c>
      <c r="D22" s="109"/>
      <c r="E22" s="73" t="s">
        <v>301</v>
      </c>
      <c r="F22" s="109">
        <f>SUM(F8:F21)</f>
        <v>275352</v>
      </c>
      <c r="G22" s="109">
        <v>0</v>
      </c>
    </row>
    <row r="23" spans="2:7" x14ac:dyDescent="0.25">
      <c r="B23" s="70" t="s">
        <v>302</v>
      </c>
      <c r="C23" s="106">
        <v>0</v>
      </c>
      <c r="D23" s="106"/>
      <c r="E23" s="70" t="s">
        <v>303</v>
      </c>
      <c r="F23" s="106">
        <v>0</v>
      </c>
      <c r="G23" s="106"/>
    </row>
    <row r="24" spans="2:7" x14ac:dyDescent="0.25">
      <c r="B24" s="71" t="s">
        <v>304</v>
      </c>
      <c r="C24" s="106">
        <v>0</v>
      </c>
      <c r="D24" s="106"/>
      <c r="E24" s="70" t="s">
        <v>305</v>
      </c>
      <c r="F24" s="106">
        <v>0</v>
      </c>
      <c r="G24" s="106"/>
    </row>
    <row r="25" spans="2:7" x14ac:dyDescent="0.25">
      <c r="B25" s="71" t="s">
        <v>306</v>
      </c>
      <c r="C25" s="106">
        <v>60059</v>
      </c>
      <c r="D25" s="106"/>
      <c r="E25" s="70" t="s">
        <v>307</v>
      </c>
      <c r="F25" s="106">
        <v>0</v>
      </c>
      <c r="G25" s="106"/>
    </row>
    <row r="26" spans="2:7" x14ac:dyDescent="0.25">
      <c r="B26" s="71" t="s">
        <v>307</v>
      </c>
      <c r="C26" s="106">
        <v>0</v>
      </c>
      <c r="D26" s="106"/>
      <c r="E26" s="70" t="s">
        <v>308</v>
      </c>
      <c r="F26" s="106">
        <v>3080</v>
      </c>
      <c r="G26" s="106"/>
    </row>
    <row r="27" spans="2:7" x14ac:dyDescent="0.25">
      <c r="B27" s="71" t="s">
        <v>308</v>
      </c>
      <c r="C27" s="106">
        <v>0</v>
      </c>
      <c r="D27" s="106"/>
      <c r="E27" s="70" t="s">
        <v>43</v>
      </c>
      <c r="F27" s="106"/>
      <c r="G27" s="106"/>
    </row>
    <row r="28" spans="2:7" x14ac:dyDescent="0.25">
      <c r="B28" s="71" t="s">
        <v>309</v>
      </c>
      <c r="C28" s="106"/>
      <c r="D28" s="106"/>
      <c r="E28" s="70" t="s">
        <v>310</v>
      </c>
      <c r="F28" s="106">
        <v>0</v>
      </c>
      <c r="G28" s="106"/>
    </row>
    <row r="29" spans="2:7" ht="15.75" thickBot="1" x14ac:dyDescent="0.3">
      <c r="B29" s="72" t="s">
        <v>311</v>
      </c>
      <c r="C29" s="106">
        <v>0</v>
      </c>
      <c r="D29" s="106"/>
      <c r="E29" s="72"/>
      <c r="F29" s="108"/>
      <c r="G29" s="108"/>
    </row>
    <row r="30" spans="2:7" ht="15.75" thickBot="1" x14ac:dyDescent="0.3">
      <c r="B30" s="73" t="s">
        <v>312</v>
      </c>
      <c r="C30" s="109">
        <f>SUM(C23:C29)</f>
        <v>60059</v>
      </c>
      <c r="D30" s="109"/>
      <c r="E30" s="73" t="s">
        <v>313</v>
      </c>
      <c r="F30" s="109">
        <f>SUM(F23:F29)</f>
        <v>3080</v>
      </c>
      <c r="G30" s="109">
        <v>0</v>
      </c>
    </row>
    <row r="31" spans="2:7" ht="15.75" thickBot="1" x14ac:dyDescent="0.3">
      <c r="B31" s="73" t="s">
        <v>314</v>
      </c>
      <c r="C31" s="109">
        <v>0</v>
      </c>
      <c r="D31" s="109"/>
      <c r="E31" s="73" t="s">
        <v>315</v>
      </c>
      <c r="F31" s="109">
        <v>0</v>
      </c>
      <c r="G31" s="109"/>
    </row>
    <row r="32" spans="2:7" ht="15.75" thickBot="1" x14ac:dyDescent="0.3">
      <c r="B32" s="73" t="s">
        <v>316</v>
      </c>
      <c r="C32" s="109">
        <v>0</v>
      </c>
      <c r="D32" s="109"/>
      <c r="E32" s="73" t="s">
        <v>317</v>
      </c>
      <c r="F32" s="109">
        <v>0</v>
      </c>
      <c r="G32" s="109"/>
    </row>
    <row r="33" spans="2:7" ht="15.75" thickBot="1" x14ac:dyDescent="0.3">
      <c r="B33" s="73" t="s">
        <v>183</v>
      </c>
      <c r="C33" s="109">
        <f>C30+C31+C32</f>
        <v>60059</v>
      </c>
      <c r="D33" s="109"/>
      <c r="E33" s="73" t="s">
        <v>44</v>
      </c>
      <c r="F33" s="109">
        <f>F30+F31+F32</f>
        <v>3080</v>
      </c>
      <c r="G33" s="109"/>
    </row>
    <row r="34" spans="2:7" ht="15.75" thickBot="1" x14ac:dyDescent="0.3">
      <c r="B34" s="78" t="s">
        <v>318</v>
      </c>
      <c r="C34" s="109">
        <f>C22+C33</f>
        <v>278432</v>
      </c>
      <c r="D34" s="78"/>
      <c r="E34" s="78" t="s">
        <v>319</v>
      </c>
      <c r="F34" s="109">
        <f>F22+F33</f>
        <v>278432</v>
      </c>
      <c r="G34" s="78"/>
    </row>
    <row r="35" spans="2:7" x14ac:dyDescent="0.25">
      <c r="B35" s="66"/>
      <c r="C35" s="156"/>
      <c r="D35" s="156"/>
      <c r="E35" s="66"/>
      <c r="F35" s="156"/>
      <c r="G35" s="104"/>
    </row>
    <row r="36" spans="2:7" x14ac:dyDescent="0.25">
      <c r="B36" s="66"/>
      <c r="C36" s="156"/>
      <c r="D36" s="104"/>
      <c r="E36" s="66"/>
      <c r="F36" s="156"/>
      <c r="G36" s="104"/>
    </row>
    <row r="37" spans="2:7" x14ac:dyDescent="0.25">
      <c r="B37" s="68" t="s">
        <v>499</v>
      </c>
      <c r="C37" s="105">
        <f>C34-F34</f>
        <v>0</v>
      </c>
      <c r="D37" s="105"/>
      <c r="E37" s="68"/>
      <c r="F37" s="105"/>
      <c r="G37" s="105"/>
    </row>
  </sheetData>
  <mergeCells count="3">
    <mergeCell ref="B4:G4"/>
    <mergeCell ref="B3:G3"/>
    <mergeCell ref="F2:G2"/>
  </mergeCells>
  <pageMargins left="0.70866141732283472" right="0.70866141732283472" top="0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4" workbookViewId="0">
      <selection activeCell="B23" sqref="B23"/>
    </sheetView>
  </sheetViews>
  <sheetFormatPr defaultRowHeight="15" x14ac:dyDescent="0.25"/>
  <cols>
    <col min="1" max="1" width="38.7109375" bestFit="1" customWidth="1"/>
    <col min="2" max="2" width="11.42578125" bestFit="1" customWidth="1"/>
    <col min="4" max="4" width="38.7109375" bestFit="1" customWidth="1"/>
    <col min="5" max="5" width="11.42578125" bestFit="1" customWidth="1"/>
  </cols>
  <sheetData>
    <row r="1" spans="1:6" x14ac:dyDescent="0.25">
      <c r="A1" s="150"/>
      <c r="B1" s="150"/>
      <c r="C1" s="172"/>
      <c r="D1" s="156"/>
      <c r="E1" s="566" t="s">
        <v>507</v>
      </c>
      <c r="F1" s="566"/>
    </row>
    <row r="2" spans="1:6" x14ac:dyDescent="0.25">
      <c r="A2" s="500" t="s">
        <v>356</v>
      </c>
      <c r="B2" s="500"/>
      <c r="C2" s="500"/>
      <c r="D2" s="500"/>
      <c r="E2" s="500"/>
      <c r="F2" s="500"/>
    </row>
    <row r="4" spans="1:6" x14ac:dyDescent="0.25">
      <c r="A4" s="565" t="s">
        <v>345</v>
      </c>
      <c r="B4" s="565"/>
      <c r="C4" s="565"/>
      <c r="D4" s="565"/>
      <c r="E4" s="565"/>
      <c r="F4" s="565"/>
    </row>
    <row r="5" spans="1:6" ht="15.75" thickBot="1" x14ac:dyDescent="0.3">
      <c r="A5" s="80"/>
      <c r="B5" s="80"/>
      <c r="C5" s="80"/>
      <c r="D5" s="80"/>
      <c r="E5" s="80"/>
      <c r="F5" s="81" t="s">
        <v>276</v>
      </c>
    </row>
    <row r="6" spans="1:6" ht="26.25" thickBot="1" x14ac:dyDescent="0.3">
      <c r="A6" s="88" t="s">
        <v>234</v>
      </c>
      <c r="B6" s="87" t="s">
        <v>289</v>
      </c>
      <c r="C6" s="89"/>
      <c r="D6" s="90" t="s">
        <v>290</v>
      </c>
      <c r="E6" s="87" t="s">
        <v>289</v>
      </c>
      <c r="F6" s="91"/>
    </row>
    <row r="7" spans="1:6" x14ac:dyDescent="0.25">
      <c r="A7" s="101" t="s">
        <v>291</v>
      </c>
      <c r="B7" s="128">
        <v>126433</v>
      </c>
      <c r="C7" s="128"/>
      <c r="D7" s="99" t="s">
        <v>10</v>
      </c>
      <c r="E7" s="126">
        <v>71063</v>
      </c>
      <c r="F7" s="331"/>
    </row>
    <row r="8" spans="1:6" x14ac:dyDescent="0.25">
      <c r="A8" s="96"/>
      <c r="B8" s="107">
        <v>0</v>
      </c>
      <c r="C8" s="107"/>
      <c r="D8" s="100" t="s">
        <v>293</v>
      </c>
      <c r="E8" s="127">
        <v>15123</v>
      </c>
      <c r="F8" s="332"/>
    </row>
    <row r="9" spans="1:6" x14ac:dyDescent="0.25">
      <c r="A9" s="96" t="s">
        <v>158</v>
      </c>
      <c r="B9" s="107">
        <v>85600</v>
      </c>
      <c r="C9" s="107"/>
      <c r="D9" s="100" t="s">
        <v>294</v>
      </c>
      <c r="E9" s="127">
        <v>7084</v>
      </c>
      <c r="F9" s="333"/>
    </row>
    <row r="10" spans="1:6" x14ac:dyDescent="0.25">
      <c r="A10" s="96" t="s">
        <v>166</v>
      </c>
      <c r="B10" s="107">
        <v>4412</v>
      </c>
      <c r="C10" s="107"/>
      <c r="D10" s="100" t="s">
        <v>295</v>
      </c>
      <c r="E10" s="127">
        <v>1300</v>
      </c>
      <c r="F10" s="333"/>
    </row>
    <row r="11" spans="1:6" x14ac:dyDescent="0.25">
      <c r="A11" s="96" t="s">
        <v>168</v>
      </c>
      <c r="B11" s="107">
        <v>1900</v>
      </c>
      <c r="C11" s="107"/>
      <c r="D11" s="107" t="s">
        <v>512</v>
      </c>
      <c r="E11" s="127">
        <v>5400</v>
      </c>
      <c r="F11" s="333"/>
    </row>
    <row r="12" spans="1:6" s="6" customFormat="1" x14ac:dyDescent="0.25">
      <c r="A12" s="129"/>
      <c r="B12" s="390"/>
      <c r="C12" s="130"/>
      <c r="D12" s="127" t="s">
        <v>297</v>
      </c>
      <c r="E12" s="127">
        <v>17962</v>
      </c>
      <c r="F12" s="392"/>
    </row>
    <row r="13" spans="1:6" x14ac:dyDescent="0.25">
      <c r="A13" s="102"/>
      <c r="B13" s="107"/>
      <c r="C13" s="130"/>
      <c r="D13" s="100" t="s">
        <v>298</v>
      </c>
      <c r="E13" s="127">
        <v>1966</v>
      </c>
      <c r="F13" s="333"/>
    </row>
    <row r="14" spans="1:6" x14ac:dyDescent="0.25">
      <c r="A14" s="96"/>
      <c r="B14" s="107"/>
      <c r="C14" s="107"/>
      <c r="D14" s="84" t="s">
        <v>299</v>
      </c>
      <c r="E14" s="127">
        <v>12287</v>
      </c>
      <c r="F14" s="333"/>
    </row>
    <row r="15" spans="1:6" x14ac:dyDescent="0.25">
      <c r="A15" s="96"/>
      <c r="B15" s="107"/>
      <c r="C15" s="107"/>
      <c r="D15" s="85" t="s">
        <v>27</v>
      </c>
      <c r="E15" s="127">
        <v>8640</v>
      </c>
      <c r="F15" s="333"/>
    </row>
    <row r="16" spans="1:6" x14ac:dyDescent="0.25">
      <c r="A16" s="96"/>
      <c r="B16" s="107"/>
      <c r="C16" s="107"/>
      <c r="D16" s="85" t="s">
        <v>34</v>
      </c>
      <c r="E16" s="127">
        <v>75661</v>
      </c>
      <c r="F16" s="333"/>
    </row>
    <row r="17" spans="1:6" x14ac:dyDescent="0.25">
      <c r="A17" s="92"/>
      <c r="B17" s="330"/>
      <c r="C17" s="330"/>
      <c r="D17" s="85" t="s">
        <v>498</v>
      </c>
      <c r="E17" s="107">
        <v>4909</v>
      </c>
      <c r="F17" s="333"/>
    </row>
    <row r="18" spans="1:6" ht="15.75" thickBot="1" x14ac:dyDescent="0.3">
      <c r="A18" s="93"/>
      <c r="B18" s="83"/>
      <c r="C18" s="83"/>
      <c r="D18" s="83"/>
      <c r="E18" s="83"/>
      <c r="F18" s="334"/>
    </row>
    <row r="19" spans="1:6" ht="15.75" thickBot="1" x14ac:dyDescent="0.3">
      <c r="A19" s="94" t="s">
        <v>300</v>
      </c>
      <c r="B19" s="109">
        <f>SUM(B7:B18)</f>
        <v>218345</v>
      </c>
      <c r="C19" s="109">
        <f>SUM(C7:C18)</f>
        <v>0</v>
      </c>
      <c r="D19" s="86" t="s">
        <v>301</v>
      </c>
      <c r="E19" s="109">
        <f>SUM(E7:E18)</f>
        <v>221395</v>
      </c>
      <c r="F19" s="109">
        <f>SUM(F7:F18)</f>
        <v>0</v>
      </c>
    </row>
    <row r="20" spans="1:6" x14ac:dyDescent="0.25">
      <c r="A20" s="95" t="s">
        <v>302</v>
      </c>
      <c r="B20" s="106"/>
      <c r="C20" s="106"/>
      <c r="D20" s="84" t="s">
        <v>303</v>
      </c>
      <c r="E20" s="106"/>
      <c r="F20" s="119"/>
    </row>
    <row r="21" spans="1:6" x14ac:dyDescent="0.25">
      <c r="A21" s="96" t="s">
        <v>304</v>
      </c>
      <c r="B21" s="106"/>
      <c r="C21" s="106"/>
      <c r="D21" s="84" t="s">
        <v>305</v>
      </c>
      <c r="E21" s="106"/>
      <c r="F21" s="119"/>
    </row>
    <row r="22" spans="1:6" x14ac:dyDescent="0.25">
      <c r="A22" s="96" t="s">
        <v>306</v>
      </c>
      <c r="B22" s="106">
        <v>6130</v>
      </c>
      <c r="C22" s="106"/>
      <c r="D22" s="84" t="s">
        <v>307</v>
      </c>
      <c r="E22" s="106"/>
      <c r="F22" s="119"/>
    </row>
    <row r="23" spans="1:6" x14ac:dyDescent="0.25">
      <c r="A23" s="96" t="s">
        <v>307</v>
      </c>
      <c r="B23" s="106"/>
      <c r="C23" s="106"/>
      <c r="D23" s="84" t="s">
        <v>308</v>
      </c>
      <c r="E23" s="106">
        <v>3080</v>
      </c>
      <c r="F23" s="119"/>
    </row>
    <row r="24" spans="1:6" x14ac:dyDescent="0.25">
      <c r="A24" s="96" t="s">
        <v>308</v>
      </c>
      <c r="B24" s="106"/>
      <c r="C24" s="106"/>
      <c r="D24" s="84" t="s">
        <v>43</v>
      </c>
      <c r="E24" s="106"/>
      <c r="F24" s="119"/>
    </row>
    <row r="25" spans="1:6" x14ac:dyDescent="0.25">
      <c r="A25" s="96" t="s">
        <v>309</v>
      </c>
      <c r="B25" s="106"/>
      <c r="C25" s="106"/>
      <c r="D25" s="84" t="s">
        <v>310</v>
      </c>
      <c r="E25" s="106"/>
      <c r="F25" s="119"/>
    </row>
    <row r="26" spans="1:6" ht="15.75" thickBot="1" x14ac:dyDescent="0.3">
      <c r="A26" s="97" t="s">
        <v>311</v>
      </c>
      <c r="B26" s="106"/>
      <c r="C26" s="106"/>
      <c r="D26" s="84"/>
      <c r="E26" s="106"/>
      <c r="F26" s="122"/>
    </row>
    <row r="27" spans="1:6" ht="15.75" thickBot="1" x14ac:dyDescent="0.3">
      <c r="A27" s="94" t="s">
        <v>312</v>
      </c>
      <c r="B27" s="109">
        <f>SUM(B20:B26)</f>
        <v>6130</v>
      </c>
      <c r="C27" s="109">
        <v>0</v>
      </c>
      <c r="D27" s="86" t="s">
        <v>313</v>
      </c>
      <c r="E27" s="109">
        <f>SUM(E20:E26)</f>
        <v>3080</v>
      </c>
      <c r="F27" s="117"/>
    </row>
    <row r="28" spans="1:6" ht="15.75" thickBot="1" x14ac:dyDescent="0.3">
      <c r="A28" s="94" t="s">
        <v>314</v>
      </c>
      <c r="B28" s="109">
        <v>0</v>
      </c>
      <c r="C28" s="109">
        <v>0</v>
      </c>
      <c r="D28" s="86" t="s">
        <v>315</v>
      </c>
      <c r="E28" s="109">
        <v>0</v>
      </c>
      <c r="F28" s="117"/>
    </row>
    <row r="29" spans="1:6" ht="15.75" thickBot="1" x14ac:dyDescent="0.3">
      <c r="A29" s="94" t="s">
        <v>316</v>
      </c>
      <c r="B29" s="109">
        <v>0</v>
      </c>
      <c r="C29" s="109">
        <v>0</v>
      </c>
      <c r="D29" s="86" t="s">
        <v>317</v>
      </c>
      <c r="E29" s="109">
        <v>0</v>
      </c>
      <c r="F29" s="117"/>
    </row>
    <row r="30" spans="1:6" ht="15.75" thickBot="1" x14ac:dyDescent="0.3">
      <c r="A30" s="94" t="s">
        <v>183</v>
      </c>
      <c r="B30" s="109">
        <f>SUM(B27:B29)</f>
        <v>6130</v>
      </c>
      <c r="C30" s="109">
        <v>0</v>
      </c>
      <c r="D30" s="86" t="s">
        <v>44</v>
      </c>
      <c r="E30" s="109">
        <f>SUM(E27:E29)</f>
        <v>3080</v>
      </c>
      <c r="F30" s="117"/>
    </row>
    <row r="31" spans="1:6" ht="15.75" thickBot="1" x14ac:dyDescent="0.3">
      <c r="A31" s="98" t="s">
        <v>318</v>
      </c>
      <c r="B31" s="124">
        <f>B19+B30</f>
        <v>224475</v>
      </c>
      <c r="C31" s="124">
        <v>0</v>
      </c>
      <c r="D31" s="86" t="s">
        <v>319</v>
      </c>
      <c r="E31" s="124">
        <f>E19+E30</f>
        <v>224475</v>
      </c>
      <c r="F31" s="125"/>
    </row>
    <row r="32" spans="1:6" x14ac:dyDescent="0.25">
      <c r="A32" s="80"/>
      <c r="B32" s="156"/>
      <c r="C32" s="156"/>
    </row>
    <row r="33" spans="1:3" x14ac:dyDescent="0.25">
      <c r="A33" s="82" t="s">
        <v>320</v>
      </c>
      <c r="B33" s="105">
        <f>B31-E31</f>
        <v>0</v>
      </c>
      <c r="C33" s="105"/>
    </row>
  </sheetData>
  <mergeCells count="3">
    <mergeCell ref="A4:F4"/>
    <mergeCell ref="E1:F1"/>
    <mergeCell ref="A2:F2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B22" sqref="B22"/>
    </sheetView>
  </sheetViews>
  <sheetFormatPr defaultRowHeight="15" x14ac:dyDescent="0.25"/>
  <cols>
    <col min="1" max="1" width="38.7109375" bestFit="1" customWidth="1"/>
    <col min="2" max="2" width="10.7109375" customWidth="1"/>
    <col min="3" max="3" width="11" customWidth="1"/>
    <col min="4" max="4" width="38.7109375" bestFit="1" customWidth="1"/>
    <col min="5" max="5" width="10.7109375" customWidth="1"/>
    <col min="6" max="6" width="10.85546875" customWidth="1"/>
  </cols>
  <sheetData>
    <row r="1" spans="1:6" x14ac:dyDescent="0.25">
      <c r="A1" s="150"/>
      <c r="B1" s="150"/>
      <c r="C1" s="172"/>
      <c r="D1" s="156"/>
      <c r="E1" s="566" t="s">
        <v>508</v>
      </c>
      <c r="F1" s="566"/>
    </row>
    <row r="2" spans="1:6" x14ac:dyDescent="0.25">
      <c r="A2" s="500" t="s">
        <v>356</v>
      </c>
      <c r="B2" s="500"/>
      <c r="C2" s="500"/>
      <c r="D2" s="500"/>
      <c r="E2" s="500"/>
      <c r="F2" s="500"/>
    </row>
    <row r="4" spans="1:6" x14ac:dyDescent="0.25">
      <c r="A4" s="565" t="s">
        <v>511</v>
      </c>
      <c r="B4" s="565"/>
      <c r="C4" s="565"/>
      <c r="D4" s="565"/>
      <c r="E4" s="565"/>
      <c r="F4" s="565"/>
    </row>
    <row r="5" spans="1:6" ht="15.75" thickBot="1" x14ac:dyDescent="0.3">
      <c r="A5" s="103"/>
      <c r="B5" s="103"/>
      <c r="C5" s="103"/>
      <c r="D5" s="103"/>
      <c r="E5" s="103"/>
      <c r="F5" s="110" t="s">
        <v>276</v>
      </c>
    </row>
    <row r="6" spans="1:6" ht="26.25" thickBot="1" x14ac:dyDescent="0.3">
      <c r="A6" s="112" t="s">
        <v>234</v>
      </c>
      <c r="B6" s="111" t="s">
        <v>289</v>
      </c>
      <c r="C6" s="113"/>
      <c r="D6" s="114" t="s">
        <v>290</v>
      </c>
      <c r="E6" s="111" t="s">
        <v>289</v>
      </c>
      <c r="F6" s="115"/>
    </row>
    <row r="7" spans="1:6" x14ac:dyDescent="0.25">
      <c r="A7" s="120" t="s">
        <v>296</v>
      </c>
      <c r="B7" s="128">
        <v>0</v>
      </c>
      <c r="C7" s="107"/>
      <c r="D7" s="107" t="s">
        <v>38</v>
      </c>
      <c r="E7" s="127">
        <v>977</v>
      </c>
      <c r="F7" s="131"/>
    </row>
    <row r="8" spans="1:6" x14ac:dyDescent="0.25">
      <c r="A8" s="120" t="s">
        <v>170</v>
      </c>
      <c r="B8" s="107">
        <v>28</v>
      </c>
      <c r="C8" s="107"/>
      <c r="D8" s="107" t="s">
        <v>41</v>
      </c>
      <c r="E8" s="127">
        <v>51280</v>
      </c>
      <c r="F8" s="131"/>
    </row>
    <row r="9" spans="1:6" x14ac:dyDescent="0.25">
      <c r="A9" s="120" t="s">
        <v>292</v>
      </c>
      <c r="B9" s="107">
        <v>0</v>
      </c>
      <c r="C9" s="107"/>
      <c r="D9" s="107" t="s">
        <v>255</v>
      </c>
      <c r="E9" s="106">
        <v>0</v>
      </c>
      <c r="F9" s="131"/>
    </row>
    <row r="10" spans="1:6" x14ac:dyDescent="0.25">
      <c r="A10" s="120" t="s">
        <v>158</v>
      </c>
      <c r="B10" s="107">
        <v>0</v>
      </c>
      <c r="C10" s="107"/>
      <c r="D10" s="107"/>
      <c r="E10" s="107"/>
      <c r="F10" s="131"/>
    </row>
    <row r="11" spans="1:6" x14ac:dyDescent="0.25">
      <c r="A11" s="129"/>
      <c r="B11" s="107"/>
      <c r="C11" s="130"/>
      <c r="D11" s="107"/>
      <c r="E11" s="107"/>
      <c r="F11" s="131"/>
    </row>
    <row r="12" spans="1:6" x14ac:dyDescent="0.25">
      <c r="A12" s="120"/>
      <c r="B12" s="107"/>
      <c r="C12" s="132"/>
      <c r="D12" s="107"/>
      <c r="E12" s="107"/>
      <c r="F12" s="131"/>
    </row>
    <row r="13" spans="1:6" x14ac:dyDescent="0.25">
      <c r="A13" s="129"/>
      <c r="B13" s="107"/>
      <c r="C13" s="130"/>
      <c r="D13" s="107"/>
      <c r="E13" s="107"/>
      <c r="F13" s="131"/>
    </row>
    <row r="14" spans="1:6" x14ac:dyDescent="0.25">
      <c r="A14" s="120"/>
      <c r="B14" s="107"/>
      <c r="C14" s="132"/>
      <c r="D14" s="107"/>
      <c r="E14" s="107"/>
      <c r="F14" s="131"/>
    </row>
    <row r="15" spans="1:6" x14ac:dyDescent="0.25">
      <c r="A15" s="120"/>
      <c r="B15" s="107"/>
      <c r="C15" s="132"/>
      <c r="D15" s="107"/>
      <c r="E15" s="107"/>
      <c r="F15" s="131"/>
    </row>
    <row r="16" spans="1:6" x14ac:dyDescent="0.25">
      <c r="A16" s="120"/>
      <c r="B16" s="107"/>
      <c r="C16" s="132"/>
      <c r="D16" s="107" t="s">
        <v>498</v>
      </c>
      <c r="E16" s="107">
        <v>1700</v>
      </c>
      <c r="F16" s="131"/>
    </row>
    <row r="17" spans="1:6" ht="15.75" thickBot="1" x14ac:dyDescent="0.3">
      <c r="A17" s="121"/>
      <c r="B17" s="108"/>
      <c r="C17" s="108"/>
      <c r="D17" s="108"/>
      <c r="E17" s="108"/>
      <c r="F17" s="122"/>
    </row>
    <row r="18" spans="1:6" ht="15.75" thickBot="1" x14ac:dyDescent="0.3">
      <c r="A18" s="116" t="s">
        <v>300</v>
      </c>
      <c r="B18" s="109">
        <f>SUM(B7:B17)</f>
        <v>28</v>
      </c>
      <c r="C18" s="109">
        <f>SUM(C7:C17)</f>
        <v>0</v>
      </c>
      <c r="D18" s="109" t="s">
        <v>301</v>
      </c>
      <c r="E18" s="109">
        <f>SUM(E7:E17)</f>
        <v>53957</v>
      </c>
      <c r="F18" s="109">
        <f>SUM(F7:F17)</f>
        <v>0</v>
      </c>
    </row>
    <row r="19" spans="1:6" x14ac:dyDescent="0.25">
      <c r="A19" s="118" t="s">
        <v>302</v>
      </c>
      <c r="B19" s="106"/>
      <c r="C19" s="106"/>
      <c r="D19" s="106" t="s">
        <v>303</v>
      </c>
      <c r="E19" s="106"/>
      <c r="F19" s="119"/>
    </row>
    <row r="20" spans="1:6" x14ac:dyDescent="0.25">
      <c r="A20" s="120" t="s">
        <v>304</v>
      </c>
      <c r="B20" s="106"/>
      <c r="C20" s="106"/>
      <c r="D20" s="106" t="s">
        <v>305</v>
      </c>
      <c r="E20" s="107"/>
      <c r="F20" s="119"/>
    </row>
    <row r="21" spans="1:6" x14ac:dyDescent="0.25">
      <c r="A21" s="120" t="s">
        <v>306</v>
      </c>
      <c r="B21" s="106">
        <v>53929</v>
      </c>
      <c r="C21" s="106"/>
      <c r="D21" s="106" t="s">
        <v>307</v>
      </c>
      <c r="E21" s="107"/>
      <c r="F21" s="119"/>
    </row>
    <row r="22" spans="1:6" x14ac:dyDescent="0.25">
      <c r="A22" s="120" t="s">
        <v>307</v>
      </c>
      <c r="B22" s="106"/>
      <c r="C22" s="106"/>
      <c r="D22" s="106" t="s">
        <v>308</v>
      </c>
      <c r="E22" s="107"/>
      <c r="F22" s="119"/>
    </row>
    <row r="23" spans="1:6" x14ac:dyDescent="0.25">
      <c r="A23" s="120" t="s">
        <v>308</v>
      </c>
      <c r="B23" s="106"/>
      <c r="C23" s="106"/>
      <c r="D23" s="106" t="s">
        <v>43</v>
      </c>
      <c r="E23" s="107"/>
      <c r="F23" s="119"/>
    </row>
    <row r="24" spans="1:6" x14ac:dyDescent="0.25">
      <c r="A24" s="120" t="s">
        <v>309</v>
      </c>
      <c r="B24" s="106"/>
      <c r="C24" s="106"/>
      <c r="D24" s="106" t="s">
        <v>310</v>
      </c>
      <c r="E24" s="107"/>
      <c r="F24" s="119"/>
    </row>
    <row r="25" spans="1:6" ht="15.75" thickBot="1" x14ac:dyDescent="0.3">
      <c r="A25" s="121" t="s">
        <v>311</v>
      </c>
      <c r="B25" s="106"/>
      <c r="C25" s="106"/>
      <c r="D25" s="106" t="s">
        <v>313</v>
      </c>
      <c r="E25" s="108"/>
      <c r="F25" s="122"/>
    </row>
    <row r="26" spans="1:6" ht="15.75" thickBot="1" x14ac:dyDescent="0.3">
      <c r="A26" s="116" t="s">
        <v>312</v>
      </c>
      <c r="B26" s="109">
        <f>SUM(B19:B25)</f>
        <v>53929</v>
      </c>
      <c r="C26" s="109">
        <f>SUM(C19:C25)</f>
        <v>0</v>
      </c>
      <c r="D26" s="109" t="s">
        <v>313</v>
      </c>
      <c r="E26" s="109">
        <f>SUM(E19:E25)</f>
        <v>0</v>
      </c>
      <c r="F26" s="109">
        <f>SUM(F19:F25)</f>
        <v>0</v>
      </c>
    </row>
    <row r="27" spans="1:6" ht="15.75" thickBot="1" x14ac:dyDescent="0.3">
      <c r="A27" s="116" t="s">
        <v>314</v>
      </c>
      <c r="B27" s="109">
        <v>0</v>
      </c>
      <c r="C27" s="109"/>
      <c r="D27" s="109" t="s">
        <v>315</v>
      </c>
      <c r="E27" s="109">
        <v>0</v>
      </c>
      <c r="F27" s="117"/>
    </row>
    <row r="28" spans="1:6" ht="15.75" thickBot="1" x14ac:dyDescent="0.3">
      <c r="A28" s="116" t="s">
        <v>316</v>
      </c>
      <c r="B28" s="109">
        <v>0</v>
      </c>
      <c r="C28" s="109"/>
      <c r="D28" s="109" t="s">
        <v>317</v>
      </c>
      <c r="E28" s="109">
        <v>0</v>
      </c>
      <c r="F28" s="117"/>
    </row>
    <row r="29" spans="1:6" ht="15.75" thickBot="1" x14ac:dyDescent="0.3">
      <c r="A29" s="116" t="s">
        <v>183</v>
      </c>
      <c r="B29" s="109">
        <f>SUM(B26:B28)</f>
        <v>53929</v>
      </c>
      <c r="C29" s="109"/>
      <c r="D29" s="109" t="s">
        <v>44</v>
      </c>
      <c r="E29" s="109">
        <f>SUM(E26:E28)</f>
        <v>0</v>
      </c>
      <c r="F29" s="109">
        <f>SUM(F26:F28)</f>
        <v>0</v>
      </c>
    </row>
    <row r="30" spans="1:6" ht="15.75" thickBot="1" x14ac:dyDescent="0.3">
      <c r="A30" s="123" t="s">
        <v>318</v>
      </c>
      <c r="B30" s="124">
        <f>B18+B29</f>
        <v>53957</v>
      </c>
      <c r="C30" s="124"/>
      <c r="D30" s="109" t="s">
        <v>319</v>
      </c>
      <c r="E30" s="124">
        <f>E18+E29</f>
        <v>53957</v>
      </c>
      <c r="F30" s="124">
        <f>F18+F29</f>
        <v>0</v>
      </c>
    </row>
    <row r="31" spans="1:6" x14ac:dyDescent="0.25">
      <c r="A31" s="103"/>
      <c r="B31" s="103"/>
      <c r="C31" s="103"/>
      <c r="D31" s="103"/>
      <c r="E31" s="103"/>
      <c r="F31" s="104"/>
    </row>
    <row r="32" spans="1:6" x14ac:dyDescent="0.25">
      <c r="A32" s="105" t="s">
        <v>321</v>
      </c>
      <c r="B32" s="105">
        <f>B30-E30</f>
        <v>0</v>
      </c>
      <c r="C32" s="105">
        <f>C30-F30</f>
        <v>0</v>
      </c>
      <c r="D32" s="105"/>
      <c r="E32" s="105"/>
      <c r="F32" s="105"/>
    </row>
  </sheetData>
  <mergeCells count="3">
    <mergeCell ref="A4:F4"/>
    <mergeCell ref="E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</vt:i4>
      </vt:variant>
    </vt:vector>
  </HeadingPairs>
  <TitlesOfParts>
    <vt:vector size="12" baseType="lpstr">
      <vt:lpstr>összesített 2017</vt:lpstr>
      <vt:lpstr>2. m.létszám</vt:lpstr>
      <vt:lpstr>2.1 Önkorm.</vt:lpstr>
      <vt:lpstr>Átadott</vt:lpstr>
      <vt:lpstr>2,2 KÖH</vt:lpstr>
      <vt:lpstr>hlej.köt.</vt:lpstr>
      <vt:lpstr>mérleg</vt:lpstr>
      <vt:lpstr>műk.mérl.</vt:lpstr>
      <vt:lpstr>felh.mérleg</vt:lpstr>
      <vt:lpstr>kedvezmények</vt:lpstr>
      <vt:lpstr>likvid.ütemterv</vt:lpstr>
      <vt:lpstr>'összesített 2017'!Nyomtatási_cím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Windows-felhasználó</cp:lastModifiedBy>
  <cp:lastPrinted>2017-05-11T09:22:08Z</cp:lastPrinted>
  <dcterms:created xsi:type="dcterms:W3CDTF">2015-02-18T21:42:05Z</dcterms:created>
  <dcterms:modified xsi:type="dcterms:W3CDTF">2017-05-11T09:44:38Z</dcterms:modified>
</cp:coreProperties>
</file>