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1895" windowHeight="5145" tabRatio="57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Titles" localSheetId="3">'4'!$1:$4</definedName>
    <definedName name="_xlnm.Print_Titles" localSheetId="4">'5'!$1:$5</definedName>
    <definedName name="_xlnm.Print_Titles" localSheetId="7">'8'!$1:$4</definedName>
  </definedNames>
  <calcPr fullCalcOnLoad="1"/>
</workbook>
</file>

<file path=xl/sharedStrings.xml><?xml version="1.0" encoding="utf-8"?>
<sst xmlns="http://schemas.openxmlformats.org/spreadsheetml/2006/main" count="508" uniqueCount="311">
  <si>
    <t>a/ Működési célú költségvetési támogatás</t>
  </si>
  <si>
    <t>Működési bevételek</t>
  </si>
  <si>
    <t>B E R U H Á Z Á S O K:</t>
  </si>
  <si>
    <t>Bírság és pótlék bevétel</t>
  </si>
  <si>
    <t>Felhalmozási kiadások összesen:</t>
  </si>
  <si>
    <t>Beruházások összesen:</t>
  </si>
  <si>
    <t>F E L Ú J Í T Á S:</t>
  </si>
  <si>
    <t>Felújítás összesen:</t>
  </si>
  <si>
    <t>Megnevezés</t>
  </si>
  <si>
    <t>Önkormányzat működési bevételei</t>
  </si>
  <si>
    <t>Összesen</t>
  </si>
  <si>
    <t>Személyi juttatások</t>
  </si>
  <si>
    <t>Dologi kiadások</t>
  </si>
  <si>
    <t>Gépjárműadó</t>
  </si>
  <si>
    <t>Felhalmozás és tőkejellegű bevételek</t>
  </si>
  <si>
    <t>Felhalmozási célú pénzeszköz-átvétel:</t>
  </si>
  <si>
    <t>Önkormányzatok költségvetési támogatása</t>
  </si>
  <si>
    <t>Működési célú pénzeszköz-átvétel</t>
  </si>
  <si>
    <t>FELHALMOZÁSI CÉLÚ PÉNZESZKÖZ-ÁTADÁS:</t>
  </si>
  <si>
    <t>Felhalmozási célú pénzeszköz-átadás összesen:</t>
  </si>
  <si>
    <t>Áh-n belülről összesen:</t>
  </si>
  <si>
    <t>Eredeti</t>
  </si>
  <si>
    <t>Módosított</t>
  </si>
  <si>
    <t>Ellátottak pénzbeli juttatásai</t>
  </si>
  <si>
    <t>Tartalékok</t>
  </si>
  <si>
    <t>Felújítások</t>
  </si>
  <si>
    <t>Beruházások</t>
  </si>
  <si>
    <t>Elvonások és befizetések</t>
  </si>
  <si>
    <t>4.sz. melléklet</t>
  </si>
  <si>
    <t>Áh-n kívülről összesen:</t>
  </si>
  <si>
    <t>Tény</t>
  </si>
  <si>
    <t>er.</t>
  </si>
  <si>
    <t>mód</t>
  </si>
  <si>
    <t>tény</t>
  </si>
  <si>
    <t>BEVÉTELEK MEGNEVEZÉSE</t>
  </si>
  <si>
    <t>Előirányzat</t>
  </si>
  <si>
    <t>KIADÁSOK MEGNEVEZÉSE</t>
  </si>
  <si>
    <t>Bevételek összesen:</t>
  </si>
  <si>
    <t>Kiadások összesen:</t>
  </si>
  <si>
    <t>Összesen:</t>
  </si>
  <si>
    <t>Mindösszesen:</t>
  </si>
  <si>
    <t>Magánszemélyek kommunális adója</t>
  </si>
  <si>
    <t>Idegenforgalmi adó</t>
  </si>
  <si>
    <t>Munka-adókat terhelő járulékok</t>
  </si>
  <si>
    <t>Elvonások és befiz.</t>
  </si>
  <si>
    <t>Műk.c.tám.áh-n belülre</t>
  </si>
  <si>
    <t>Felh.c.tám.áh-n belülre</t>
  </si>
  <si>
    <t>Felh.c.tám. áh-n kívülre</t>
  </si>
  <si>
    <t>ezer forintban</t>
  </si>
  <si>
    <t>011130</t>
  </si>
  <si>
    <t>013350</t>
  </si>
  <si>
    <t>016080</t>
  </si>
  <si>
    <t>041233</t>
  </si>
  <si>
    <t>064010</t>
  </si>
  <si>
    <t>066020</t>
  </si>
  <si>
    <t>084031</t>
  </si>
  <si>
    <t>101150</t>
  </si>
  <si>
    <t>104051</t>
  </si>
  <si>
    <t>105010</t>
  </si>
  <si>
    <t>106020</t>
  </si>
  <si>
    <t>107060</t>
  </si>
  <si>
    <t>Tarta-lékok</t>
  </si>
  <si>
    <t>Beruhá-zások</t>
  </si>
  <si>
    <t>Műk.c.   kölcsön nyújtása</t>
  </si>
  <si>
    <t>Felh.c.   kölcsön nyújtása</t>
  </si>
  <si>
    <t>2.sz. melléklet</t>
  </si>
  <si>
    <t>1.sz. melléklet</t>
  </si>
  <si>
    <t>%</t>
  </si>
  <si>
    <t>3.sz. melléklet</t>
  </si>
  <si>
    <t>Közhatalmi bevételek</t>
  </si>
  <si>
    <t>Előző évi maradvány</t>
  </si>
  <si>
    <t>Iparűzési adó</t>
  </si>
  <si>
    <t>Helyi adó összesen:</t>
  </si>
  <si>
    <t>Áh-n belüli megelőlegezések</t>
  </si>
  <si>
    <t>Működési célú összesen: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</si>
  <si>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</si>
  <si>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</si>
  <si>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</si>
  <si>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</si>
  <si>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</si>
  <si>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</si>
  <si>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</si>
  <si>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</si>
  <si>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</si>
  <si>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</si>
  <si>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</si>
  <si>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</si>
  <si>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</si>
  <si>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</si>
  <si>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</si>
  <si>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</si>
  <si>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</si>
  <si>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</si>
  <si>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</si>
  <si>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</si>
  <si>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</si>
  <si>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</si>
  <si>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</si>
  <si>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</si>
  <si>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</si>
  <si>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</si>
  <si>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</si>
  <si>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</si>
  <si>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</si>
  <si>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</si>
  <si>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</si>
  <si>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</si>
  <si>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</si>
  <si>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</si>
  <si>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</si>
  <si>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</si>
  <si>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</si>
  <si>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</si>
  <si>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2015. évben tervezett maradvány</t>
  </si>
  <si>
    <t>működési</t>
  </si>
  <si>
    <t>fejlesztési</t>
  </si>
  <si>
    <t>Eltérés előző évi maradványhoz képest</t>
  </si>
  <si>
    <t>Államháztartáson kívűlre</t>
  </si>
  <si>
    <t>PD0061</t>
  </si>
  <si>
    <t>PD0083</t>
  </si>
  <si>
    <t>Fejlesztési célú összesen:</t>
  </si>
  <si>
    <t>Államháztartáson belülre</t>
  </si>
  <si>
    <t>TK011</t>
  </si>
  <si>
    <t>TK013</t>
  </si>
  <si>
    <t>15/A - Kimutatás az immateriális javak, tárgyi eszközök koncesszióba, vagyonkezelésbe adott eszközök állományának alakulásáról</t>
  </si>
  <si>
    <t>#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</si>
  <si>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</si>
  <si>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</si>
  <si>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</si>
  <si>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</si>
  <si>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Összesen (=3+4+5+6+7+8)</t>
  </si>
  <si>
    <t>Tárgyévi nyitó állomány (előző évi záró állomány)</t>
  </si>
  <si>
    <t>Beruházásokból, felújításokból aktivált érték</t>
  </si>
  <si>
    <t>Egyéb növekedés</t>
  </si>
  <si>
    <t>Összes növekedés  (=02+…+07)</t>
  </si>
  <si>
    <t>09</t>
  </si>
  <si>
    <t>Értékesítés</t>
  </si>
  <si>
    <t>13</t>
  </si>
  <si>
    <t>Egyéb csökkenés</t>
  </si>
  <si>
    <t>14</t>
  </si>
  <si>
    <t>Összes csökkenés (=09+…+13)</t>
  </si>
  <si>
    <t>15</t>
  </si>
  <si>
    <t>Bruttó érték összesen (=01+08-14)</t>
  </si>
  <si>
    <t>16</t>
  </si>
  <si>
    <t>Terv szerinti értékcsökkenés nyitó állománya</t>
  </si>
  <si>
    <t>17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</si>
  <si>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</si>
  <si>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</si>
  <si>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</si>
  <si>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</si>
  <si>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 (=16+17-18)</t>
  </si>
  <si>
    <t>20</t>
  </si>
  <si>
    <t>Terven felüli értékcsökkenés nyitó állománya</t>
  </si>
  <si>
    <t>22</t>
  </si>
  <si>
    <t>Terven felüli értékcsökkenés visszaírás, kivezetés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</si>
  <si>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</si>
  <si>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</si>
  <si>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</si>
  <si>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</si>
  <si>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</si>
  <si>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</si>
  <si>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Mind-összesen</t>
  </si>
  <si>
    <t>Műk.c.tám. áh-n kívülre</t>
  </si>
  <si>
    <t>7.sz.melléklet</t>
  </si>
  <si>
    <t xml:space="preserve">forintban </t>
  </si>
  <si>
    <t>Önkormányzati átadott pénzeszközök</t>
  </si>
  <si>
    <t>10.sz. melléklet</t>
  </si>
  <si>
    <t>Önkormányzat működési támogatásai</t>
  </si>
  <si>
    <t>Működési c. tám. bevételei áh-n belülről</t>
  </si>
  <si>
    <t>Működési c. kölcsön térülése</t>
  </si>
  <si>
    <t>Működési c.átvett pénzeszköz</t>
  </si>
  <si>
    <t>Felhalmozási c.önkormányzati támogatás</t>
  </si>
  <si>
    <t>Felhalmozási c. tám. bevételei áh-n belülről</t>
  </si>
  <si>
    <t>Felhalmozási bevételek</t>
  </si>
  <si>
    <t>Felhalmozási c. kölcsön térülése</t>
  </si>
  <si>
    <t>Felhalmozási c.átvett pénzeszköz</t>
  </si>
  <si>
    <t>Felhalmozási c. maradvány</t>
  </si>
  <si>
    <t>Működési c. maradvány</t>
  </si>
  <si>
    <t>Munkaadókat terhelő járulékok</t>
  </si>
  <si>
    <t>Működési c.tám. áh-n belülre</t>
  </si>
  <si>
    <t>Működési c.kölcsön nyújtása</t>
  </si>
  <si>
    <t>Működési c. tám.áh-n kívülre</t>
  </si>
  <si>
    <t>Felhalmozási c.tám.áh-n belülre</t>
  </si>
  <si>
    <t>Felhalmozási c.kölcsön nyújtása</t>
  </si>
  <si>
    <t>Felhalmozási c.tám.áh-n kívülre</t>
  </si>
  <si>
    <t>Működési c. hitel törlesztés</t>
  </si>
  <si>
    <t>Felhalmozási c. hitel törlesztés</t>
  </si>
  <si>
    <t>Működési c. hitel felvétele</t>
  </si>
  <si>
    <t>Felhalmozási c. hitel felvétele</t>
  </si>
  <si>
    <t>Hitel felvétele</t>
  </si>
  <si>
    <t>Maradvány igénybevétele</t>
  </si>
  <si>
    <t>Hitel törlesztés</t>
  </si>
  <si>
    <t>Működési mérleg átcsoportosítása</t>
  </si>
  <si>
    <t>Felhalmozási mérleg átcsoportosítása</t>
  </si>
  <si>
    <t xml:space="preserve">Mánfa Község Önkormányzat bevételei </t>
  </si>
  <si>
    <t>Mánfa Község Önkormányzat felhalmozási célú kiadások</t>
  </si>
  <si>
    <t>Vízi közmű felújítás</t>
  </si>
  <si>
    <t>Mánfa Község Önkormányzat kormányzati funkciói</t>
  </si>
  <si>
    <t>Mánfa Község Önkormányzata</t>
  </si>
  <si>
    <t>Mánfa Fejlődéséért Egyesület páyázathoz támogatás</t>
  </si>
  <si>
    <t>Mecsek-Völgység-Hegyhát Egyesület pályázathoz támogatás</t>
  </si>
  <si>
    <t>013320</t>
  </si>
  <si>
    <t>045160</t>
  </si>
  <si>
    <t>047410</t>
  </si>
  <si>
    <t>066010</t>
  </si>
  <si>
    <t>082044</t>
  </si>
  <si>
    <t>106010</t>
  </si>
  <si>
    <t>107051</t>
  </si>
  <si>
    <t>107055</t>
  </si>
  <si>
    <t>Az önkormányzat által adott közvetett támogatások (kedvezmények)</t>
  </si>
  <si>
    <t>Bevételi jogcím</t>
  </si>
  <si>
    <t>Tárgyévi terv (kedvezmény nélkül elérhető bevétel)</t>
  </si>
  <si>
    <t>Kedvezmények összege</t>
  </si>
  <si>
    <t>Terv</t>
  </si>
  <si>
    <t>Helyi iparűzési adó</t>
  </si>
  <si>
    <t>Gépjárműadó **</t>
  </si>
  <si>
    <t>* Üdülőknél csatornára való rákötés miatt adott kedvezmény a meghatározó.</t>
  </si>
  <si>
    <t>** Törvény alapján kell érvényesíteni a 40 % önkormányzatnál maradó bevételből.</t>
  </si>
  <si>
    <t>5.sz. melléklet</t>
  </si>
  <si>
    <t>6.sz. melléklet</t>
  </si>
  <si>
    <t>8.sz. melléklet</t>
  </si>
  <si>
    <t>9.sz.melléklet</t>
  </si>
  <si>
    <t>2015. december 31.</t>
  </si>
  <si>
    <t>Áh-n belüli megel.visszafizetése</t>
  </si>
  <si>
    <t>Dologi kiadások (felhalmozási kamat nélkül)</t>
  </si>
  <si>
    <t>Áh-n belüli megelőlegezés visszafizetése</t>
  </si>
  <si>
    <t>Felhalmozási kamat (dologi kiadás)</t>
  </si>
  <si>
    <t>I.</t>
  </si>
  <si>
    <t xml:space="preserve">Ebből: Víz- és szennyvízhálózat bérleti díja </t>
  </si>
  <si>
    <t>II.</t>
  </si>
  <si>
    <t>III.</t>
  </si>
  <si>
    <t>Egyéb felhalmozási bevétel (Lőrincz J. ing.)</t>
  </si>
  <si>
    <t>IV.</t>
  </si>
  <si>
    <t>Helyi önkormányzatok működésének általános támogatása</t>
  </si>
  <si>
    <t>Települési önkormányzatok szociális és gyermekjóléti és gyermekétkeztetési feladatainak támogatása</t>
  </si>
  <si>
    <t>Ebből: szociális feladatok támogatása</t>
  </si>
  <si>
    <t xml:space="preserve">           szociális étkeztetés támogatása</t>
  </si>
  <si>
    <t xml:space="preserve">           falugondnoki szolgálat támogatása</t>
  </si>
  <si>
    <t xml:space="preserve">           segélyekhez kapcsolódó visszatérítés</t>
  </si>
  <si>
    <t>Települési önkormányzatok kulturális feladatianak támogatása</t>
  </si>
  <si>
    <t>V.</t>
  </si>
  <si>
    <t>Komlói Közös Önkormányzati Hivataltól kirendeltség műkődési támogatása</t>
  </si>
  <si>
    <t>VI.</t>
  </si>
  <si>
    <t xml:space="preserve">Működési célú maradvány </t>
  </si>
  <si>
    <t>Önkormányzat bevételei hitelműveletek nélkül:</t>
  </si>
  <si>
    <t>Tárgyévi hitelfelvétel:</t>
  </si>
  <si>
    <t>Önkormányzat bevételei hitelműveletekkel:</t>
  </si>
  <si>
    <t>Nissan Primstar gépjármű értékesítés</t>
  </si>
  <si>
    <t xml:space="preserve">           szociális ágazati pótlék</t>
  </si>
  <si>
    <t>Működési célú költségvetési támogatás és kiegészítő támogatás</t>
  </si>
  <si>
    <t xml:space="preserve">           Szociális tűzifa vásárlás</t>
  </si>
  <si>
    <t>Ebből: Bérkompenzáció</t>
  </si>
  <si>
    <t>Munkaügyi központtól működési célra átvett pénzeszközök 
áh-n belül közmunka projekttekre</t>
  </si>
  <si>
    <t>Term. GYV. Támogatás 2015 I.-II ütem</t>
  </si>
  <si>
    <t>MVH pályázatból támogatás Renault gépjármű vásárlásra</t>
  </si>
  <si>
    <t>Mánfai Roma Nemzetiségi Önkormányzattól farsangi ünnepségre átvett pénzeszköz</t>
  </si>
  <si>
    <t>Áh-n kívülről működési célra átvett pénzeszköz (MFE)</t>
  </si>
  <si>
    <t>VII.</t>
  </si>
  <si>
    <t>Munkaügyi központtól felhalmozási célra átvett pénzeszközök áh-n belül</t>
  </si>
  <si>
    <t>Áh-n belüli megel. visszafiz.</t>
  </si>
  <si>
    <t>Mánfa Község Önkormányzat bevételek és kiadások mérlegszerűen kimutatva</t>
  </si>
  <si>
    <t xml:space="preserve">           Lakossági víz- és csatornadíj támogatás gesztorként</t>
  </si>
  <si>
    <t>Mánfa Község Önkormányzat működési bevételek és kiadások mérlegszerűen kimutatva</t>
  </si>
  <si>
    <t>Mánfa Község Önkormányzat felhalmozási  bevételek és kiadások mérlegszerűen kimutatva</t>
  </si>
  <si>
    <t>018010</t>
  </si>
  <si>
    <t>041237</t>
  </si>
  <si>
    <t>052080</t>
  </si>
  <si>
    <t>042180</t>
  </si>
  <si>
    <t>094260</t>
  </si>
  <si>
    <t>107054</t>
  </si>
  <si>
    <t>047320</t>
  </si>
  <si>
    <t>2015. évi maradványkimutatás</t>
  </si>
  <si>
    <t>Tenyész-állatok</t>
  </si>
  <si>
    <t>Koncesszi-óba, vagyonkezelésbe adott eszközök</t>
  </si>
  <si>
    <t>Gondos Gazda Közmunka projekt: élő állatok</t>
  </si>
  <si>
    <t>Gondos Gazda Közmunka projekt: motoros fűkasza</t>
  </si>
  <si>
    <t>Gondos Gazda Közmunka projekt: aszalógép</t>
  </si>
  <si>
    <t>Gondos Gazda Közmunka projekt: varrógép</t>
  </si>
  <si>
    <t>Gondos Gazda Közmunka projekt: villanypásztor</t>
  </si>
  <si>
    <t>Gondos Gazda Közmunka projekt: szivattyú</t>
  </si>
  <si>
    <t>Gondos Gazda Közmunka projekt: terménydaráló</t>
  </si>
  <si>
    <t>Gondos Gazda Közmunka projekt: zöldség aprító és szeletelőgép</t>
  </si>
  <si>
    <t>Gondos Gazda Közmunka projekt: paradicsom passzírozó</t>
  </si>
  <si>
    <t>Önkormányzati beszerzés: vasaló</t>
  </si>
  <si>
    <t>Önkormányzati beszerzés: digitális alkoholszonda</t>
  </si>
  <si>
    <t>Önkormányzati beszerzés: telefonkészülék</t>
  </si>
  <si>
    <t>Önkormányzati beszerzés: Hammer California XP kondigép</t>
  </si>
  <si>
    <t>Önkormányzati beszerzés: húzózkodó-tolózkodó állvány</t>
  </si>
  <si>
    <t>Önkormányzati beszerzés: térfigyelő kamerarendszer</t>
  </si>
  <si>
    <t>Önkormányzati beszerzés: pavilon /3 db/</t>
  </si>
  <si>
    <t>Önkormányzati beszerzés: hőmérő</t>
  </si>
  <si>
    <t>Önkormányzati beszerzés: Bosch PWS 1900 gép</t>
  </si>
  <si>
    <t>Önkormányzati beszerzés: Bosch fúrókalapács</t>
  </si>
  <si>
    <t>Önkormányzati beszerzés: akkus csavarhúzó</t>
  </si>
  <si>
    <t>Önkormányzati beszerzés: Panasonic fax gép</t>
  </si>
  <si>
    <t>Önkormányzati beszerzés: Canon nyomtató</t>
  </si>
  <si>
    <t xml:space="preserve">Pályázati beszerzés, önrésszel: Renault Trafic Passenger gépjármű </t>
  </si>
  <si>
    <t>RÉSZVÉNY, RÉSZESEDÉSHEZ KAPCSOLÓDÓ KIADÁSOK:</t>
  </si>
  <si>
    <t>Baranya-Víz ZRt-ben meglévő részvény növelése</t>
  </si>
  <si>
    <t>Részvény, részesedés összesen:</t>
  </si>
  <si>
    <t>Baranya-Víz Kft: lakossági víz-, és csatornadíj támogatás (gesztorként)</t>
  </si>
  <si>
    <t>TK083</t>
  </si>
  <si>
    <t>Emberi Erőforrás Támogatáskezelő: Bursa Hungarica támogatás</t>
  </si>
  <si>
    <t>Komló V.Önk.: Óvodába bejáró gyermekek utáni hozzájárulás</t>
  </si>
  <si>
    <t>Komlói Közös Önk-i Hivatal: mobil üi. bér és járulék költséghez hozzájár.</t>
  </si>
  <si>
    <t>KKTÖT: Családsegítő és Gyermekjóléti Szolgálat támogatása</t>
  </si>
  <si>
    <t>KKTÖT: Gyepmesteri feladatok támogatása</t>
  </si>
  <si>
    <t>Komlói Kistérség Többcélú Önkormányzati Társulásnak tagdíj</t>
  </si>
  <si>
    <t>VIII.</t>
  </si>
  <si>
    <t>Víziközmű számla bevétele</t>
  </si>
  <si>
    <t>Mecsek-Hegyhát Önk.Társulástól átvett pénzeszköz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</si>
</sst>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_-* #,##0.0\ _F_t_-;\-* #,##0.0\ _F_t_-;_-* &quot;-&quot;??\ _F_t_-;_-@_-"/>
    <numFmt numFmtId="168" formatCode="#,##0.0"/>
    <numFmt numFmtId="169" formatCode="#,##0_ ;\-#,##0\ "/>
    <numFmt numFmtId="170" formatCode="#,##0.00_ ;\-#,##0.00\ 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</numFmts>
  <fonts count="5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sz val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3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3" fontId="9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3" fontId="9" fillId="0" borderId="12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9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6" fontId="9" fillId="0" borderId="0" xfId="0" applyNumberFormat="1" applyFont="1" applyFill="1" applyAlignment="1">
      <alignment horizontal="center"/>
    </xf>
    <xf numFmtId="3" fontId="0" fillId="0" borderId="15" xfId="0" applyNumberForma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49" fontId="0" fillId="0" borderId="14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0" fillId="35" borderId="1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8" xfId="0" applyFon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3" fontId="9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/>
    </xf>
    <xf numFmtId="0" fontId="0" fillId="0" borderId="17" xfId="0" applyFill="1" applyBorder="1" applyAlignment="1">
      <alignment vertical="center"/>
    </xf>
    <xf numFmtId="0" fontId="11" fillId="0" borderId="11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15" fillId="36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3" fontId="16" fillId="33" borderId="10" xfId="0" applyNumberFormat="1" applyFont="1" applyFill="1" applyBorder="1" applyAlignment="1">
      <alignment horizontal="right" vertical="center"/>
    </xf>
    <xf numFmtId="3" fontId="1" fillId="33" borderId="10" xfId="4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/>
    </xf>
    <xf numFmtId="1" fontId="0" fillId="0" borderId="0" xfId="54" applyNumberFormat="1">
      <alignment/>
      <protection/>
    </xf>
    <xf numFmtId="0" fontId="0" fillId="0" borderId="0" xfId="54">
      <alignment/>
      <protection/>
    </xf>
    <xf numFmtId="1" fontId="0" fillId="0" borderId="0" xfId="54" applyNumberFormat="1" applyAlignment="1">
      <alignment horizontal="right"/>
      <protection/>
    </xf>
    <xf numFmtId="1" fontId="0" fillId="0" borderId="0" xfId="54" applyNumberFormat="1" applyAlignment="1">
      <alignment horizontal="center"/>
      <protection/>
    </xf>
    <xf numFmtId="1" fontId="0" fillId="0" borderId="0" xfId="54" applyNumberFormat="1" applyAlignment="1">
      <alignment/>
      <protection/>
    </xf>
    <xf numFmtId="1" fontId="0" fillId="0" borderId="10" xfId="54" applyNumberFormat="1" applyBorder="1" applyAlignment="1">
      <alignment horizontal="center" vertical="center" wrapText="1"/>
      <protection/>
    </xf>
    <xf numFmtId="1" fontId="0" fillId="0" borderId="10" xfId="54" applyNumberFormat="1" applyBorder="1">
      <alignment/>
      <protection/>
    </xf>
    <xf numFmtId="3" fontId="0" fillId="0" borderId="10" xfId="54" applyNumberFormat="1" applyBorder="1">
      <alignment/>
      <protection/>
    </xf>
    <xf numFmtId="1" fontId="0" fillId="0" borderId="10" xfId="54" applyNumberFormat="1" applyBorder="1" applyAlignment="1">
      <alignment wrapText="1"/>
      <protection/>
    </xf>
    <xf numFmtId="1" fontId="1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>
      <alignment/>
      <protection/>
    </xf>
    <xf numFmtId="0" fontId="48" fillId="0" borderId="0" xfId="0" applyFont="1" applyAlignment="1">
      <alignment/>
    </xf>
    <xf numFmtId="3" fontId="12" fillId="0" borderId="10" xfId="40" applyNumberFormat="1" applyFont="1" applyBorder="1" applyAlignment="1">
      <alignment vertical="center" wrapText="1"/>
    </xf>
    <xf numFmtId="3" fontId="13" fillId="0" borderId="10" xfId="40" applyNumberFormat="1" applyFont="1" applyBorder="1" applyAlignment="1">
      <alignment vertical="center" wrapText="1"/>
    </xf>
    <xf numFmtId="3" fontId="13" fillId="34" borderId="10" xfId="40" applyNumberFormat="1" applyFont="1" applyFill="1" applyBorder="1" applyAlignment="1">
      <alignment vertical="center" wrapText="1"/>
    </xf>
    <xf numFmtId="3" fontId="0" fillId="0" borderId="0" xfId="40" applyNumberFormat="1" applyFont="1" applyBorder="1" applyAlignment="1">
      <alignment/>
    </xf>
    <xf numFmtId="3" fontId="0" fillId="34" borderId="10" xfId="40" applyNumberFormat="1" applyFont="1" applyFill="1" applyBorder="1" applyAlignment="1">
      <alignment/>
    </xf>
    <xf numFmtId="3" fontId="0" fillId="0" borderId="10" xfId="40" applyNumberFormat="1" applyFont="1" applyBorder="1" applyAlignment="1">
      <alignment/>
    </xf>
    <xf numFmtId="3" fontId="0" fillId="0" borderId="0" xfId="40" applyNumberFormat="1" applyFont="1" applyAlignment="1">
      <alignment/>
    </xf>
    <xf numFmtId="1" fontId="0" fillId="0" borderId="0" xfId="54" applyNumberFormat="1" applyFont="1" applyAlignment="1">
      <alignment horizontal="right"/>
      <protection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49" fontId="10" fillId="0" borderId="15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21" xfId="0" applyFill="1" applyBorder="1" applyAlignment="1">
      <alignment horizontal="left"/>
    </xf>
    <xf numFmtId="3" fontId="9" fillId="0" borderId="17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0" xfId="0" applyFont="1" applyFill="1" applyAlignment="1">
      <alignment horizontal="center"/>
    </xf>
    <xf numFmtId="1" fontId="0" fillId="0" borderId="0" xfId="54" applyNumberFormat="1" applyAlignment="1">
      <alignment horizontal="center"/>
      <protection/>
    </xf>
    <xf numFmtId="1" fontId="0" fillId="0" borderId="0" xfId="54" applyNumberFormat="1" applyFont="1" applyAlignment="1">
      <alignment horizontal="center"/>
      <protection/>
    </xf>
    <xf numFmtId="1" fontId="0" fillId="0" borderId="11" xfId="54" applyNumberFormat="1" applyBorder="1" applyAlignment="1">
      <alignment horizontal="center" vertical="center" wrapText="1"/>
      <protection/>
    </xf>
    <xf numFmtId="1" fontId="0" fillId="0" borderId="12" xfId="54" applyNumberFormat="1" applyBorder="1" applyAlignment="1">
      <alignment horizontal="center" vertical="center" wrapText="1"/>
      <protection/>
    </xf>
    <xf numFmtId="0" fontId="15" fillId="3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3" fontId="0" fillId="0" borderId="10" xfId="54" applyNumberFormat="1" applyFill="1" applyBorder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3.00390625" style="0" customWidth="1"/>
    <col min="2" max="2" width="35.375" style="0" customWidth="1"/>
    <col min="3" max="3" width="10.75390625" style="0" customWidth="1"/>
    <col min="4" max="4" width="11.00390625" style="0" customWidth="1"/>
    <col min="5" max="5" width="9.75390625" style="0" customWidth="1"/>
    <col min="6" max="6" width="6.375" style="0" customWidth="1"/>
    <col min="7" max="7" width="2.875" style="0" customWidth="1"/>
    <col min="8" max="8" width="27.375" style="0" customWidth="1"/>
    <col min="9" max="9" width="11.00390625" style="0" customWidth="1"/>
    <col min="10" max="10" width="10.75390625" style="0" customWidth="1"/>
    <col min="11" max="11" width="10.00390625" style="0" customWidth="1"/>
    <col min="12" max="12" width="6.75390625" style="0" customWidth="1"/>
  </cols>
  <sheetData>
    <row r="1" spans="1:12" ht="12.75">
      <c r="A1" t="s">
        <v>48</v>
      </c>
      <c r="L1" s="38" t="s">
        <v>66</v>
      </c>
    </row>
    <row r="2" spans="1:11" ht="15">
      <c r="A2" s="176" t="s">
        <v>260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5">
      <c r="A3" s="176" t="s">
        <v>222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6" spans="1:12" ht="31.5" customHeight="1">
      <c r="A6" s="177" t="s">
        <v>34</v>
      </c>
      <c r="B6" s="178"/>
      <c r="C6" s="34" t="s">
        <v>35</v>
      </c>
      <c r="D6" s="30" t="s">
        <v>22</v>
      </c>
      <c r="E6" s="30" t="s">
        <v>30</v>
      </c>
      <c r="F6" s="111" t="s">
        <v>67</v>
      </c>
      <c r="G6" s="177" t="s">
        <v>36</v>
      </c>
      <c r="H6" s="178"/>
      <c r="I6" s="34" t="s">
        <v>35</v>
      </c>
      <c r="J6" s="30" t="s">
        <v>22</v>
      </c>
      <c r="K6" s="30" t="s">
        <v>30</v>
      </c>
      <c r="L6" s="39" t="s">
        <v>67</v>
      </c>
    </row>
    <row r="7" spans="1:12" s="93" customFormat="1" ht="19.5" customHeight="1">
      <c r="A7" s="106">
        <v>1</v>
      </c>
      <c r="B7" s="107" t="s">
        <v>167</v>
      </c>
      <c r="C7" s="98">
        <v>22550</v>
      </c>
      <c r="D7" s="109">
        <v>45868</v>
      </c>
      <c r="E7" s="109">
        <v>45868</v>
      </c>
      <c r="F7" s="112">
        <f>E7/D7*100</f>
        <v>100</v>
      </c>
      <c r="G7" s="106">
        <v>1</v>
      </c>
      <c r="H7" s="107" t="s">
        <v>11</v>
      </c>
      <c r="I7" s="108">
        <v>14559</v>
      </c>
      <c r="J7" s="109">
        <v>52391</v>
      </c>
      <c r="K7" s="109">
        <v>50599</v>
      </c>
      <c r="L7" s="113">
        <f>K7/J7*100</f>
        <v>96.5795651924949</v>
      </c>
    </row>
    <row r="8" spans="1:12" s="93" customFormat="1" ht="19.5" customHeight="1">
      <c r="A8" s="106">
        <v>2</v>
      </c>
      <c r="B8" s="107" t="s">
        <v>27</v>
      </c>
      <c r="C8" s="98"/>
      <c r="D8" s="109"/>
      <c r="E8" s="109"/>
      <c r="F8" s="112"/>
      <c r="G8" s="106">
        <v>2</v>
      </c>
      <c r="H8" s="107" t="s">
        <v>178</v>
      </c>
      <c r="I8" s="108">
        <v>3593</v>
      </c>
      <c r="J8" s="109">
        <v>8685</v>
      </c>
      <c r="K8" s="109">
        <v>8256</v>
      </c>
      <c r="L8" s="113">
        <f aca="true" t="shared" si="0" ref="L8:L24">K8/J8*100</f>
        <v>95.06044905008636</v>
      </c>
    </row>
    <row r="9" spans="1:12" s="93" customFormat="1" ht="19.5" customHeight="1">
      <c r="A9" s="106">
        <v>3</v>
      </c>
      <c r="B9" s="107" t="s">
        <v>168</v>
      </c>
      <c r="C9" s="98">
        <v>2000</v>
      </c>
      <c r="D9" s="109">
        <v>50155</v>
      </c>
      <c r="E9" s="109">
        <v>50173</v>
      </c>
      <c r="F9" s="112">
        <f aca="true" t="shared" si="1" ref="F9:F24">E9/D9*100</f>
        <v>100.03588874489084</v>
      </c>
      <c r="G9" s="106">
        <v>3</v>
      </c>
      <c r="H9" s="107" t="s">
        <v>12</v>
      </c>
      <c r="I9" s="108">
        <v>21751</v>
      </c>
      <c r="J9" s="109">
        <v>32982</v>
      </c>
      <c r="K9" s="109">
        <v>27921</v>
      </c>
      <c r="L9" s="113">
        <f t="shared" si="0"/>
        <v>84.65526650900492</v>
      </c>
    </row>
    <row r="10" spans="1:12" s="93" customFormat="1" ht="19.5" customHeight="1">
      <c r="A10" s="106">
        <v>4</v>
      </c>
      <c r="B10" s="107" t="s">
        <v>171</v>
      </c>
      <c r="C10" s="98"/>
      <c r="D10" s="109"/>
      <c r="E10" s="109"/>
      <c r="F10" s="112"/>
      <c r="G10" s="106">
        <v>4</v>
      </c>
      <c r="H10" s="107" t="s">
        <v>23</v>
      </c>
      <c r="I10" s="108">
        <v>4195</v>
      </c>
      <c r="J10" s="109">
        <v>5080</v>
      </c>
      <c r="K10" s="109">
        <v>3996</v>
      </c>
      <c r="L10" s="113">
        <f t="shared" si="0"/>
        <v>78.66141732283465</v>
      </c>
    </row>
    <row r="11" spans="1:12" s="93" customFormat="1" ht="19.5" customHeight="1">
      <c r="A11" s="106">
        <v>5</v>
      </c>
      <c r="B11" s="107" t="s">
        <v>172</v>
      </c>
      <c r="C11" s="98"/>
      <c r="D11" s="109">
        <v>9185</v>
      </c>
      <c r="E11" s="109">
        <v>9185</v>
      </c>
      <c r="F11" s="112">
        <f t="shared" si="1"/>
        <v>100</v>
      </c>
      <c r="G11" s="106">
        <v>5</v>
      </c>
      <c r="H11" s="107" t="s">
        <v>27</v>
      </c>
      <c r="I11" s="108"/>
      <c r="J11" s="109">
        <v>15</v>
      </c>
      <c r="K11" s="109">
        <v>15</v>
      </c>
      <c r="L11" s="113">
        <f t="shared" si="0"/>
        <v>100</v>
      </c>
    </row>
    <row r="12" spans="1:12" s="93" customFormat="1" ht="19.5" customHeight="1">
      <c r="A12" s="106">
        <v>6</v>
      </c>
      <c r="B12" s="107" t="s">
        <v>69</v>
      </c>
      <c r="C12" s="98">
        <v>11100</v>
      </c>
      <c r="D12" s="109">
        <v>13823</v>
      </c>
      <c r="E12" s="109">
        <v>13727</v>
      </c>
      <c r="F12" s="112">
        <f t="shared" si="1"/>
        <v>99.30550531722491</v>
      </c>
      <c r="G12" s="106">
        <v>6</v>
      </c>
      <c r="H12" s="107" t="s">
        <v>179</v>
      </c>
      <c r="I12" s="108">
        <v>1008</v>
      </c>
      <c r="J12" s="109">
        <v>1553</v>
      </c>
      <c r="K12" s="109">
        <v>1553</v>
      </c>
      <c r="L12" s="113">
        <f t="shared" si="0"/>
        <v>100</v>
      </c>
    </row>
    <row r="13" spans="1:12" s="93" customFormat="1" ht="19.5" customHeight="1">
      <c r="A13" s="106">
        <v>7</v>
      </c>
      <c r="B13" s="107" t="s">
        <v>1</v>
      </c>
      <c r="C13" s="98">
        <v>6367</v>
      </c>
      <c r="D13" s="109">
        <v>4500</v>
      </c>
      <c r="E13" s="109">
        <v>4766</v>
      </c>
      <c r="F13" s="112">
        <f t="shared" si="1"/>
        <v>105.91111111111111</v>
      </c>
      <c r="G13" s="106">
        <v>7</v>
      </c>
      <c r="H13" s="107" t="s">
        <v>180</v>
      </c>
      <c r="I13" s="108"/>
      <c r="J13" s="109"/>
      <c r="K13" s="109"/>
      <c r="L13" s="113"/>
    </row>
    <row r="14" spans="1:12" s="93" customFormat="1" ht="19.5" customHeight="1">
      <c r="A14" s="106">
        <v>8</v>
      </c>
      <c r="B14" s="107" t="s">
        <v>173</v>
      </c>
      <c r="C14" s="98">
        <v>200</v>
      </c>
      <c r="D14" s="109">
        <v>2300</v>
      </c>
      <c r="E14" s="109">
        <v>2299</v>
      </c>
      <c r="F14" s="112">
        <f t="shared" si="1"/>
        <v>99.95652173913044</v>
      </c>
      <c r="G14" s="106">
        <v>8</v>
      </c>
      <c r="H14" s="107" t="s">
        <v>181</v>
      </c>
      <c r="I14" s="108">
        <v>600</v>
      </c>
      <c r="J14" s="109">
        <v>23379</v>
      </c>
      <c r="K14" s="109">
        <v>23379</v>
      </c>
      <c r="L14" s="113">
        <f t="shared" si="0"/>
        <v>100</v>
      </c>
    </row>
    <row r="15" spans="1:12" s="93" customFormat="1" ht="19.5" customHeight="1">
      <c r="A15" s="106">
        <v>9</v>
      </c>
      <c r="B15" s="107" t="s">
        <v>169</v>
      </c>
      <c r="C15" s="98"/>
      <c r="D15" s="109"/>
      <c r="E15" s="109"/>
      <c r="F15" s="112"/>
      <c r="G15" s="106">
        <v>9</v>
      </c>
      <c r="H15" s="107" t="s">
        <v>24</v>
      </c>
      <c r="I15" s="108"/>
      <c r="J15" s="109"/>
      <c r="K15" s="109"/>
      <c r="L15" s="113"/>
    </row>
    <row r="16" spans="1:12" s="93" customFormat="1" ht="19.5" customHeight="1">
      <c r="A16" s="106">
        <v>10</v>
      </c>
      <c r="B16" s="107" t="s">
        <v>170</v>
      </c>
      <c r="C16" s="98"/>
      <c r="D16" s="109">
        <v>3975</v>
      </c>
      <c r="E16" s="109">
        <v>3975</v>
      </c>
      <c r="F16" s="112">
        <f t="shared" si="1"/>
        <v>100</v>
      </c>
      <c r="G16" s="106">
        <v>10</v>
      </c>
      <c r="H16" s="107" t="s">
        <v>26</v>
      </c>
      <c r="I16" s="108">
        <v>200</v>
      </c>
      <c r="J16" s="109">
        <v>12432</v>
      </c>
      <c r="K16" s="109">
        <v>12432</v>
      </c>
      <c r="L16" s="113">
        <f t="shared" si="0"/>
        <v>100</v>
      </c>
    </row>
    <row r="17" spans="1:12" s="93" customFormat="1" ht="19.5" customHeight="1">
      <c r="A17" s="106">
        <v>11</v>
      </c>
      <c r="B17" s="107" t="s">
        <v>174</v>
      </c>
      <c r="C17" s="98"/>
      <c r="D17" s="109"/>
      <c r="E17" s="109"/>
      <c r="F17" s="112"/>
      <c r="G17" s="106">
        <v>11</v>
      </c>
      <c r="H17" s="107" t="s">
        <v>25</v>
      </c>
      <c r="I17" s="108">
        <v>867</v>
      </c>
      <c r="J17" s="109">
        <v>0</v>
      </c>
      <c r="K17" s="109">
        <v>0</v>
      </c>
      <c r="L17" s="113"/>
    </row>
    <row r="18" spans="1:12" s="93" customFormat="1" ht="19.5" customHeight="1">
      <c r="A18" s="106">
        <v>12</v>
      </c>
      <c r="B18" s="107" t="s">
        <v>175</v>
      </c>
      <c r="C18" s="98"/>
      <c r="D18" s="109"/>
      <c r="E18" s="109">
        <v>34</v>
      </c>
      <c r="F18" s="112"/>
      <c r="G18" s="106">
        <v>12</v>
      </c>
      <c r="H18" s="107" t="s">
        <v>182</v>
      </c>
      <c r="I18" s="108">
        <v>18</v>
      </c>
      <c r="J18" s="109">
        <v>0</v>
      </c>
      <c r="K18" s="109">
        <v>0</v>
      </c>
      <c r="L18" s="113"/>
    </row>
    <row r="19" spans="1:12" s="93" customFormat="1" ht="19.5" customHeight="1">
      <c r="A19" s="106">
        <v>13</v>
      </c>
      <c r="B19" s="107" t="s">
        <v>189</v>
      </c>
      <c r="C19" s="98">
        <v>885</v>
      </c>
      <c r="D19" s="109">
        <v>0</v>
      </c>
      <c r="E19" s="109">
        <v>0</v>
      </c>
      <c r="F19" s="112"/>
      <c r="G19" s="106">
        <v>13</v>
      </c>
      <c r="H19" s="107" t="s">
        <v>183</v>
      </c>
      <c r="I19" s="108"/>
      <c r="J19" s="109"/>
      <c r="K19" s="109"/>
      <c r="L19" s="113"/>
    </row>
    <row r="20" spans="1:12" s="93" customFormat="1" ht="19.5" customHeight="1">
      <c r="A20" s="106">
        <v>14</v>
      </c>
      <c r="B20" s="107" t="s">
        <v>190</v>
      </c>
      <c r="C20" s="108">
        <v>4520</v>
      </c>
      <c r="D20" s="109">
        <v>7542</v>
      </c>
      <c r="E20" s="109">
        <v>7542</v>
      </c>
      <c r="F20" s="112">
        <f t="shared" si="1"/>
        <v>100</v>
      </c>
      <c r="G20" s="106">
        <v>14</v>
      </c>
      <c r="H20" s="107" t="s">
        <v>184</v>
      </c>
      <c r="I20" s="108"/>
      <c r="J20" s="109"/>
      <c r="K20" s="109"/>
      <c r="L20" s="113"/>
    </row>
    <row r="21" spans="1:12" s="93" customFormat="1" ht="19.5" customHeight="1">
      <c r="A21" s="106">
        <v>15</v>
      </c>
      <c r="B21" s="107" t="s">
        <v>73</v>
      </c>
      <c r="C21" s="108"/>
      <c r="D21" s="109"/>
      <c r="E21" s="109">
        <v>954</v>
      </c>
      <c r="F21" s="112"/>
      <c r="G21" s="106">
        <v>15</v>
      </c>
      <c r="H21" s="107" t="s">
        <v>223</v>
      </c>
      <c r="I21" s="108">
        <v>831</v>
      </c>
      <c r="J21" s="109">
        <v>831</v>
      </c>
      <c r="K21" s="109">
        <v>831</v>
      </c>
      <c r="L21" s="113">
        <f t="shared" si="0"/>
        <v>100</v>
      </c>
    </row>
    <row r="22" spans="1:12" s="93" customFormat="1" ht="19.5" customHeight="1">
      <c r="A22" s="106"/>
      <c r="B22" s="107"/>
      <c r="C22" s="108"/>
      <c r="D22" s="109"/>
      <c r="E22" s="109"/>
      <c r="F22" s="112"/>
      <c r="G22" s="106">
        <v>16</v>
      </c>
      <c r="H22" s="107" t="s">
        <v>186</v>
      </c>
      <c r="I22" s="108"/>
      <c r="J22" s="109"/>
      <c r="K22" s="109"/>
      <c r="L22" s="113"/>
    </row>
    <row r="23" spans="1:12" ht="30.75" customHeight="1">
      <c r="A23" s="106"/>
      <c r="B23" s="93"/>
      <c r="C23" s="93"/>
      <c r="D23" s="93"/>
      <c r="E23" s="93"/>
      <c r="F23" s="112"/>
      <c r="G23" s="106">
        <v>17</v>
      </c>
      <c r="H23" s="107" t="s">
        <v>191</v>
      </c>
      <c r="I23" s="108"/>
      <c r="J23" s="109"/>
      <c r="K23" s="109"/>
      <c r="L23" s="113"/>
    </row>
    <row r="24" spans="1:12" ht="12.75">
      <c r="A24" s="31"/>
      <c r="B24" s="33" t="s">
        <v>37</v>
      </c>
      <c r="C24" s="110">
        <f>SUM(C7:C22)</f>
        <v>47622</v>
      </c>
      <c r="D24" s="110">
        <f>SUM(D7:D22)</f>
        <v>137348</v>
      </c>
      <c r="E24" s="110">
        <f>SUM(E7:E22)</f>
        <v>138523</v>
      </c>
      <c r="F24" s="112">
        <f t="shared" si="1"/>
        <v>100.85549116113812</v>
      </c>
      <c r="G24" s="31"/>
      <c r="H24" s="33" t="s">
        <v>38</v>
      </c>
      <c r="I24" s="110">
        <f>SUM(I7:I23)</f>
        <v>47622</v>
      </c>
      <c r="J24" s="110">
        <f>SUM(J7:J23)</f>
        <v>137348</v>
      </c>
      <c r="K24" s="110">
        <f>SUM(K7:K23)</f>
        <v>128982</v>
      </c>
      <c r="L24" s="113">
        <f t="shared" si="0"/>
        <v>93.9089029326965</v>
      </c>
    </row>
  </sheetData>
  <sheetProtection/>
  <mergeCells count="4">
    <mergeCell ref="A3:K3"/>
    <mergeCell ref="A6:B6"/>
    <mergeCell ref="G6:H6"/>
    <mergeCell ref="A2:K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2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3.625" style="0" customWidth="1"/>
    <col min="4" max="4" width="13.125" style="0" customWidth="1"/>
    <col min="5" max="5" width="15.875" style="0" customWidth="1"/>
    <col min="6" max="6" width="10.375" style="0" customWidth="1"/>
    <col min="7" max="7" width="14.25390625" style="0" customWidth="1"/>
    <col min="8" max="8" width="11.625" style="0" customWidth="1"/>
    <col min="9" max="9" width="13.625" style="0" customWidth="1"/>
  </cols>
  <sheetData>
    <row r="1" spans="1:9" ht="12.75">
      <c r="A1" t="s">
        <v>48</v>
      </c>
      <c r="I1" s="38" t="s">
        <v>166</v>
      </c>
    </row>
    <row r="2" ht="12.75">
      <c r="I2" s="38"/>
    </row>
    <row r="3" spans="1:9" ht="17.25" customHeight="1">
      <c r="A3" s="209" t="s">
        <v>124</v>
      </c>
      <c r="B3" s="210"/>
      <c r="C3" s="210"/>
      <c r="D3" s="210"/>
      <c r="E3" s="210"/>
      <c r="F3" s="210"/>
      <c r="G3" s="210"/>
      <c r="H3" s="210"/>
      <c r="I3" s="210"/>
    </row>
    <row r="4" spans="1:9" ht="90">
      <c r="A4" s="86" t="s">
        <v>125</v>
      </c>
      <c r="B4" s="86" t="s">
        <v>8</v>
      </c>
      <c r="C4" s="86" t="s">
        <v>126</v>
      </c>
      <c r="D4" s="86" t="s">
        <v>127</v>
      </c>
      <c r="E4" s="86" t="s">
        <v>128</v>
      </c>
      <c r="F4" s="86" t="s">
        <v>272</v>
      </c>
      <c r="G4" s="86" t="s">
        <v>129</v>
      </c>
      <c r="H4" s="86" t="s">
        <v>273</v>
      </c>
      <c r="I4" s="86" t="s">
        <v>130</v>
      </c>
    </row>
    <row r="5" spans="1:9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ht="25.5">
      <c r="A6" s="87" t="s">
        <v>75</v>
      </c>
      <c r="B6" s="88" t="s">
        <v>131</v>
      </c>
      <c r="C6" s="89">
        <v>3809</v>
      </c>
      <c r="D6" s="89">
        <v>479506</v>
      </c>
      <c r="E6" s="89">
        <v>53556</v>
      </c>
      <c r="F6" s="89">
        <v>0</v>
      </c>
      <c r="G6" s="89">
        <v>742</v>
      </c>
      <c r="H6" s="89">
        <v>0</v>
      </c>
      <c r="I6" s="89">
        <v>537613</v>
      </c>
    </row>
    <row r="7" spans="1:9" ht="12.75">
      <c r="A7" s="90" t="s">
        <v>83</v>
      </c>
      <c r="B7" s="91" t="s">
        <v>132</v>
      </c>
      <c r="C7" s="92">
        <v>0</v>
      </c>
      <c r="D7" s="92">
        <v>0</v>
      </c>
      <c r="E7" s="92">
        <v>10603</v>
      </c>
      <c r="F7" s="92">
        <v>0</v>
      </c>
      <c r="G7" s="92">
        <v>0</v>
      </c>
      <c r="H7" s="92">
        <v>0</v>
      </c>
      <c r="I7" s="92">
        <v>10603</v>
      </c>
    </row>
    <row r="8" spans="1:9" ht="12.75">
      <c r="A8" s="90" t="s">
        <v>95</v>
      </c>
      <c r="B8" s="91" t="s">
        <v>133</v>
      </c>
      <c r="C8" s="92">
        <v>0</v>
      </c>
      <c r="D8" s="92">
        <v>0</v>
      </c>
      <c r="E8" s="92">
        <v>0</v>
      </c>
      <c r="F8" s="92">
        <v>0</v>
      </c>
      <c r="G8" s="92">
        <v>9861</v>
      </c>
      <c r="H8" s="92">
        <v>0</v>
      </c>
      <c r="I8" s="92">
        <v>9861</v>
      </c>
    </row>
    <row r="9" spans="1:9" ht="12.75">
      <c r="A9" s="87" t="s">
        <v>97</v>
      </c>
      <c r="B9" s="88" t="s">
        <v>134</v>
      </c>
      <c r="C9" s="89">
        <v>0</v>
      </c>
      <c r="D9" s="89">
        <v>0</v>
      </c>
      <c r="E9" s="89">
        <v>10603</v>
      </c>
      <c r="F9" s="89">
        <v>0</v>
      </c>
      <c r="G9" s="89">
        <v>9861</v>
      </c>
      <c r="H9" s="89">
        <v>0</v>
      </c>
      <c r="I9" s="89">
        <v>20464</v>
      </c>
    </row>
    <row r="10" spans="1:9" ht="12.75">
      <c r="A10" s="90" t="s">
        <v>135</v>
      </c>
      <c r="B10" s="91" t="s">
        <v>136</v>
      </c>
      <c r="C10" s="92">
        <v>0</v>
      </c>
      <c r="D10" s="92">
        <v>0</v>
      </c>
      <c r="E10" s="92">
        <v>6132</v>
      </c>
      <c r="F10" s="92">
        <v>0</v>
      </c>
      <c r="G10" s="92">
        <v>0</v>
      </c>
      <c r="H10" s="92">
        <v>0</v>
      </c>
      <c r="I10" s="92">
        <v>6132</v>
      </c>
    </row>
    <row r="11" spans="1:9" ht="12.75">
      <c r="A11" s="90" t="s">
        <v>137</v>
      </c>
      <c r="B11" s="91" t="s">
        <v>138</v>
      </c>
      <c r="C11" s="92">
        <v>0</v>
      </c>
      <c r="D11" s="92">
        <v>0</v>
      </c>
      <c r="E11" s="92">
        <v>0</v>
      </c>
      <c r="F11" s="92">
        <v>0</v>
      </c>
      <c r="G11" s="92">
        <v>10603</v>
      </c>
      <c r="H11" s="92">
        <v>0</v>
      </c>
      <c r="I11" s="92">
        <v>10603</v>
      </c>
    </row>
    <row r="12" spans="1:9" ht="12.75">
      <c r="A12" s="87" t="s">
        <v>139</v>
      </c>
      <c r="B12" s="88" t="s">
        <v>140</v>
      </c>
      <c r="C12" s="89">
        <v>0</v>
      </c>
      <c r="D12" s="89">
        <v>0</v>
      </c>
      <c r="E12" s="89">
        <v>6132</v>
      </c>
      <c r="F12" s="89">
        <v>0</v>
      </c>
      <c r="G12" s="89">
        <v>10603</v>
      </c>
      <c r="H12" s="89">
        <v>0</v>
      </c>
      <c r="I12" s="89">
        <v>16735</v>
      </c>
    </row>
    <row r="13" spans="1:9" ht="12.75">
      <c r="A13" s="87" t="s">
        <v>141</v>
      </c>
      <c r="B13" s="88" t="s">
        <v>142</v>
      </c>
      <c r="C13" s="89">
        <v>3809</v>
      </c>
      <c r="D13" s="89">
        <v>479506</v>
      </c>
      <c r="E13" s="89">
        <v>58027</v>
      </c>
      <c r="F13" s="89">
        <v>0</v>
      </c>
      <c r="G13" s="89">
        <v>0</v>
      </c>
      <c r="H13" s="89">
        <v>0</v>
      </c>
      <c r="I13" s="89">
        <v>541342</v>
      </c>
    </row>
    <row r="14" spans="1:9" ht="25.5">
      <c r="A14" s="87" t="s">
        <v>143</v>
      </c>
      <c r="B14" s="88" t="s">
        <v>144</v>
      </c>
      <c r="C14" s="89">
        <v>3809</v>
      </c>
      <c r="D14" s="89">
        <v>103649</v>
      </c>
      <c r="E14" s="89">
        <v>41330</v>
      </c>
      <c r="F14" s="89">
        <v>0</v>
      </c>
      <c r="G14" s="89">
        <v>0</v>
      </c>
      <c r="H14" s="89">
        <v>0</v>
      </c>
      <c r="I14" s="89">
        <v>148788</v>
      </c>
    </row>
    <row r="15" spans="1:9" ht="12.75">
      <c r="A15" s="90" t="s">
        <v>145</v>
      </c>
      <c r="B15" s="91" t="s">
        <v>146</v>
      </c>
      <c r="C15" s="92">
        <v>0</v>
      </c>
      <c r="D15" s="92">
        <v>12137</v>
      </c>
      <c r="E15" s="92">
        <v>2641</v>
      </c>
      <c r="F15" s="92">
        <v>0</v>
      </c>
      <c r="G15" s="92">
        <v>0</v>
      </c>
      <c r="H15" s="92">
        <v>0</v>
      </c>
      <c r="I15" s="92">
        <v>14778</v>
      </c>
    </row>
    <row r="16" spans="1:9" ht="12.75">
      <c r="A16" s="90" t="s">
        <v>147</v>
      </c>
      <c r="B16" s="91" t="s">
        <v>148</v>
      </c>
      <c r="C16" s="92">
        <v>0</v>
      </c>
      <c r="D16" s="92">
        <v>0</v>
      </c>
      <c r="E16" s="92">
        <v>6132</v>
      </c>
      <c r="F16" s="92">
        <v>0</v>
      </c>
      <c r="G16" s="92">
        <v>0</v>
      </c>
      <c r="H16" s="92">
        <v>0</v>
      </c>
      <c r="I16" s="92">
        <v>6132</v>
      </c>
    </row>
    <row r="17" spans="1:9" ht="25.5">
      <c r="A17" s="87" t="s">
        <v>149</v>
      </c>
      <c r="B17" s="88" t="s">
        <v>150</v>
      </c>
      <c r="C17" s="89">
        <v>3809</v>
      </c>
      <c r="D17" s="89">
        <v>115786</v>
      </c>
      <c r="E17" s="89">
        <v>37839</v>
      </c>
      <c r="F17" s="89">
        <v>0</v>
      </c>
      <c r="G17" s="89">
        <v>0</v>
      </c>
      <c r="H17" s="89">
        <v>0</v>
      </c>
      <c r="I17" s="89">
        <v>157434</v>
      </c>
    </row>
    <row r="18" spans="1:9" ht="25.5">
      <c r="A18" s="87" t="s">
        <v>151</v>
      </c>
      <c r="B18" s="88" t="s">
        <v>152</v>
      </c>
      <c r="C18" s="89">
        <v>0</v>
      </c>
      <c r="D18" s="89">
        <v>0</v>
      </c>
      <c r="E18" s="89">
        <v>2527</v>
      </c>
      <c r="F18" s="89">
        <v>0</v>
      </c>
      <c r="G18" s="89">
        <v>0</v>
      </c>
      <c r="H18" s="89">
        <v>0</v>
      </c>
      <c r="I18" s="89">
        <v>2527</v>
      </c>
    </row>
    <row r="19" spans="1:9" ht="25.5">
      <c r="A19" s="90" t="s">
        <v>153</v>
      </c>
      <c r="B19" s="91" t="s">
        <v>154</v>
      </c>
      <c r="C19" s="92">
        <v>0</v>
      </c>
      <c r="D19" s="92">
        <v>0</v>
      </c>
      <c r="E19" s="92">
        <v>2527</v>
      </c>
      <c r="F19" s="92">
        <v>0</v>
      </c>
      <c r="G19" s="92">
        <v>0</v>
      </c>
      <c r="H19" s="92">
        <v>0</v>
      </c>
      <c r="I19" s="92">
        <v>2527</v>
      </c>
    </row>
    <row r="20" spans="1:9" ht="12.75">
      <c r="A20" s="87" t="s">
        <v>155</v>
      </c>
      <c r="B20" s="88" t="s">
        <v>156</v>
      </c>
      <c r="C20" s="89">
        <v>3809</v>
      </c>
      <c r="D20" s="89">
        <v>115786</v>
      </c>
      <c r="E20" s="89">
        <v>37839</v>
      </c>
      <c r="F20" s="89">
        <v>0</v>
      </c>
      <c r="G20" s="89">
        <v>0</v>
      </c>
      <c r="H20" s="89">
        <v>0</v>
      </c>
      <c r="I20" s="89">
        <v>157434</v>
      </c>
    </row>
    <row r="21" spans="1:9" ht="12.75">
      <c r="A21" s="87" t="s">
        <v>157</v>
      </c>
      <c r="B21" s="88" t="s">
        <v>158</v>
      </c>
      <c r="C21" s="89">
        <v>0</v>
      </c>
      <c r="D21" s="89">
        <v>363720</v>
      </c>
      <c r="E21" s="89">
        <v>20188</v>
      </c>
      <c r="F21" s="89">
        <v>0</v>
      </c>
      <c r="G21" s="89">
        <v>0</v>
      </c>
      <c r="H21" s="89">
        <v>0</v>
      </c>
      <c r="I21" s="89">
        <v>383908</v>
      </c>
    </row>
    <row r="22" spans="1:9" ht="12.75">
      <c r="A22" s="90" t="s">
        <v>159</v>
      </c>
      <c r="B22" s="91" t="s">
        <v>160</v>
      </c>
      <c r="C22" s="92">
        <v>3809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3809</v>
      </c>
    </row>
  </sheetData>
  <sheetProtection/>
  <mergeCells count="1">
    <mergeCell ref="A3:I3"/>
  </mergeCells>
  <printOptions/>
  <pageMargins left="0.31496062992125984" right="0" top="0.5511811023622047" bottom="0.15748031496062992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PageLayoutView="0" workbookViewId="0" topLeftCell="A1">
      <selection activeCell="A3" sqref="A3:J3"/>
    </sheetView>
  </sheetViews>
  <sheetFormatPr defaultColWidth="9.00390625" defaultRowHeight="12.75"/>
  <cols>
    <col min="1" max="1" width="3.00390625" style="0" customWidth="1"/>
    <col min="2" max="2" width="37.25390625" style="0" customWidth="1"/>
    <col min="3" max="3" width="10.75390625" style="0" customWidth="1"/>
    <col min="4" max="4" width="11.75390625" style="0" customWidth="1"/>
    <col min="5" max="5" width="10.875" style="0" customWidth="1"/>
    <col min="6" max="6" width="2.875" style="0" customWidth="1"/>
    <col min="7" max="7" width="33.25390625" style="0" customWidth="1"/>
    <col min="8" max="8" width="11.625" style="0" customWidth="1"/>
    <col min="9" max="9" width="11.125" style="0" customWidth="1"/>
    <col min="10" max="10" width="11.375" style="0" customWidth="1"/>
  </cols>
  <sheetData>
    <row r="1" spans="1:10" ht="12.75">
      <c r="A1" t="s">
        <v>48</v>
      </c>
      <c r="J1" s="38" t="s">
        <v>65</v>
      </c>
    </row>
    <row r="2" spans="1:10" ht="15">
      <c r="A2" s="176" t="s">
        <v>262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">
      <c r="A3" s="176" t="s">
        <v>222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5">
      <c r="A4" s="96"/>
      <c r="B4" s="96"/>
      <c r="C4" s="96"/>
      <c r="D4" s="96"/>
      <c r="E4" s="96"/>
      <c r="F4" s="96"/>
      <c r="G4" s="96"/>
      <c r="H4" s="96"/>
      <c r="I4" s="96"/>
      <c r="J4" s="96"/>
    </row>
    <row r="6" spans="1:10" ht="31.5" customHeight="1">
      <c r="A6" s="177" t="s">
        <v>34</v>
      </c>
      <c r="B6" s="178"/>
      <c r="C6" s="34" t="s">
        <v>35</v>
      </c>
      <c r="D6" s="30" t="s">
        <v>22</v>
      </c>
      <c r="E6" s="30" t="s">
        <v>30</v>
      </c>
      <c r="F6" s="177" t="s">
        <v>36</v>
      </c>
      <c r="G6" s="178"/>
      <c r="H6" s="34" t="s">
        <v>35</v>
      </c>
      <c r="I6" s="30" t="s">
        <v>22</v>
      </c>
      <c r="J6" s="30" t="s">
        <v>30</v>
      </c>
    </row>
    <row r="7" spans="1:10" s="93" customFormat="1" ht="19.5" customHeight="1">
      <c r="A7" s="106">
        <v>1</v>
      </c>
      <c r="B7" s="107" t="s">
        <v>167</v>
      </c>
      <c r="C7" s="98">
        <v>22550</v>
      </c>
      <c r="D7" s="109">
        <v>45868</v>
      </c>
      <c r="E7" s="109">
        <v>45868</v>
      </c>
      <c r="F7" s="106">
        <v>1</v>
      </c>
      <c r="G7" s="107" t="s">
        <v>11</v>
      </c>
      <c r="H7" s="108">
        <v>14559</v>
      </c>
      <c r="I7" s="109">
        <v>52391</v>
      </c>
      <c r="J7" s="109">
        <v>50599</v>
      </c>
    </row>
    <row r="8" spans="1:10" s="93" customFormat="1" ht="19.5" customHeight="1">
      <c r="A8" s="106">
        <v>2</v>
      </c>
      <c r="B8" s="107" t="s">
        <v>27</v>
      </c>
      <c r="C8" s="98"/>
      <c r="D8" s="109"/>
      <c r="E8" s="109"/>
      <c r="F8" s="106">
        <v>2</v>
      </c>
      <c r="G8" s="107" t="s">
        <v>178</v>
      </c>
      <c r="H8" s="108">
        <v>3593</v>
      </c>
      <c r="I8" s="109">
        <v>8685</v>
      </c>
      <c r="J8" s="109">
        <v>8256</v>
      </c>
    </row>
    <row r="9" spans="1:10" s="93" customFormat="1" ht="19.5" customHeight="1">
      <c r="A9" s="106">
        <v>3</v>
      </c>
      <c r="B9" s="107" t="s">
        <v>168</v>
      </c>
      <c r="C9" s="98">
        <v>2000</v>
      </c>
      <c r="D9" s="109">
        <v>50155</v>
      </c>
      <c r="E9" s="109">
        <v>50173</v>
      </c>
      <c r="F9" s="106">
        <v>3</v>
      </c>
      <c r="G9" s="107" t="s">
        <v>224</v>
      </c>
      <c r="H9" s="108">
        <v>21751</v>
      </c>
      <c r="I9" s="109">
        <v>32982</v>
      </c>
      <c r="J9" s="109">
        <v>27921</v>
      </c>
    </row>
    <row r="10" spans="1:10" s="93" customFormat="1" ht="19.5" customHeight="1">
      <c r="A10" s="106">
        <v>4</v>
      </c>
      <c r="B10" s="107" t="s">
        <v>69</v>
      </c>
      <c r="C10" s="98">
        <v>11100</v>
      </c>
      <c r="D10" s="109">
        <v>13823</v>
      </c>
      <c r="E10" s="109">
        <v>13727</v>
      </c>
      <c r="F10" s="106">
        <v>4</v>
      </c>
      <c r="G10" s="107" t="s">
        <v>23</v>
      </c>
      <c r="H10" s="108">
        <v>4195</v>
      </c>
      <c r="I10" s="109">
        <v>5080</v>
      </c>
      <c r="J10" s="109">
        <v>3996</v>
      </c>
    </row>
    <row r="11" spans="1:10" s="93" customFormat="1" ht="19.5" customHeight="1">
      <c r="A11" s="106">
        <v>5</v>
      </c>
      <c r="B11" s="107" t="s">
        <v>1</v>
      </c>
      <c r="C11" s="98">
        <v>6367</v>
      </c>
      <c r="D11" s="109">
        <v>4500</v>
      </c>
      <c r="E11" s="109">
        <v>4766</v>
      </c>
      <c r="F11" s="106">
        <v>5</v>
      </c>
      <c r="G11" s="107" t="s">
        <v>27</v>
      </c>
      <c r="H11" s="108"/>
      <c r="I11" s="109">
        <v>15</v>
      </c>
      <c r="J11" s="109">
        <v>15</v>
      </c>
    </row>
    <row r="12" spans="1:10" s="93" customFormat="1" ht="19.5" customHeight="1">
      <c r="A12" s="106">
        <v>6</v>
      </c>
      <c r="B12" s="107" t="s">
        <v>169</v>
      </c>
      <c r="C12" s="98"/>
      <c r="D12" s="109"/>
      <c r="E12" s="109"/>
      <c r="F12" s="106">
        <v>6</v>
      </c>
      <c r="G12" s="107" t="s">
        <v>179</v>
      </c>
      <c r="H12" s="108">
        <v>1008</v>
      </c>
      <c r="I12" s="109">
        <v>1553</v>
      </c>
      <c r="J12" s="109">
        <v>1553</v>
      </c>
    </row>
    <row r="13" spans="1:10" s="93" customFormat="1" ht="19.5" customHeight="1">
      <c r="A13" s="106">
        <v>7</v>
      </c>
      <c r="B13" s="107" t="s">
        <v>170</v>
      </c>
      <c r="C13" s="98"/>
      <c r="D13" s="109">
        <v>3975</v>
      </c>
      <c r="E13" s="109">
        <v>3975</v>
      </c>
      <c r="F13" s="106">
        <v>7</v>
      </c>
      <c r="G13" s="107" t="s">
        <v>180</v>
      </c>
      <c r="H13" s="108"/>
      <c r="I13" s="109"/>
      <c r="J13" s="109"/>
    </row>
    <row r="14" spans="1:10" s="93" customFormat="1" ht="19.5" customHeight="1">
      <c r="A14" s="106">
        <v>8</v>
      </c>
      <c r="B14" s="107" t="s">
        <v>177</v>
      </c>
      <c r="C14" s="108">
        <v>4520</v>
      </c>
      <c r="D14" s="109">
        <v>7542</v>
      </c>
      <c r="E14" s="109">
        <v>7542</v>
      </c>
      <c r="F14" s="106">
        <v>8</v>
      </c>
      <c r="G14" s="107" t="s">
        <v>181</v>
      </c>
      <c r="H14" s="108">
        <v>600</v>
      </c>
      <c r="I14" s="109">
        <v>23379</v>
      </c>
      <c r="J14" s="109">
        <v>23379</v>
      </c>
    </row>
    <row r="15" spans="1:10" s="93" customFormat="1" ht="19.5" customHeight="1">
      <c r="A15" s="106">
        <v>9</v>
      </c>
      <c r="B15" s="107" t="s">
        <v>187</v>
      </c>
      <c r="C15" s="108"/>
      <c r="D15" s="109"/>
      <c r="F15" s="106">
        <v>9</v>
      </c>
      <c r="G15" s="107" t="s">
        <v>24</v>
      </c>
      <c r="H15" s="108"/>
      <c r="I15" s="109"/>
      <c r="J15" s="109"/>
    </row>
    <row r="16" spans="1:10" s="93" customFormat="1" ht="19.5" customHeight="1">
      <c r="A16" s="106">
        <v>10</v>
      </c>
      <c r="B16" s="107" t="s">
        <v>73</v>
      </c>
      <c r="C16" s="108"/>
      <c r="D16" s="109"/>
      <c r="E16" s="109">
        <v>954</v>
      </c>
      <c r="F16" s="106">
        <v>10</v>
      </c>
      <c r="G16" s="107" t="s">
        <v>185</v>
      </c>
      <c r="H16" s="108"/>
      <c r="I16" s="109"/>
      <c r="J16" s="109"/>
    </row>
    <row r="17" spans="1:10" s="93" customFormat="1" ht="19.5" customHeight="1">
      <c r="A17" s="106">
        <v>11</v>
      </c>
      <c r="B17" s="107" t="s">
        <v>193</v>
      </c>
      <c r="C17" s="108"/>
      <c r="D17" s="109">
        <v>-947</v>
      </c>
      <c r="E17" s="109">
        <v>-914</v>
      </c>
      <c r="F17" s="106">
        <v>11</v>
      </c>
      <c r="G17" s="107" t="s">
        <v>225</v>
      </c>
      <c r="H17" s="108">
        <v>831</v>
      </c>
      <c r="I17" s="109">
        <v>831</v>
      </c>
      <c r="J17" s="109">
        <v>831</v>
      </c>
    </row>
    <row r="18" spans="1:10" ht="30.75" customHeight="1">
      <c r="A18" s="31"/>
      <c r="B18" s="33" t="s">
        <v>37</v>
      </c>
      <c r="C18" s="110">
        <f>SUM(C7:C17)</f>
        <v>46537</v>
      </c>
      <c r="D18" s="110">
        <f>SUM(D7:D17)</f>
        <v>124916</v>
      </c>
      <c r="E18" s="110">
        <f>SUM(E7:E17)</f>
        <v>126091</v>
      </c>
      <c r="F18" s="31"/>
      <c r="G18" s="33" t="s">
        <v>38</v>
      </c>
      <c r="H18" s="110">
        <f>SUM(H7:H17)</f>
        <v>46537</v>
      </c>
      <c r="I18" s="110">
        <f>SUM(I7:I17)</f>
        <v>124916</v>
      </c>
      <c r="J18" s="110">
        <f>SUM(J7:J17)</f>
        <v>116550</v>
      </c>
    </row>
  </sheetData>
  <sheetProtection/>
  <mergeCells count="4">
    <mergeCell ref="A2:J2"/>
    <mergeCell ref="A3:J3"/>
    <mergeCell ref="A6:B6"/>
    <mergeCell ref="F6:G6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"/>
  <sheetViews>
    <sheetView zoomScalePageLayoutView="0" workbookViewId="0" topLeftCell="A1">
      <selection activeCell="A3" sqref="A3:J3"/>
    </sheetView>
  </sheetViews>
  <sheetFormatPr defaultColWidth="9.00390625" defaultRowHeight="12.75"/>
  <cols>
    <col min="1" max="1" width="2.25390625" style="0" customWidth="1"/>
    <col min="2" max="2" width="37.25390625" style="0" customWidth="1"/>
    <col min="3" max="5" width="11.625" style="0" customWidth="1"/>
    <col min="6" max="6" width="2.75390625" style="0" customWidth="1"/>
    <col min="7" max="7" width="32.375" style="0" customWidth="1"/>
    <col min="8" max="8" width="11.125" style="32" bestFit="1" customWidth="1"/>
    <col min="9" max="9" width="13.75390625" style="0" bestFit="1" customWidth="1"/>
    <col min="10" max="10" width="11.00390625" style="0" bestFit="1" customWidth="1"/>
  </cols>
  <sheetData>
    <row r="1" spans="1:10" ht="12.75">
      <c r="A1" t="s">
        <v>48</v>
      </c>
      <c r="H1"/>
      <c r="J1" s="38" t="s">
        <v>68</v>
      </c>
    </row>
    <row r="2" spans="1:10" ht="15">
      <c r="A2" s="176" t="s">
        <v>263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">
      <c r="A3" s="176" t="s">
        <v>222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5">
      <c r="A4" s="96"/>
      <c r="B4" s="96"/>
      <c r="C4" s="96"/>
      <c r="D4" s="96"/>
      <c r="E4" s="96"/>
      <c r="F4" s="96"/>
      <c r="G4" s="96"/>
      <c r="H4" s="96"/>
      <c r="I4" s="96"/>
      <c r="J4" s="96"/>
    </row>
    <row r="6" spans="1:10" ht="31.5" customHeight="1">
      <c r="A6" s="177" t="s">
        <v>34</v>
      </c>
      <c r="B6" s="178"/>
      <c r="C6" s="34" t="s">
        <v>35</v>
      </c>
      <c r="D6" s="30" t="s">
        <v>22</v>
      </c>
      <c r="E6" s="30" t="s">
        <v>30</v>
      </c>
      <c r="F6" s="177" t="s">
        <v>36</v>
      </c>
      <c r="G6" s="178"/>
      <c r="H6" s="34" t="s">
        <v>35</v>
      </c>
      <c r="I6" s="30" t="s">
        <v>22</v>
      </c>
      <c r="J6" s="30" t="s">
        <v>30</v>
      </c>
    </row>
    <row r="7" spans="1:10" s="93" customFormat="1" ht="19.5" customHeight="1">
      <c r="A7" s="106">
        <v>1</v>
      </c>
      <c r="B7" s="107" t="s">
        <v>171</v>
      </c>
      <c r="C7" s="98"/>
      <c r="D7" s="109"/>
      <c r="E7" s="109"/>
      <c r="F7" s="106">
        <v>1</v>
      </c>
      <c r="G7" s="107" t="s">
        <v>26</v>
      </c>
      <c r="H7" s="108">
        <v>200</v>
      </c>
      <c r="I7" s="109">
        <v>12432</v>
      </c>
      <c r="J7" s="109">
        <v>12432</v>
      </c>
    </row>
    <row r="8" spans="1:10" s="93" customFormat="1" ht="19.5" customHeight="1">
      <c r="A8" s="106">
        <v>2</v>
      </c>
      <c r="B8" s="107" t="s">
        <v>172</v>
      </c>
      <c r="C8" s="98"/>
      <c r="D8" s="109">
        <v>9185</v>
      </c>
      <c r="E8" s="109">
        <v>9185</v>
      </c>
      <c r="F8" s="106">
        <v>2</v>
      </c>
      <c r="G8" s="107" t="s">
        <v>25</v>
      </c>
      <c r="H8" s="108">
        <v>867</v>
      </c>
      <c r="I8" s="109">
        <v>0</v>
      </c>
      <c r="J8" s="109">
        <v>0</v>
      </c>
    </row>
    <row r="9" spans="1:10" s="93" customFormat="1" ht="19.5" customHeight="1">
      <c r="A9" s="106">
        <v>3</v>
      </c>
      <c r="B9" s="107" t="s">
        <v>173</v>
      </c>
      <c r="C9" s="98">
        <v>200</v>
      </c>
      <c r="D9" s="109">
        <v>2300</v>
      </c>
      <c r="E9" s="109">
        <v>2299</v>
      </c>
      <c r="F9" s="106">
        <v>3</v>
      </c>
      <c r="G9" s="107" t="s">
        <v>182</v>
      </c>
      <c r="H9" s="108">
        <v>18</v>
      </c>
      <c r="I9" s="109">
        <v>0</v>
      </c>
      <c r="J9" s="109">
        <v>0</v>
      </c>
    </row>
    <row r="10" spans="1:10" s="93" customFormat="1" ht="19.5" customHeight="1">
      <c r="A10" s="106">
        <v>4</v>
      </c>
      <c r="B10" s="107" t="s">
        <v>174</v>
      </c>
      <c r="C10" s="108"/>
      <c r="D10" s="109"/>
      <c r="E10" s="109"/>
      <c r="F10" s="106">
        <v>4</v>
      </c>
      <c r="G10" s="107" t="s">
        <v>183</v>
      </c>
      <c r="H10" s="108"/>
      <c r="I10" s="109"/>
      <c r="J10" s="109"/>
    </row>
    <row r="11" spans="1:10" s="93" customFormat="1" ht="19.5" customHeight="1">
      <c r="A11" s="106">
        <v>5</v>
      </c>
      <c r="B11" s="107" t="s">
        <v>175</v>
      </c>
      <c r="C11" s="98"/>
      <c r="D11" s="109"/>
      <c r="E11" s="109">
        <v>34</v>
      </c>
      <c r="F11" s="106">
        <v>5</v>
      </c>
      <c r="G11" s="107" t="s">
        <v>184</v>
      </c>
      <c r="H11" s="108"/>
      <c r="I11" s="109"/>
      <c r="J11" s="109"/>
    </row>
    <row r="12" spans="1:10" s="93" customFormat="1" ht="19.5" customHeight="1">
      <c r="A12" s="106">
        <v>6</v>
      </c>
      <c r="B12" s="107" t="s">
        <v>176</v>
      </c>
      <c r="C12" s="141"/>
      <c r="D12" s="141"/>
      <c r="E12" s="141"/>
      <c r="F12" s="106">
        <v>6</v>
      </c>
      <c r="G12" s="107" t="s">
        <v>186</v>
      </c>
      <c r="H12" s="108"/>
      <c r="I12" s="109"/>
      <c r="J12" s="109"/>
    </row>
    <row r="13" spans="1:10" s="93" customFormat="1" ht="19.5" customHeight="1">
      <c r="A13" s="106">
        <v>7</v>
      </c>
      <c r="B13" s="107" t="s">
        <v>188</v>
      </c>
      <c r="C13" s="98">
        <v>885</v>
      </c>
      <c r="D13" s="109">
        <v>0</v>
      </c>
      <c r="E13" s="109">
        <v>0</v>
      </c>
      <c r="F13" s="106">
        <v>7</v>
      </c>
      <c r="G13" s="107" t="s">
        <v>226</v>
      </c>
      <c r="H13" s="108"/>
      <c r="I13" s="109"/>
      <c r="J13" s="109"/>
    </row>
    <row r="14" spans="1:10" s="93" customFormat="1" ht="19.5" customHeight="1">
      <c r="A14" s="106">
        <v>8</v>
      </c>
      <c r="B14" s="107" t="s">
        <v>192</v>
      </c>
      <c r="C14" s="108"/>
      <c r="D14" s="109">
        <v>947</v>
      </c>
      <c r="E14" s="109">
        <v>914</v>
      </c>
      <c r="F14" s="106"/>
      <c r="G14" s="107"/>
      <c r="H14" s="108"/>
      <c r="I14" s="109"/>
      <c r="J14" s="109"/>
    </row>
    <row r="15" spans="1:10" ht="30.75" customHeight="1">
      <c r="A15" s="31"/>
      <c r="B15" s="33" t="s">
        <v>37</v>
      </c>
      <c r="C15" s="110">
        <f>SUM(C7:C14)</f>
        <v>1085</v>
      </c>
      <c r="D15" s="110">
        <f>SUM(D7:D14)</f>
        <v>12432</v>
      </c>
      <c r="E15" s="110">
        <f>SUM(E7:E14)</f>
        <v>12432</v>
      </c>
      <c r="F15" s="31"/>
      <c r="G15" s="33" t="s">
        <v>38</v>
      </c>
      <c r="H15" s="110">
        <f>SUM(H7:H13)</f>
        <v>1085</v>
      </c>
      <c r="I15" s="110">
        <f>SUM(I7:I13)</f>
        <v>12432</v>
      </c>
      <c r="J15" s="110">
        <f>SUM(J7:J13)</f>
        <v>12432</v>
      </c>
    </row>
  </sheetData>
  <sheetProtection/>
  <mergeCells count="4">
    <mergeCell ref="A2:J2"/>
    <mergeCell ref="A3:J3"/>
    <mergeCell ref="A6:B6"/>
    <mergeCell ref="F6:G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4"/>
  <sheetViews>
    <sheetView zoomScalePageLayoutView="0" workbookViewId="0" topLeftCell="A34">
      <selection activeCell="F55" sqref="F55"/>
    </sheetView>
  </sheetViews>
  <sheetFormatPr defaultColWidth="9.00390625" defaultRowHeight="12.75"/>
  <cols>
    <col min="1" max="1" width="4.25390625" style="22" customWidth="1"/>
    <col min="2" max="2" width="52.00390625" style="22" customWidth="1"/>
    <col min="3" max="4" width="9.125" style="114" customWidth="1"/>
    <col min="5" max="5" width="9.125" style="15" customWidth="1"/>
    <col min="6" max="16384" width="9.125" style="22" customWidth="1"/>
  </cols>
  <sheetData>
    <row r="1" spans="1:5" ht="11.25">
      <c r="A1" s="179" t="s">
        <v>48</v>
      </c>
      <c r="B1" s="179"/>
      <c r="E1" s="115" t="s">
        <v>28</v>
      </c>
    </row>
    <row r="2" spans="1:5" ht="12.75">
      <c r="A2" s="180" t="s">
        <v>194</v>
      </c>
      <c r="B2" s="180"/>
      <c r="C2" s="180"/>
      <c r="D2" s="180"/>
      <c r="E2" s="180"/>
    </row>
    <row r="3" spans="1:5" ht="12.75" customHeight="1">
      <c r="A3" s="181" t="s">
        <v>222</v>
      </c>
      <c r="B3" s="181"/>
      <c r="C3" s="181"/>
      <c r="D3" s="181"/>
      <c r="E3" s="181"/>
    </row>
    <row r="6" spans="1:5" ht="11.25">
      <c r="A6" s="155"/>
      <c r="B6" s="158" t="s">
        <v>8</v>
      </c>
      <c r="C6" s="159" t="s">
        <v>21</v>
      </c>
      <c r="D6" s="160" t="s">
        <v>22</v>
      </c>
      <c r="E6" s="160" t="s">
        <v>30</v>
      </c>
    </row>
    <row r="7" spans="1:5" ht="11.25">
      <c r="A7" s="142" t="s">
        <v>227</v>
      </c>
      <c r="B7" s="143" t="s">
        <v>9</v>
      </c>
      <c r="C7" s="99">
        <f>C8</f>
        <v>6367</v>
      </c>
      <c r="D7" s="99">
        <f>D8</f>
        <v>4500</v>
      </c>
      <c r="E7" s="99">
        <f>E8</f>
        <v>4766</v>
      </c>
    </row>
    <row r="8" spans="1:5" ht="11.25">
      <c r="A8" s="144"/>
      <c r="B8" s="145" t="s">
        <v>1</v>
      </c>
      <c r="C8" s="13">
        <v>6367</v>
      </c>
      <c r="D8" s="13">
        <v>4500</v>
      </c>
      <c r="E8" s="13">
        <v>4766</v>
      </c>
    </row>
    <row r="9" spans="1:5" ht="12.75" customHeight="1">
      <c r="A9" s="146"/>
      <c r="B9" s="145" t="s">
        <v>228</v>
      </c>
      <c r="C9" s="147">
        <v>867</v>
      </c>
      <c r="D9" s="147">
        <v>0</v>
      </c>
      <c r="E9" s="147">
        <v>0</v>
      </c>
    </row>
    <row r="10" spans="1:5" ht="12.75" customHeight="1">
      <c r="A10" s="142" t="s">
        <v>229</v>
      </c>
      <c r="B10" s="143" t="s">
        <v>69</v>
      </c>
      <c r="C10" s="99">
        <f>C14+C15+C16</f>
        <v>11100</v>
      </c>
      <c r="D10" s="99">
        <f>D14+D15+D16</f>
        <v>13823</v>
      </c>
      <c r="E10" s="99">
        <f>E14+E15+E16</f>
        <v>13727</v>
      </c>
    </row>
    <row r="11" spans="1:5" ht="12.75" customHeight="1">
      <c r="A11" s="148"/>
      <c r="B11" s="145" t="s">
        <v>71</v>
      </c>
      <c r="C11" s="147">
        <v>7000</v>
      </c>
      <c r="D11" s="147">
        <v>9500</v>
      </c>
      <c r="E11" s="147">
        <v>9500</v>
      </c>
    </row>
    <row r="12" spans="1:5" ht="12.75" customHeight="1">
      <c r="A12" s="148"/>
      <c r="B12" s="145" t="s">
        <v>41</v>
      </c>
      <c r="C12" s="147">
        <v>2000</v>
      </c>
      <c r="D12" s="147">
        <v>2223</v>
      </c>
      <c r="E12" s="147">
        <v>2223</v>
      </c>
    </row>
    <row r="13" spans="1:5" ht="12.75" customHeight="1">
      <c r="A13" s="148"/>
      <c r="B13" s="145" t="s">
        <v>42</v>
      </c>
      <c r="C13" s="147">
        <v>200</v>
      </c>
      <c r="D13" s="147">
        <v>200</v>
      </c>
      <c r="E13" s="147">
        <v>129</v>
      </c>
    </row>
    <row r="14" spans="1:5" ht="12.75" customHeight="1">
      <c r="A14" s="149"/>
      <c r="B14" s="150" t="s">
        <v>72</v>
      </c>
      <c r="C14" s="151">
        <f>SUM(C11:C13)</f>
        <v>9200</v>
      </c>
      <c r="D14" s="151">
        <f>SUM(D11:D13)</f>
        <v>11923</v>
      </c>
      <c r="E14" s="151">
        <f>SUM(E11:E13)</f>
        <v>11852</v>
      </c>
    </row>
    <row r="15" spans="1:5" ht="12.75" customHeight="1">
      <c r="A15" s="148"/>
      <c r="B15" s="145" t="s">
        <v>3</v>
      </c>
      <c r="C15" s="147">
        <v>100</v>
      </c>
      <c r="D15" s="147">
        <v>100</v>
      </c>
      <c r="E15" s="147">
        <v>91</v>
      </c>
    </row>
    <row r="16" spans="1:5" ht="12.75" customHeight="1">
      <c r="A16" s="148"/>
      <c r="B16" s="145" t="s">
        <v>13</v>
      </c>
      <c r="C16" s="147">
        <v>1800</v>
      </c>
      <c r="D16" s="147">
        <v>1800</v>
      </c>
      <c r="E16" s="147">
        <v>1784</v>
      </c>
    </row>
    <row r="17" spans="1:5" ht="12.75" customHeight="1">
      <c r="A17" s="142" t="s">
        <v>230</v>
      </c>
      <c r="B17" s="143" t="s">
        <v>14</v>
      </c>
      <c r="C17" s="152">
        <f>SUM(C18:C19)</f>
        <v>200</v>
      </c>
      <c r="D17" s="152">
        <f>SUM(D18:D19)</f>
        <v>2300</v>
      </c>
      <c r="E17" s="152">
        <f>SUM(E18:E19)</f>
        <v>2299</v>
      </c>
    </row>
    <row r="18" spans="1:5" ht="12.75" customHeight="1">
      <c r="A18" s="148"/>
      <c r="B18" s="145" t="s">
        <v>231</v>
      </c>
      <c r="C18" s="147">
        <v>200</v>
      </c>
      <c r="D18" s="147">
        <v>200</v>
      </c>
      <c r="E18" s="147">
        <v>199</v>
      </c>
    </row>
    <row r="19" spans="1:5" ht="12.75" customHeight="1">
      <c r="A19" s="148"/>
      <c r="B19" s="145" t="s">
        <v>247</v>
      </c>
      <c r="C19" s="147"/>
      <c r="D19" s="147">
        <v>2100</v>
      </c>
      <c r="E19" s="147">
        <v>2100</v>
      </c>
    </row>
    <row r="20" spans="1:5" ht="12.75" customHeight="1">
      <c r="A20" s="142" t="s">
        <v>232</v>
      </c>
      <c r="B20" s="143" t="s">
        <v>15</v>
      </c>
      <c r="C20" s="152">
        <f>C23+C25</f>
        <v>0</v>
      </c>
      <c r="D20" s="152">
        <f>D23+D25</f>
        <v>9185</v>
      </c>
      <c r="E20" s="152">
        <f>E23+E25</f>
        <v>9219</v>
      </c>
    </row>
    <row r="21" spans="1:5" ht="12.75" customHeight="1">
      <c r="A21" s="148"/>
      <c r="B21" s="14" t="s">
        <v>254</v>
      </c>
      <c r="C21" s="147"/>
      <c r="D21" s="147">
        <v>7688</v>
      </c>
      <c r="E21" s="147">
        <v>7688</v>
      </c>
    </row>
    <row r="22" spans="1:5" ht="12.75" customHeight="1">
      <c r="A22" s="148"/>
      <c r="B22" s="117" t="s">
        <v>258</v>
      </c>
      <c r="C22" s="147"/>
      <c r="D22" s="147">
        <v>1497</v>
      </c>
      <c r="E22" s="147">
        <v>1497</v>
      </c>
    </row>
    <row r="23" spans="1:5" ht="12.75" customHeight="1">
      <c r="A23" s="148"/>
      <c r="B23" s="10" t="s">
        <v>20</v>
      </c>
      <c r="C23" s="147">
        <f>SUM(C21:C22)</f>
        <v>0</v>
      </c>
      <c r="D23" s="147">
        <f>SUM(D21:D22)</f>
        <v>9185</v>
      </c>
      <c r="E23" s="147">
        <f>SUM(E21:E22)</f>
        <v>9185</v>
      </c>
    </row>
    <row r="24" spans="1:5" ht="12.75" customHeight="1">
      <c r="A24" s="148"/>
      <c r="B24" s="10" t="s">
        <v>309</v>
      </c>
      <c r="C24" s="147"/>
      <c r="D24" s="147"/>
      <c r="E24" s="147">
        <v>34</v>
      </c>
    </row>
    <row r="25" spans="1:5" ht="12.75" customHeight="1">
      <c r="A25" s="148"/>
      <c r="B25" s="10" t="s">
        <v>29</v>
      </c>
      <c r="C25" s="147">
        <f>SUM(C24)</f>
        <v>0</v>
      </c>
      <c r="D25" s="147">
        <f>SUM(D24)</f>
        <v>0</v>
      </c>
      <c r="E25" s="147">
        <f>SUM(E24)</f>
        <v>34</v>
      </c>
    </row>
    <row r="26" spans="1:5" ht="12.75" customHeight="1">
      <c r="A26" s="142" t="s">
        <v>240</v>
      </c>
      <c r="B26" s="143" t="s">
        <v>16</v>
      </c>
      <c r="C26" s="152">
        <f>C27</f>
        <v>22550</v>
      </c>
      <c r="D26" s="152">
        <f>D27</f>
        <v>45868</v>
      </c>
      <c r="E26" s="152">
        <f>E27</f>
        <v>45868</v>
      </c>
    </row>
    <row r="27" spans="1:5" ht="12.75" customHeight="1">
      <c r="A27" s="148"/>
      <c r="B27" s="145" t="s">
        <v>0</v>
      </c>
      <c r="C27" s="13">
        <f>C28+C29+C35+C36</f>
        <v>22550</v>
      </c>
      <c r="D27" s="13">
        <f>D28+D29+D35+D36</f>
        <v>45868</v>
      </c>
      <c r="E27" s="13">
        <f>E28+E29+E35+E36</f>
        <v>45868</v>
      </c>
    </row>
    <row r="28" spans="1:5" ht="12.75" customHeight="1">
      <c r="A28" s="148"/>
      <c r="B28" s="145" t="s">
        <v>233</v>
      </c>
      <c r="C28" s="153">
        <v>11493</v>
      </c>
      <c r="D28" s="153">
        <v>11507</v>
      </c>
      <c r="E28" s="153">
        <v>11507</v>
      </c>
    </row>
    <row r="29" spans="1:5" ht="12.75" customHeight="1">
      <c r="A29" s="148"/>
      <c r="B29" s="10" t="s">
        <v>234</v>
      </c>
      <c r="C29" s="153">
        <f>SUM(C30:C34)</f>
        <v>9857</v>
      </c>
      <c r="D29" s="153">
        <f>SUM(D30:D34)</f>
        <v>10051</v>
      </c>
      <c r="E29" s="153">
        <f>SUM(E30:E34)</f>
        <v>10051</v>
      </c>
    </row>
    <row r="30" spans="1:5" s="16" customFormat="1" ht="12.75" customHeight="1">
      <c r="A30" s="148"/>
      <c r="B30" s="10" t="s">
        <v>235</v>
      </c>
      <c r="C30" s="153">
        <v>4210</v>
      </c>
      <c r="D30" s="153">
        <v>4210</v>
      </c>
      <c r="E30" s="153">
        <v>4210</v>
      </c>
    </row>
    <row r="31" spans="1:5" ht="12.75" customHeight="1">
      <c r="A31" s="148"/>
      <c r="B31" s="10" t="s">
        <v>236</v>
      </c>
      <c r="C31" s="153">
        <v>1384</v>
      </c>
      <c r="D31" s="153">
        <v>1163</v>
      </c>
      <c r="E31" s="153">
        <v>1163</v>
      </c>
    </row>
    <row r="32" spans="1:5" ht="12.75" customHeight="1">
      <c r="A32" s="148"/>
      <c r="B32" s="10" t="s">
        <v>237</v>
      </c>
      <c r="C32" s="153">
        <v>2500</v>
      </c>
      <c r="D32" s="153">
        <v>2500</v>
      </c>
      <c r="E32" s="153">
        <v>2500</v>
      </c>
    </row>
    <row r="33" spans="1:5" ht="12.75" customHeight="1">
      <c r="A33" s="148"/>
      <c r="B33" s="10" t="s">
        <v>238</v>
      </c>
      <c r="C33" s="153">
        <v>1763</v>
      </c>
      <c r="D33" s="153">
        <v>1929</v>
      </c>
      <c r="E33" s="153">
        <v>1929</v>
      </c>
    </row>
    <row r="34" spans="1:5" ht="12.75" customHeight="1">
      <c r="A34" s="148"/>
      <c r="B34" s="10" t="s">
        <v>248</v>
      </c>
      <c r="C34" s="153"/>
      <c r="D34" s="153">
        <v>249</v>
      </c>
      <c r="E34" s="153">
        <v>249</v>
      </c>
    </row>
    <row r="35" spans="1:5" ht="12.75" customHeight="1">
      <c r="A35" s="148"/>
      <c r="B35" s="10" t="s">
        <v>239</v>
      </c>
      <c r="C35" s="153">
        <v>1200</v>
      </c>
      <c r="D35" s="153">
        <v>1200</v>
      </c>
      <c r="E35" s="153">
        <v>1200</v>
      </c>
    </row>
    <row r="36" spans="1:5" ht="12.75" customHeight="1">
      <c r="A36" s="148"/>
      <c r="B36" s="10" t="s">
        <v>249</v>
      </c>
      <c r="C36" s="153"/>
      <c r="D36" s="153">
        <f>SUM(D37:D39)</f>
        <v>23110</v>
      </c>
      <c r="E36" s="153">
        <f>SUM(E37:E39)</f>
        <v>23110</v>
      </c>
    </row>
    <row r="37" spans="1:5" ht="12.75" customHeight="1">
      <c r="A37" s="148"/>
      <c r="B37" s="10" t="s">
        <v>251</v>
      </c>
      <c r="C37" s="153"/>
      <c r="D37" s="153">
        <v>90</v>
      </c>
      <c r="E37" s="153">
        <v>90</v>
      </c>
    </row>
    <row r="38" spans="1:5" ht="12.75" customHeight="1">
      <c r="A38" s="148"/>
      <c r="B38" s="10" t="s">
        <v>250</v>
      </c>
      <c r="C38" s="153"/>
      <c r="D38" s="153">
        <v>640</v>
      </c>
      <c r="E38" s="153">
        <v>640</v>
      </c>
    </row>
    <row r="39" spans="1:5" ht="12.75" customHeight="1">
      <c r="A39" s="148"/>
      <c r="B39" s="10" t="s">
        <v>261</v>
      </c>
      <c r="C39" s="153"/>
      <c r="D39" s="153">
        <v>22380</v>
      </c>
      <c r="E39" s="153">
        <v>22380</v>
      </c>
    </row>
    <row r="40" spans="1:5" ht="11.25">
      <c r="A40" s="162" t="s">
        <v>242</v>
      </c>
      <c r="B40" s="143" t="s">
        <v>17</v>
      </c>
      <c r="C40" s="152">
        <f>C47+C49</f>
        <v>2000</v>
      </c>
      <c r="D40" s="152">
        <f>D47+D49</f>
        <v>54130</v>
      </c>
      <c r="E40" s="152">
        <f>E47+E49</f>
        <v>54148</v>
      </c>
    </row>
    <row r="41" spans="1:5" ht="11.25">
      <c r="A41" s="148"/>
      <c r="B41" s="145" t="s">
        <v>241</v>
      </c>
      <c r="C41" s="13">
        <v>2000</v>
      </c>
      <c r="D41" s="13">
        <v>2000</v>
      </c>
      <c r="E41" s="13">
        <v>2000</v>
      </c>
    </row>
    <row r="42" spans="1:5" ht="22.5">
      <c r="A42" s="148"/>
      <c r="B42" s="161" t="s">
        <v>255</v>
      </c>
      <c r="C42" s="116"/>
      <c r="D42" s="116">
        <v>5</v>
      </c>
      <c r="E42" s="116">
        <v>5</v>
      </c>
    </row>
    <row r="43" spans="1:5" ht="22.5">
      <c r="A43" s="148"/>
      <c r="B43" s="117" t="s">
        <v>252</v>
      </c>
      <c r="C43" s="147"/>
      <c r="D43" s="147">
        <v>47787</v>
      </c>
      <c r="E43" s="147">
        <v>47787</v>
      </c>
    </row>
    <row r="44" spans="1:5" ht="12.75" customHeight="1">
      <c r="A44" s="148"/>
      <c r="B44" s="117" t="s">
        <v>253</v>
      </c>
      <c r="C44" s="147"/>
      <c r="D44" s="147">
        <v>278</v>
      </c>
      <c r="E44" s="147">
        <v>278</v>
      </c>
    </row>
    <row r="45" spans="1:5" ht="12.75" customHeight="1">
      <c r="A45" s="148"/>
      <c r="B45" s="14" t="s">
        <v>254</v>
      </c>
      <c r="C45" s="147"/>
      <c r="D45" s="147">
        <v>85</v>
      </c>
      <c r="E45" s="147">
        <v>85</v>
      </c>
    </row>
    <row r="46" spans="1:5" ht="12.75" customHeight="1">
      <c r="A46" s="148"/>
      <c r="B46" s="14" t="s">
        <v>310</v>
      </c>
      <c r="C46" s="147"/>
      <c r="D46" s="147"/>
      <c r="E46" s="147">
        <v>18</v>
      </c>
    </row>
    <row r="47" spans="1:5" ht="12.75" customHeight="1">
      <c r="A47" s="148"/>
      <c r="B47" s="10" t="s">
        <v>20</v>
      </c>
      <c r="C47" s="147">
        <f>SUM(C41:C46)</f>
        <v>2000</v>
      </c>
      <c r="D47" s="147">
        <f>SUM(D41:D46)</f>
        <v>50155</v>
      </c>
      <c r="E47" s="147">
        <f>SUM(E41:E46)</f>
        <v>50173</v>
      </c>
    </row>
    <row r="48" spans="1:5" ht="12.75" customHeight="1">
      <c r="A48" s="148"/>
      <c r="B48" s="10" t="s">
        <v>256</v>
      </c>
      <c r="C48" s="147"/>
      <c r="D48" s="147">
        <v>3975</v>
      </c>
      <c r="E48" s="147">
        <v>3975</v>
      </c>
    </row>
    <row r="49" spans="1:5" ht="12.75" customHeight="1">
      <c r="A49" s="148"/>
      <c r="B49" s="10" t="s">
        <v>29</v>
      </c>
      <c r="C49" s="147">
        <f>SUM(C48)</f>
        <v>0</v>
      </c>
      <c r="D49" s="147">
        <f>SUM(D48)</f>
        <v>3975</v>
      </c>
      <c r="E49" s="147">
        <f>SUM(E48)</f>
        <v>3975</v>
      </c>
    </row>
    <row r="50" spans="1:5" ht="12.75" customHeight="1">
      <c r="A50" s="142" t="s">
        <v>257</v>
      </c>
      <c r="B50" s="143" t="s">
        <v>70</v>
      </c>
      <c r="C50" s="152">
        <f>SUM(C51:C51)</f>
        <v>4520</v>
      </c>
      <c r="D50" s="152">
        <f>SUM(D51:D51)</f>
        <v>7542</v>
      </c>
      <c r="E50" s="152">
        <f>SUM(E51:E51)</f>
        <v>7542</v>
      </c>
    </row>
    <row r="51" spans="1:5" ht="12.75" customHeight="1">
      <c r="A51" s="148"/>
      <c r="B51" s="154" t="s">
        <v>243</v>
      </c>
      <c r="C51" s="13">
        <v>4520</v>
      </c>
      <c r="D51" s="13">
        <v>7542</v>
      </c>
      <c r="E51" s="13">
        <v>7542</v>
      </c>
    </row>
    <row r="52" spans="1:5" ht="12.75" customHeight="1">
      <c r="A52" s="155" t="s">
        <v>308</v>
      </c>
      <c r="B52" s="156" t="s">
        <v>73</v>
      </c>
      <c r="C52" s="99"/>
      <c r="D52" s="99"/>
      <c r="E52" s="99">
        <v>954</v>
      </c>
    </row>
    <row r="53" spans="1:5" ht="12.75" customHeight="1">
      <c r="A53" s="155"/>
      <c r="B53" s="156" t="s">
        <v>244</v>
      </c>
      <c r="C53" s="152">
        <f>C7+C10+C17+C20+C26+C40+C50</f>
        <v>46737</v>
      </c>
      <c r="D53" s="152">
        <f>D7+D10+D17+D20+D26+D40+D50</f>
        <v>137348</v>
      </c>
      <c r="E53" s="152">
        <f>E7+E10+E17+E20+E26+E40+E50+E52</f>
        <v>138523</v>
      </c>
    </row>
    <row r="54" spans="1:5" ht="11.25">
      <c r="A54" s="155"/>
      <c r="B54" s="156" t="s">
        <v>245</v>
      </c>
      <c r="C54" s="152">
        <v>885</v>
      </c>
      <c r="D54" s="152">
        <v>0</v>
      </c>
      <c r="E54" s="152">
        <v>0</v>
      </c>
    </row>
    <row r="55" spans="1:5" ht="11.25">
      <c r="A55" s="143"/>
      <c r="B55" s="157" t="s">
        <v>246</v>
      </c>
      <c r="C55" s="152">
        <f>C53+C54</f>
        <v>47622</v>
      </c>
      <c r="D55" s="152">
        <f>D53+D54</f>
        <v>137348</v>
      </c>
      <c r="E55" s="152">
        <f>E53+E54</f>
        <v>138523</v>
      </c>
    </row>
    <row r="56" spans="2:5" ht="11.25">
      <c r="B56" s="118"/>
      <c r="E56" s="114"/>
    </row>
    <row r="57" spans="2:5" ht="11.25">
      <c r="B57" s="118"/>
      <c r="E57" s="114"/>
    </row>
    <row r="58" spans="2:5" ht="11.25">
      <c r="B58" s="118"/>
      <c r="E58" s="114"/>
    </row>
    <row r="59" spans="2:5" ht="11.25">
      <c r="B59" s="118"/>
      <c r="E59" s="114"/>
    </row>
    <row r="60" ht="11.25">
      <c r="B60" s="118"/>
    </row>
    <row r="61" ht="11.25">
      <c r="B61" s="118"/>
    </row>
    <row r="62" ht="11.25">
      <c r="B62" s="118"/>
    </row>
    <row r="63" ht="11.25">
      <c r="B63" s="119"/>
    </row>
    <row r="64" ht="11.25">
      <c r="E64" s="114"/>
    </row>
  </sheetData>
  <sheetProtection/>
  <mergeCells count="3">
    <mergeCell ref="A1:B1"/>
    <mergeCell ref="A2:E2"/>
    <mergeCell ref="A3:E3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8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99" sqref="G99"/>
    </sheetView>
  </sheetViews>
  <sheetFormatPr defaultColWidth="9.00390625" defaultRowHeight="12.75"/>
  <cols>
    <col min="1" max="1" width="9.00390625" style="37" customWidth="1"/>
    <col min="2" max="2" width="4.625" style="27" bestFit="1" customWidth="1"/>
    <col min="3" max="3" width="7.625" style="27" customWidth="1"/>
    <col min="4" max="4" width="7.375" style="27" bestFit="1" customWidth="1"/>
    <col min="5" max="6" width="7.625" style="27" bestFit="1" customWidth="1"/>
    <col min="7" max="7" width="7.75390625" style="27" customWidth="1"/>
    <col min="8" max="8" width="8.25390625" style="27" bestFit="1" customWidth="1"/>
    <col min="9" max="9" width="7.125" style="27" customWidth="1"/>
    <col min="10" max="10" width="8.25390625" style="27" customWidth="1"/>
    <col min="11" max="11" width="7.25390625" style="27" customWidth="1"/>
    <col min="12" max="12" width="8.125" style="27" bestFit="1" customWidth="1"/>
    <col min="13" max="13" width="8.125" style="27" customWidth="1"/>
    <col min="14" max="14" width="8.125" style="27" bestFit="1" customWidth="1"/>
    <col min="15" max="15" width="7.75390625" style="27" customWidth="1"/>
    <col min="16" max="17" width="7.875" style="27" customWidth="1"/>
    <col min="18" max="18" width="8.875" style="27" customWidth="1"/>
    <col min="19" max="16384" width="9.125" style="27" customWidth="1"/>
  </cols>
  <sheetData>
    <row r="1" spans="1:18" ht="12">
      <c r="A1" s="37" t="s">
        <v>48</v>
      </c>
      <c r="R1" s="97" t="s">
        <v>218</v>
      </c>
    </row>
    <row r="2" spans="1:18" ht="12.75" customHeight="1">
      <c r="A2" s="182" t="s">
        <v>197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12.75" customHeight="1">
      <c r="A3" s="182" t="s">
        <v>222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5" spans="1:18" s="36" customFormat="1" ht="45">
      <c r="A5" s="186" t="s">
        <v>8</v>
      </c>
      <c r="B5" s="187"/>
      <c r="C5" s="23" t="s">
        <v>11</v>
      </c>
      <c r="D5" s="23" t="s">
        <v>43</v>
      </c>
      <c r="E5" s="23" t="s">
        <v>12</v>
      </c>
      <c r="F5" s="23" t="s">
        <v>23</v>
      </c>
      <c r="G5" s="23" t="s">
        <v>44</v>
      </c>
      <c r="H5" s="23" t="s">
        <v>45</v>
      </c>
      <c r="I5" s="23" t="s">
        <v>63</v>
      </c>
      <c r="J5" s="23" t="s">
        <v>162</v>
      </c>
      <c r="K5" s="23" t="s">
        <v>61</v>
      </c>
      <c r="L5" s="23" t="s">
        <v>62</v>
      </c>
      <c r="M5" s="23" t="s">
        <v>25</v>
      </c>
      <c r="N5" s="23" t="s">
        <v>46</v>
      </c>
      <c r="O5" s="23" t="s">
        <v>64</v>
      </c>
      <c r="P5" s="23" t="s">
        <v>47</v>
      </c>
      <c r="Q5" s="23" t="s">
        <v>259</v>
      </c>
      <c r="R5" s="35" t="s">
        <v>10</v>
      </c>
    </row>
    <row r="6" spans="1:18" s="22" customFormat="1" ht="12" customHeight="1">
      <c r="A6" s="191" t="s">
        <v>49</v>
      </c>
      <c r="B6" s="24" t="s">
        <v>31</v>
      </c>
      <c r="C6" s="100">
        <v>7479</v>
      </c>
      <c r="D6" s="100">
        <v>1533</v>
      </c>
      <c r="E6" s="100">
        <v>3875</v>
      </c>
      <c r="F6" s="100"/>
      <c r="G6" s="101"/>
      <c r="H6" s="101">
        <v>1008</v>
      </c>
      <c r="I6" s="101"/>
      <c r="J6" s="100"/>
      <c r="K6" s="100"/>
      <c r="L6" s="100"/>
      <c r="M6" s="100"/>
      <c r="N6" s="100">
        <v>18</v>
      </c>
      <c r="O6" s="100"/>
      <c r="P6" s="100"/>
      <c r="Q6" s="100"/>
      <c r="R6" s="102">
        <f>SUM(C6:Q6)</f>
        <v>13913</v>
      </c>
    </row>
    <row r="7" spans="1:18" ht="12" customHeight="1">
      <c r="A7" s="191"/>
      <c r="B7" s="26" t="s">
        <v>32</v>
      </c>
      <c r="C7" s="103">
        <v>5836</v>
      </c>
      <c r="D7" s="103">
        <v>1520</v>
      </c>
      <c r="E7" s="103">
        <v>4328</v>
      </c>
      <c r="F7" s="103"/>
      <c r="G7" s="103"/>
      <c r="H7" s="103">
        <v>621</v>
      </c>
      <c r="I7" s="103"/>
      <c r="J7" s="103">
        <v>22380</v>
      </c>
      <c r="K7" s="103"/>
      <c r="L7" s="103">
        <v>50</v>
      </c>
      <c r="M7" s="103"/>
      <c r="N7" s="103"/>
      <c r="O7" s="103"/>
      <c r="P7" s="103"/>
      <c r="Q7" s="103"/>
      <c r="R7" s="102">
        <f aca="true" t="shared" si="0" ref="R7:R85">SUM(C7:Q7)</f>
        <v>34735</v>
      </c>
    </row>
    <row r="8" spans="1:18" ht="12">
      <c r="A8" s="191"/>
      <c r="B8" s="26" t="s">
        <v>33</v>
      </c>
      <c r="C8" s="103">
        <v>5023</v>
      </c>
      <c r="D8" s="103">
        <v>1236</v>
      </c>
      <c r="E8" s="103">
        <v>2687</v>
      </c>
      <c r="F8" s="103"/>
      <c r="G8" s="103"/>
      <c r="H8" s="103">
        <v>621</v>
      </c>
      <c r="I8" s="103"/>
      <c r="J8" s="103">
        <v>22380</v>
      </c>
      <c r="K8" s="103"/>
      <c r="L8" s="103">
        <v>50</v>
      </c>
      <c r="M8" s="103"/>
      <c r="N8" s="103"/>
      <c r="O8" s="103"/>
      <c r="P8" s="103"/>
      <c r="Q8" s="103"/>
      <c r="R8" s="102">
        <f t="shared" si="0"/>
        <v>31997</v>
      </c>
    </row>
    <row r="9" spans="1:18" ht="12">
      <c r="A9" s="191" t="s">
        <v>201</v>
      </c>
      <c r="B9" s="24" t="s">
        <v>31</v>
      </c>
      <c r="C9" s="103"/>
      <c r="D9" s="103"/>
      <c r="E9" s="103">
        <v>13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2">
        <f t="shared" si="0"/>
        <v>13</v>
      </c>
    </row>
    <row r="10" spans="1:18" s="22" customFormat="1" ht="12" customHeight="1">
      <c r="A10" s="191"/>
      <c r="B10" s="26" t="s">
        <v>32</v>
      </c>
      <c r="C10" s="100"/>
      <c r="D10" s="100"/>
      <c r="E10" s="100">
        <v>350</v>
      </c>
      <c r="F10" s="100"/>
      <c r="G10" s="101"/>
      <c r="H10" s="101"/>
      <c r="I10" s="101"/>
      <c r="J10" s="100"/>
      <c r="K10" s="100"/>
      <c r="L10" s="100"/>
      <c r="M10" s="100"/>
      <c r="N10" s="100"/>
      <c r="O10" s="100"/>
      <c r="P10" s="100"/>
      <c r="Q10" s="100"/>
      <c r="R10" s="102">
        <f t="shared" si="0"/>
        <v>350</v>
      </c>
    </row>
    <row r="11" spans="1:18" ht="12" customHeight="1">
      <c r="A11" s="191"/>
      <c r="B11" s="26" t="s">
        <v>33</v>
      </c>
      <c r="C11" s="103"/>
      <c r="D11" s="103"/>
      <c r="E11" s="103">
        <v>345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2">
        <f t="shared" si="0"/>
        <v>345</v>
      </c>
    </row>
    <row r="12" spans="1:18" ht="12" customHeight="1">
      <c r="A12" s="191" t="s">
        <v>50</v>
      </c>
      <c r="B12" s="24" t="s">
        <v>31</v>
      </c>
      <c r="C12" s="103"/>
      <c r="D12" s="103"/>
      <c r="E12" s="103">
        <v>9313</v>
      </c>
      <c r="F12" s="103"/>
      <c r="G12" s="103"/>
      <c r="H12" s="103"/>
      <c r="I12" s="103"/>
      <c r="J12" s="103"/>
      <c r="K12" s="103"/>
      <c r="L12" s="103">
        <v>200</v>
      </c>
      <c r="M12" s="103"/>
      <c r="N12" s="103"/>
      <c r="O12" s="103"/>
      <c r="P12" s="103"/>
      <c r="Q12" s="103"/>
      <c r="R12" s="102">
        <f t="shared" si="0"/>
        <v>9513</v>
      </c>
    </row>
    <row r="13" spans="1:18" ht="12">
      <c r="A13" s="191"/>
      <c r="B13" s="26" t="s">
        <v>32</v>
      </c>
      <c r="C13" s="103"/>
      <c r="D13" s="103"/>
      <c r="E13" s="103">
        <v>10996</v>
      </c>
      <c r="F13" s="103"/>
      <c r="G13" s="103"/>
      <c r="H13" s="103"/>
      <c r="I13" s="103"/>
      <c r="J13" s="103"/>
      <c r="K13" s="103"/>
      <c r="L13" s="103">
        <v>342</v>
      </c>
      <c r="M13" s="103"/>
      <c r="N13" s="103"/>
      <c r="O13" s="103"/>
      <c r="P13" s="103"/>
      <c r="Q13" s="103"/>
      <c r="R13" s="102">
        <f t="shared" si="0"/>
        <v>11338</v>
      </c>
    </row>
    <row r="14" spans="1:18" ht="12">
      <c r="A14" s="191"/>
      <c r="B14" s="26" t="s">
        <v>33</v>
      </c>
      <c r="C14" s="103"/>
      <c r="D14" s="103"/>
      <c r="E14" s="103">
        <v>8420</v>
      </c>
      <c r="F14" s="103"/>
      <c r="G14" s="103"/>
      <c r="H14" s="103"/>
      <c r="I14" s="103"/>
      <c r="J14" s="103"/>
      <c r="K14" s="103"/>
      <c r="L14" s="103">
        <v>342</v>
      </c>
      <c r="M14" s="103"/>
      <c r="N14" s="103"/>
      <c r="O14" s="103"/>
      <c r="P14" s="103"/>
      <c r="Q14" s="103"/>
      <c r="R14" s="102">
        <f t="shared" si="0"/>
        <v>8762</v>
      </c>
    </row>
    <row r="15" spans="1:18" ht="12.75" customHeight="1">
      <c r="A15" s="188" t="s">
        <v>51</v>
      </c>
      <c r="B15" s="24" t="s">
        <v>31</v>
      </c>
      <c r="C15" s="103">
        <v>574</v>
      </c>
      <c r="D15" s="103"/>
      <c r="E15" s="103">
        <v>666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2">
        <f t="shared" si="0"/>
        <v>1240</v>
      </c>
    </row>
    <row r="16" spans="1:18" ht="12">
      <c r="A16" s="189"/>
      <c r="B16" s="26" t="s">
        <v>32</v>
      </c>
      <c r="C16" s="103">
        <v>1177</v>
      </c>
      <c r="D16" s="103"/>
      <c r="E16" s="103">
        <v>675</v>
      </c>
      <c r="F16" s="103"/>
      <c r="G16" s="103"/>
      <c r="H16" s="103"/>
      <c r="I16" s="103"/>
      <c r="J16" s="103"/>
      <c r="K16" s="103"/>
      <c r="L16" s="103">
        <v>10</v>
      </c>
      <c r="M16" s="103"/>
      <c r="N16" s="103"/>
      <c r="O16" s="103"/>
      <c r="P16" s="103"/>
      <c r="Q16" s="103"/>
      <c r="R16" s="102">
        <f t="shared" si="0"/>
        <v>1862</v>
      </c>
    </row>
    <row r="17" spans="1:18" ht="12">
      <c r="A17" s="190"/>
      <c r="B17" s="26" t="s">
        <v>33</v>
      </c>
      <c r="C17" s="103">
        <v>1177</v>
      </c>
      <c r="D17" s="103"/>
      <c r="E17" s="103">
        <v>595</v>
      </c>
      <c r="F17" s="103"/>
      <c r="G17" s="103"/>
      <c r="H17" s="103"/>
      <c r="I17" s="103"/>
      <c r="J17" s="103"/>
      <c r="K17" s="103"/>
      <c r="L17" s="103">
        <v>10</v>
      </c>
      <c r="M17" s="103"/>
      <c r="N17" s="103"/>
      <c r="O17" s="103"/>
      <c r="P17" s="103"/>
      <c r="Q17" s="103"/>
      <c r="R17" s="102">
        <f t="shared" si="0"/>
        <v>1782</v>
      </c>
    </row>
    <row r="18" spans="1:18" ht="12.75" customHeight="1">
      <c r="A18" s="188" t="s">
        <v>264</v>
      </c>
      <c r="B18" s="24" t="s">
        <v>31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>
        <v>831</v>
      </c>
      <c r="R18" s="102">
        <f t="shared" si="0"/>
        <v>831</v>
      </c>
    </row>
    <row r="19" spans="1:18" ht="12">
      <c r="A19" s="189"/>
      <c r="B19" s="26" t="s">
        <v>32</v>
      </c>
      <c r="C19" s="103"/>
      <c r="D19" s="103"/>
      <c r="E19" s="103"/>
      <c r="F19" s="103"/>
      <c r="G19" s="103">
        <v>15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>
        <v>831</v>
      </c>
      <c r="R19" s="102">
        <f t="shared" si="0"/>
        <v>846</v>
      </c>
    </row>
    <row r="20" spans="1:18" ht="12.75" customHeight="1">
      <c r="A20" s="190"/>
      <c r="B20" s="26" t="s">
        <v>33</v>
      </c>
      <c r="C20" s="103"/>
      <c r="D20" s="103"/>
      <c r="E20" s="103"/>
      <c r="F20" s="103"/>
      <c r="G20" s="103">
        <v>15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>
        <v>831</v>
      </c>
      <c r="R20" s="102">
        <f t="shared" si="0"/>
        <v>846</v>
      </c>
    </row>
    <row r="21" spans="1:18" ht="12.75" customHeight="1">
      <c r="A21" s="188" t="s">
        <v>52</v>
      </c>
      <c r="B21" s="24" t="s">
        <v>31</v>
      </c>
      <c r="C21" s="103">
        <v>979</v>
      </c>
      <c r="D21" s="103">
        <v>582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2">
        <f t="shared" si="0"/>
        <v>1561</v>
      </c>
    </row>
    <row r="22" spans="1:18" ht="12">
      <c r="A22" s="189"/>
      <c r="B22" s="26" t="s">
        <v>32</v>
      </c>
      <c r="C22" s="103">
        <v>13573</v>
      </c>
      <c r="D22" s="103">
        <v>1881</v>
      </c>
      <c r="E22" s="103">
        <v>414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2">
        <f t="shared" si="0"/>
        <v>15868</v>
      </c>
    </row>
    <row r="23" spans="1:18" ht="12">
      <c r="A23" s="190"/>
      <c r="B23" s="26" t="s">
        <v>33</v>
      </c>
      <c r="C23" s="103">
        <v>12614</v>
      </c>
      <c r="D23" s="103">
        <v>1753</v>
      </c>
      <c r="E23" s="103">
        <v>414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2">
        <f t="shared" si="0"/>
        <v>14781</v>
      </c>
    </row>
    <row r="24" spans="1:18" ht="12.75" customHeight="1">
      <c r="A24" s="188" t="s">
        <v>265</v>
      </c>
      <c r="B24" s="24" t="s">
        <v>31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2">
        <f t="shared" si="0"/>
        <v>0</v>
      </c>
    </row>
    <row r="25" spans="1:18" ht="12">
      <c r="A25" s="189"/>
      <c r="B25" s="26" t="s">
        <v>32</v>
      </c>
      <c r="C25" s="103">
        <v>25842</v>
      </c>
      <c r="D25" s="103">
        <v>3605</v>
      </c>
      <c r="E25" s="103">
        <v>5113</v>
      </c>
      <c r="F25" s="103"/>
      <c r="G25" s="103"/>
      <c r="H25" s="103"/>
      <c r="I25" s="103"/>
      <c r="J25" s="103"/>
      <c r="K25" s="103"/>
      <c r="L25" s="103">
        <v>1496</v>
      </c>
      <c r="M25" s="103"/>
      <c r="N25" s="103"/>
      <c r="O25" s="103"/>
      <c r="P25" s="103"/>
      <c r="Q25" s="103"/>
      <c r="R25" s="102">
        <f t="shared" si="0"/>
        <v>36056</v>
      </c>
    </row>
    <row r="26" spans="1:18" ht="12">
      <c r="A26" s="190"/>
      <c r="B26" s="26" t="s">
        <v>33</v>
      </c>
      <c r="C26" s="103">
        <v>25842</v>
      </c>
      <c r="D26" s="103">
        <v>3605</v>
      </c>
      <c r="E26" s="103">
        <v>5112</v>
      </c>
      <c r="F26" s="103"/>
      <c r="G26" s="103"/>
      <c r="H26" s="103"/>
      <c r="I26" s="103"/>
      <c r="J26" s="103"/>
      <c r="K26" s="103"/>
      <c r="L26" s="103">
        <v>1496</v>
      </c>
      <c r="M26" s="103"/>
      <c r="N26" s="103"/>
      <c r="O26" s="103"/>
      <c r="P26" s="103"/>
      <c r="Q26" s="103"/>
      <c r="R26" s="102">
        <f t="shared" si="0"/>
        <v>36055</v>
      </c>
    </row>
    <row r="27" spans="1:18" ht="12">
      <c r="A27" s="188" t="s">
        <v>267</v>
      </c>
      <c r="B27" s="24" t="s">
        <v>31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2">
        <f>SUM(C27:Q27)</f>
        <v>0</v>
      </c>
    </row>
    <row r="28" spans="1:18" ht="12">
      <c r="A28" s="189"/>
      <c r="B28" s="26" t="s">
        <v>32</v>
      </c>
      <c r="C28" s="103"/>
      <c r="D28" s="103"/>
      <c r="E28" s="103"/>
      <c r="F28" s="103"/>
      <c r="G28" s="103"/>
      <c r="H28" s="103">
        <v>125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2">
        <f>SUM(C28:Q28)</f>
        <v>125</v>
      </c>
    </row>
    <row r="29" spans="1:18" ht="12">
      <c r="A29" s="190"/>
      <c r="B29" s="26" t="s">
        <v>33</v>
      </c>
      <c r="C29" s="103"/>
      <c r="D29" s="103"/>
      <c r="E29" s="103"/>
      <c r="F29" s="103"/>
      <c r="G29" s="103"/>
      <c r="H29" s="103">
        <v>125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2">
        <f>SUM(C29:Q29)</f>
        <v>125</v>
      </c>
    </row>
    <row r="30" spans="1:18" ht="12.75" customHeight="1">
      <c r="A30" s="188" t="s">
        <v>202</v>
      </c>
      <c r="B30" s="24" t="s">
        <v>31</v>
      </c>
      <c r="C30" s="103"/>
      <c r="D30" s="103"/>
      <c r="E30" s="103">
        <v>76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2">
        <f t="shared" si="0"/>
        <v>76</v>
      </c>
    </row>
    <row r="31" spans="1:18" ht="12">
      <c r="A31" s="189"/>
      <c r="B31" s="26" t="s">
        <v>32</v>
      </c>
      <c r="C31" s="103"/>
      <c r="D31" s="103"/>
      <c r="E31" s="103">
        <v>465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2">
        <f t="shared" si="0"/>
        <v>465</v>
      </c>
    </row>
    <row r="32" spans="1:18" ht="12">
      <c r="A32" s="190"/>
      <c r="B32" s="26" t="s">
        <v>33</v>
      </c>
      <c r="C32" s="103"/>
      <c r="D32" s="103"/>
      <c r="E32" s="103">
        <v>465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2">
        <f t="shared" si="0"/>
        <v>465</v>
      </c>
    </row>
    <row r="33" spans="1:18" ht="12">
      <c r="A33" s="188" t="s">
        <v>270</v>
      </c>
      <c r="B33" s="24" t="s">
        <v>31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2">
        <f>SUM(C33:Q33)</f>
        <v>0</v>
      </c>
    </row>
    <row r="34" spans="1:18" ht="12">
      <c r="A34" s="189"/>
      <c r="B34" s="26" t="s">
        <v>32</v>
      </c>
      <c r="C34" s="103"/>
      <c r="D34" s="103"/>
      <c r="E34" s="103">
        <v>152</v>
      </c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2">
        <f>SUM(C34:Q34)</f>
        <v>152</v>
      </c>
    </row>
    <row r="35" spans="1:18" ht="12">
      <c r="A35" s="190"/>
      <c r="B35" s="26" t="s">
        <v>33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2">
        <f>SUM(C35:Q35)</f>
        <v>0</v>
      </c>
    </row>
    <row r="36" spans="1:18" ht="12">
      <c r="A36" s="188" t="s">
        <v>203</v>
      </c>
      <c r="B36" s="24" t="s">
        <v>31</v>
      </c>
      <c r="C36" s="103"/>
      <c r="D36" s="103"/>
      <c r="E36" s="103">
        <v>114</v>
      </c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2">
        <f t="shared" si="0"/>
        <v>114</v>
      </c>
    </row>
    <row r="37" spans="1:18" ht="12">
      <c r="A37" s="189"/>
      <c r="B37" s="26" t="s">
        <v>32</v>
      </c>
      <c r="C37" s="103"/>
      <c r="D37" s="103"/>
      <c r="E37" s="103">
        <v>24</v>
      </c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2">
        <f t="shared" si="0"/>
        <v>24</v>
      </c>
    </row>
    <row r="38" spans="1:18" ht="12">
      <c r="A38" s="190"/>
      <c r="B38" s="26" t="s">
        <v>33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2">
        <f t="shared" si="0"/>
        <v>0</v>
      </c>
    </row>
    <row r="39" spans="1:18" ht="12.75" customHeight="1">
      <c r="A39" s="188" t="s">
        <v>266</v>
      </c>
      <c r="B39" s="24" t="s">
        <v>31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>
        <v>867</v>
      </c>
      <c r="N39" s="103"/>
      <c r="O39" s="103"/>
      <c r="P39" s="103"/>
      <c r="Q39" s="103"/>
      <c r="R39" s="102">
        <f t="shared" si="0"/>
        <v>867</v>
      </c>
    </row>
    <row r="40" spans="1:18" ht="12">
      <c r="A40" s="189"/>
      <c r="B40" s="26" t="s">
        <v>32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2">
        <f t="shared" si="0"/>
        <v>0</v>
      </c>
    </row>
    <row r="41" spans="1:18" ht="12">
      <c r="A41" s="190"/>
      <c r="B41" s="26" t="s">
        <v>33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2">
        <f t="shared" si="0"/>
        <v>0</v>
      </c>
    </row>
    <row r="42" spans="1:18" ht="12">
      <c r="A42" s="188" t="s">
        <v>53</v>
      </c>
      <c r="B42" s="24" t="s">
        <v>31</v>
      </c>
      <c r="C42" s="103"/>
      <c r="D42" s="103"/>
      <c r="E42" s="103">
        <v>2794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2">
        <f>SUM(C42:Q42)</f>
        <v>2794</v>
      </c>
    </row>
    <row r="43" spans="1:18" ht="12">
      <c r="A43" s="189"/>
      <c r="B43" s="26" t="s">
        <v>32</v>
      </c>
      <c r="C43" s="103"/>
      <c r="D43" s="103"/>
      <c r="E43" s="103">
        <v>3425</v>
      </c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2">
        <f>SUM(C43:Q43)</f>
        <v>3425</v>
      </c>
    </row>
    <row r="44" spans="1:18" ht="12">
      <c r="A44" s="190"/>
      <c r="B44" s="26" t="s">
        <v>33</v>
      </c>
      <c r="C44" s="103"/>
      <c r="D44" s="103"/>
      <c r="E44" s="103">
        <v>3407</v>
      </c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2">
        <f>SUM(C44:Q44)</f>
        <v>3407</v>
      </c>
    </row>
    <row r="45" spans="1:18" ht="12.75" customHeight="1">
      <c r="A45" s="188" t="s">
        <v>204</v>
      </c>
      <c r="B45" s="24" t="s">
        <v>31</v>
      </c>
      <c r="C45" s="103">
        <v>1714</v>
      </c>
      <c r="D45" s="103">
        <v>473</v>
      </c>
      <c r="E45" s="103">
        <v>99</v>
      </c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2">
        <f t="shared" si="0"/>
        <v>2286</v>
      </c>
    </row>
    <row r="46" spans="1:18" ht="12">
      <c r="A46" s="189"/>
      <c r="B46" s="26" t="s">
        <v>32</v>
      </c>
      <c r="C46" s="103">
        <v>1848</v>
      </c>
      <c r="D46" s="103">
        <v>510</v>
      </c>
      <c r="E46" s="103">
        <v>1202</v>
      </c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2">
        <f t="shared" si="0"/>
        <v>3560</v>
      </c>
    </row>
    <row r="47" spans="1:18" ht="12">
      <c r="A47" s="190"/>
      <c r="B47" s="26" t="s">
        <v>33</v>
      </c>
      <c r="C47" s="103">
        <v>1848</v>
      </c>
      <c r="D47" s="103">
        <v>510</v>
      </c>
      <c r="E47" s="103">
        <v>1189</v>
      </c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2">
        <f t="shared" si="0"/>
        <v>3547</v>
      </c>
    </row>
    <row r="48" spans="1:18" ht="12">
      <c r="A48" s="188" t="s">
        <v>54</v>
      </c>
      <c r="B48" s="24" t="s">
        <v>31</v>
      </c>
      <c r="C48" s="103"/>
      <c r="D48" s="103"/>
      <c r="E48" s="103">
        <v>864</v>
      </c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2">
        <f t="shared" si="0"/>
        <v>864</v>
      </c>
    </row>
    <row r="49" spans="1:18" ht="12">
      <c r="A49" s="189"/>
      <c r="B49" s="26" t="s">
        <v>32</v>
      </c>
      <c r="C49" s="103"/>
      <c r="D49" s="103"/>
      <c r="E49" s="103">
        <v>294</v>
      </c>
      <c r="F49" s="103"/>
      <c r="G49" s="103"/>
      <c r="H49" s="103"/>
      <c r="I49" s="103"/>
      <c r="J49" s="103"/>
      <c r="K49" s="103"/>
      <c r="L49" s="103">
        <v>645</v>
      </c>
      <c r="M49" s="103"/>
      <c r="N49" s="103"/>
      <c r="O49" s="103"/>
      <c r="P49" s="103"/>
      <c r="Q49" s="103"/>
      <c r="R49" s="102">
        <f t="shared" si="0"/>
        <v>939</v>
      </c>
    </row>
    <row r="50" spans="1:18" ht="12">
      <c r="A50" s="190"/>
      <c r="B50" s="26" t="s">
        <v>33</v>
      </c>
      <c r="C50" s="103"/>
      <c r="D50" s="103"/>
      <c r="E50" s="103">
        <v>136</v>
      </c>
      <c r="F50" s="103"/>
      <c r="G50" s="103"/>
      <c r="H50" s="103"/>
      <c r="I50" s="103"/>
      <c r="J50" s="103"/>
      <c r="K50" s="103"/>
      <c r="L50" s="103">
        <v>645</v>
      </c>
      <c r="M50" s="103"/>
      <c r="N50" s="103"/>
      <c r="O50" s="103"/>
      <c r="P50" s="103"/>
      <c r="Q50" s="103"/>
      <c r="R50" s="102">
        <f t="shared" si="0"/>
        <v>781</v>
      </c>
    </row>
    <row r="51" spans="1:18" ht="12.75" customHeight="1">
      <c r="A51" s="188" t="s">
        <v>205</v>
      </c>
      <c r="B51" s="24" t="s">
        <v>31</v>
      </c>
      <c r="C51" s="103">
        <v>172</v>
      </c>
      <c r="D51" s="103">
        <v>21</v>
      </c>
      <c r="E51" s="103">
        <v>95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2">
        <f t="shared" si="0"/>
        <v>288</v>
      </c>
    </row>
    <row r="52" spans="1:18" ht="12">
      <c r="A52" s="189"/>
      <c r="B52" s="26" t="s">
        <v>32</v>
      </c>
      <c r="C52" s="103">
        <v>172</v>
      </c>
      <c r="D52" s="103">
        <v>112</v>
      </c>
      <c r="E52" s="103">
        <v>1064</v>
      </c>
      <c r="F52" s="103"/>
      <c r="G52" s="103"/>
      <c r="H52" s="103"/>
      <c r="I52" s="103"/>
      <c r="J52" s="103"/>
      <c r="K52" s="103"/>
      <c r="L52" s="103">
        <v>23</v>
      </c>
      <c r="M52" s="103"/>
      <c r="N52" s="103"/>
      <c r="O52" s="103"/>
      <c r="P52" s="103"/>
      <c r="Q52" s="103"/>
      <c r="R52" s="102">
        <f t="shared" si="0"/>
        <v>1371</v>
      </c>
    </row>
    <row r="53" spans="1:18" ht="12">
      <c r="A53" s="190"/>
      <c r="B53" s="26" t="s">
        <v>33</v>
      </c>
      <c r="C53" s="103">
        <v>168</v>
      </c>
      <c r="D53" s="103">
        <v>108</v>
      </c>
      <c r="E53" s="103">
        <v>1133</v>
      </c>
      <c r="F53" s="103"/>
      <c r="G53" s="103"/>
      <c r="H53" s="103"/>
      <c r="I53" s="103"/>
      <c r="J53" s="103"/>
      <c r="K53" s="103"/>
      <c r="L53" s="103">
        <v>23</v>
      </c>
      <c r="M53" s="103"/>
      <c r="N53" s="103"/>
      <c r="O53" s="103"/>
      <c r="P53" s="103"/>
      <c r="Q53" s="103"/>
      <c r="R53" s="102">
        <f t="shared" si="0"/>
        <v>1432</v>
      </c>
    </row>
    <row r="54" spans="1:18" ht="12.75" customHeight="1">
      <c r="A54" s="188" t="s">
        <v>55</v>
      </c>
      <c r="B54" s="24" t="s">
        <v>31</v>
      </c>
      <c r="C54" s="103"/>
      <c r="D54" s="103"/>
      <c r="E54" s="103"/>
      <c r="F54" s="103"/>
      <c r="G54" s="103"/>
      <c r="H54" s="103"/>
      <c r="I54" s="103"/>
      <c r="J54" s="103">
        <v>600</v>
      </c>
      <c r="K54" s="103"/>
      <c r="L54" s="103"/>
      <c r="M54" s="103"/>
      <c r="N54" s="103"/>
      <c r="O54" s="103"/>
      <c r="P54" s="103"/>
      <c r="Q54" s="103"/>
      <c r="R54" s="102">
        <f t="shared" si="0"/>
        <v>600</v>
      </c>
    </row>
    <row r="55" spans="1:18" ht="12">
      <c r="A55" s="189"/>
      <c r="B55" s="26" t="s">
        <v>32</v>
      </c>
      <c r="C55" s="103"/>
      <c r="D55" s="103"/>
      <c r="E55" s="103"/>
      <c r="F55" s="103"/>
      <c r="G55" s="103"/>
      <c r="H55" s="103"/>
      <c r="I55" s="103"/>
      <c r="J55" s="103">
        <v>999</v>
      </c>
      <c r="K55" s="103"/>
      <c r="L55" s="103"/>
      <c r="M55" s="103"/>
      <c r="N55" s="103"/>
      <c r="O55" s="103"/>
      <c r="P55" s="103"/>
      <c r="Q55" s="103"/>
      <c r="R55" s="102">
        <f t="shared" si="0"/>
        <v>999</v>
      </c>
    </row>
    <row r="56" spans="1:18" ht="12">
      <c r="A56" s="190"/>
      <c r="B56" s="26" t="s">
        <v>33</v>
      </c>
      <c r="C56" s="103"/>
      <c r="D56" s="103"/>
      <c r="E56" s="103"/>
      <c r="F56" s="103"/>
      <c r="G56" s="103"/>
      <c r="H56" s="103"/>
      <c r="I56" s="103"/>
      <c r="J56" s="103">
        <v>999</v>
      </c>
      <c r="K56" s="103"/>
      <c r="L56" s="103"/>
      <c r="M56" s="103"/>
      <c r="N56" s="103"/>
      <c r="O56" s="103"/>
      <c r="P56" s="103"/>
      <c r="Q56" s="103"/>
      <c r="R56" s="102">
        <f t="shared" si="0"/>
        <v>999</v>
      </c>
    </row>
    <row r="57" spans="1:18" ht="12">
      <c r="A57" s="188" t="s">
        <v>268</v>
      </c>
      <c r="B57" s="24" t="s">
        <v>31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2">
        <f>SUM(C57:Q57)</f>
        <v>0</v>
      </c>
    </row>
    <row r="58" spans="1:18" ht="12">
      <c r="A58" s="189"/>
      <c r="B58" s="26" t="s">
        <v>32</v>
      </c>
      <c r="C58" s="103"/>
      <c r="D58" s="103"/>
      <c r="E58" s="103"/>
      <c r="F58" s="103"/>
      <c r="G58" s="103"/>
      <c r="H58" s="103">
        <v>345</v>
      </c>
      <c r="I58" s="103"/>
      <c r="J58" s="103"/>
      <c r="K58" s="103"/>
      <c r="L58" s="103"/>
      <c r="M58" s="103"/>
      <c r="N58" s="103"/>
      <c r="O58" s="103"/>
      <c r="P58" s="103"/>
      <c r="Q58" s="103"/>
      <c r="R58" s="102">
        <f>SUM(C58:Q58)</f>
        <v>345</v>
      </c>
    </row>
    <row r="59" spans="1:18" ht="12">
      <c r="A59" s="190"/>
      <c r="B59" s="26" t="s">
        <v>33</v>
      </c>
      <c r="C59" s="103"/>
      <c r="D59" s="103"/>
      <c r="E59" s="103"/>
      <c r="F59" s="103"/>
      <c r="G59" s="103"/>
      <c r="H59" s="103">
        <v>345</v>
      </c>
      <c r="I59" s="103"/>
      <c r="J59" s="103"/>
      <c r="K59" s="103"/>
      <c r="L59" s="103"/>
      <c r="M59" s="103"/>
      <c r="N59" s="103"/>
      <c r="O59" s="103"/>
      <c r="P59" s="103"/>
      <c r="Q59" s="103"/>
      <c r="R59" s="102">
        <f>SUM(C59:Q59)</f>
        <v>345</v>
      </c>
    </row>
    <row r="60" spans="1:18" ht="12">
      <c r="A60" s="188" t="s">
        <v>56</v>
      </c>
      <c r="B60" s="24" t="s">
        <v>31</v>
      </c>
      <c r="C60" s="103"/>
      <c r="D60" s="103"/>
      <c r="E60" s="103"/>
      <c r="F60" s="103">
        <v>210</v>
      </c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2">
        <f t="shared" si="0"/>
        <v>210</v>
      </c>
    </row>
    <row r="61" spans="1:18" ht="12">
      <c r="A61" s="189"/>
      <c r="B61" s="26" t="s">
        <v>32</v>
      </c>
      <c r="C61" s="103"/>
      <c r="D61" s="103"/>
      <c r="E61" s="103"/>
      <c r="F61" s="103">
        <v>160</v>
      </c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2">
        <f t="shared" si="0"/>
        <v>160</v>
      </c>
    </row>
    <row r="62" spans="1:18" ht="12">
      <c r="A62" s="190"/>
      <c r="B62" s="26" t="s">
        <v>33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2">
        <f t="shared" si="0"/>
        <v>0</v>
      </c>
    </row>
    <row r="63" spans="1:18" ht="12.75" customHeight="1">
      <c r="A63" s="188" t="s">
        <v>57</v>
      </c>
      <c r="B63" s="24" t="s">
        <v>31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2">
        <f t="shared" si="0"/>
        <v>0</v>
      </c>
    </row>
    <row r="64" spans="1:18" ht="12">
      <c r="A64" s="189"/>
      <c r="B64" s="26" t="s">
        <v>32</v>
      </c>
      <c r="C64" s="103"/>
      <c r="D64" s="103"/>
      <c r="E64" s="103"/>
      <c r="F64" s="103">
        <v>278</v>
      </c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2">
        <f t="shared" si="0"/>
        <v>278</v>
      </c>
    </row>
    <row r="65" spans="1:18" ht="12">
      <c r="A65" s="190"/>
      <c r="B65" s="26" t="s">
        <v>33</v>
      </c>
      <c r="C65" s="103"/>
      <c r="D65" s="103"/>
      <c r="E65" s="103"/>
      <c r="F65" s="103">
        <v>278</v>
      </c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2">
        <f t="shared" si="0"/>
        <v>278</v>
      </c>
    </row>
    <row r="66" spans="1:18" ht="12.75" customHeight="1">
      <c r="A66" s="188" t="s">
        <v>58</v>
      </c>
      <c r="B66" s="24" t="s">
        <v>31</v>
      </c>
      <c r="C66" s="103"/>
      <c r="D66" s="103"/>
      <c r="E66" s="103"/>
      <c r="F66" s="103">
        <v>912</v>
      </c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2">
        <f t="shared" si="0"/>
        <v>912</v>
      </c>
    </row>
    <row r="67" spans="1:18" ht="12" customHeight="1">
      <c r="A67" s="189"/>
      <c r="B67" s="26" t="s">
        <v>32</v>
      </c>
      <c r="C67" s="103"/>
      <c r="D67" s="103"/>
      <c r="E67" s="103"/>
      <c r="F67" s="103">
        <v>882</v>
      </c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2">
        <f t="shared" si="0"/>
        <v>882</v>
      </c>
    </row>
    <row r="68" spans="1:18" ht="12" customHeight="1">
      <c r="A68" s="190"/>
      <c r="B68" s="26" t="s">
        <v>33</v>
      </c>
      <c r="C68" s="103"/>
      <c r="D68" s="103"/>
      <c r="E68" s="103"/>
      <c r="F68" s="103">
        <v>881</v>
      </c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2">
        <f t="shared" si="0"/>
        <v>881</v>
      </c>
    </row>
    <row r="69" spans="1:18" ht="12" customHeight="1">
      <c r="A69" s="188" t="s">
        <v>206</v>
      </c>
      <c r="B69" s="24" t="s">
        <v>31</v>
      </c>
      <c r="C69" s="103"/>
      <c r="D69" s="103"/>
      <c r="E69" s="103">
        <v>89</v>
      </c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2">
        <f t="shared" si="0"/>
        <v>89</v>
      </c>
    </row>
    <row r="70" spans="1:18" ht="12">
      <c r="A70" s="189"/>
      <c r="B70" s="26" t="s">
        <v>32</v>
      </c>
      <c r="C70" s="103"/>
      <c r="D70" s="103"/>
      <c r="E70" s="103">
        <v>256</v>
      </c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2">
        <f t="shared" si="0"/>
        <v>256</v>
      </c>
    </row>
    <row r="71" spans="1:18" ht="12">
      <c r="A71" s="190"/>
      <c r="B71" s="26" t="s">
        <v>33</v>
      </c>
      <c r="C71" s="103"/>
      <c r="D71" s="103"/>
      <c r="E71" s="103">
        <v>243</v>
      </c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2">
        <f t="shared" si="0"/>
        <v>243</v>
      </c>
    </row>
    <row r="72" spans="1:18" ht="12.75" customHeight="1">
      <c r="A72" s="188" t="s">
        <v>59</v>
      </c>
      <c r="B72" s="24" t="s">
        <v>31</v>
      </c>
      <c r="C72" s="103"/>
      <c r="D72" s="103"/>
      <c r="E72" s="103"/>
      <c r="F72" s="103">
        <v>1903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2">
        <f t="shared" si="0"/>
        <v>1903</v>
      </c>
    </row>
    <row r="73" spans="1:18" ht="12" customHeight="1">
      <c r="A73" s="189"/>
      <c r="B73" s="26" t="s">
        <v>32</v>
      </c>
      <c r="C73" s="103"/>
      <c r="D73" s="103"/>
      <c r="E73" s="103"/>
      <c r="F73" s="103">
        <v>1970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2">
        <f t="shared" si="0"/>
        <v>1970</v>
      </c>
    </row>
    <row r="74" spans="1:18" ht="12">
      <c r="A74" s="190"/>
      <c r="B74" s="26" t="s">
        <v>33</v>
      </c>
      <c r="C74" s="103"/>
      <c r="D74" s="103"/>
      <c r="E74" s="103"/>
      <c r="F74" s="103">
        <v>1391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2">
        <f t="shared" si="0"/>
        <v>1391</v>
      </c>
    </row>
    <row r="75" spans="1:18" ht="12.75" customHeight="1">
      <c r="A75" s="188" t="s">
        <v>207</v>
      </c>
      <c r="B75" s="24" t="s">
        <v>31</v>
      </c>
      <c r="C75" s="103">
        <v>1737</v>
      </c>
      <c r="D75" s="103">
        <v>459</v>
      </c>
      <c r="E75" s="103">
        <v>3586</v>
      </c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2">
        <f t="shared" si="0"/>
        <v>5782</v>
      </c>
    </row>
    <row r="76" spans="1:18" ht="12">
      <c r="A76" s="189"/>
      <c r="B76" s="26" t="s">
        <v>32</v>
      </c>
      <c r="C76" s="103">
        <v>1890</v>
      </c>
      <c r="D76" s="103">
        <v>494</v>
      </c>
      <c r="E76" s="103">
        <v>3365</v>
      </c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2">
        <f t="shared" si="0"/>
        <v>5749</v>
      </c>
    </row>
    <row r="77" spans="1:18" ht="12">
      <c r="A77" s="190"/>
      <c r="B77" s="26" t="s">
        <v>33</v>
      </c>
      <c r="C77" s="103">
        <v>1874</v>
      </c>
      <c r="D77" s="103">
        <v>494</v>
      </c>
      <c r="E77" s="103">
        <v>2664</v>
      </c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2">
        <f t="shared" si="0"/>
        <v>5032</v>
      </c>
    </row>
    <row r="78" spans="1:18" ht="12">
      <c r="A78" s="188" t="s">
        <v>269</v>
      </c>
      <c r="B78" s="24" t="s">
        <v>31</v>
      </c>
      <c r="C78" s="100"/>
      <c r="D78" s="100"/>
      <c r="E78" s="100"/>
      <c r="F78" s="100"/>
      <c r="G78" s="101"/>
      <c r="H78" s="101"/>
      <c r="I78" s="101"/>
      <c r="J78" s="100"/>
      <c r="K78" s="104"/>
      <c r="L78" s="100"/>
      <c r="M78" s="100"/>
      <c r="N78" s="100"/>
      <c r="O78" s="100"/>
      <c r="P78" s="104"/>
      <c r="Q78" s="104"/>
      <c r="R78" s="102">
        <f>SUM(C78:Q78)</f>
        <v>0</v>
      </c>
    </row>
    <row r="79" spans="1:18" ht="12">
      <c r="A79" s="189"/>
      <c r="B79" s="26" t="s">
        <v>32</v>
      </c>
      <c r="C79" s="103"/>
      <c r="D79" s="103"/>
      <c r="E79" s="103"/>
      <c r="F79" s="103"/>
      <c r="G79" s="103"/>
      <c r="H79" s="103">
        <v>462</v>
      </c>
      <c r="I79" s="103"/>
      <c r="J79" s="103"/>
      <c r="K79" s="103"/>
      <c r="L79" s="103"/>
      <c r="M79" s="103"/>
      <c r="N79" s="103"/>
      <c r="O79" s="103"/>
      <c r="P79" s="103"/>
      <c r="Q79" s="103"/>
      <c r="R79" s="102">
        <f>SUM(C79:Q79)</f>
        <v>462</v>
      </c>
    </row>
    <row r="80" spans="1:18" ht="12">
      <c r="A80" s="190"/>
      <c r="B80" s="26" t="s">
        <v>33</v>
      </c>
      <c r="C80" s="103"/>
      <c r="D80" s="103"/>
      <c r="E80" s="103"/>
      <c r="F80" s="103"/>
      <c r="G80" s="103"/>
      <c r="H80" s="103">
        <v>462</v>
      </c>
      <c r="I80" s="103"/>
      <c r="J80" s="103"/>
      <c r="K80" s="103"/>
      <c r="L80" s="103"/>
      <c r="M80" s="103"/>
      <c r="N80" s="103"/>
      <c r="O80" s="103"/>
      <c r="P80" s="103"/>
      <c r="Q80" s="103"/>
      <c r="R80" s="102">
        <f>SUM(C80:Q80)</f>
        <v>462</v>
      </c>
    </row>
    <row r="81" spans="1:18" s="22" customFormat="1" ht="12" customHeight="1">
      <c r="A81" s="188" t="s">
        <v>208</v>
      </c>
      <c r="B81" s="24" t="s">
        <v>31</v>
      </c>
      <c r="C81" s="100">
        <v>1904</v>
      </c>
      <c r="D81" s="100">
        <v>525</v>
      </c>
      <c r="E81" s="100">
        <v>40</v>
      </c>
      <c r="F81" s="100"/>
      <c r="G81" s="101"/>
      <c r="H81" s="101"/>
      <c r="I81" s="101"/>
      <c r="J81" s="100"/>
      <c r="K81" s="104"/>
      <c r="L81" s="100"/>
      <c r="M81" s="100"/>
      <c r="N81" s="100"/>
      <c r="O81" s="100"/>
      <c r="P81" s="104"/>
      <c r="Q81" s="104"/>
      <c r="R81" s="102">
        <f t="shared" si="0"/>
        <v>2469</v>
      </c>
    </row>
    <row r="82" spans="1:18" ht="12">
      <c r="A82" s="189"/>
      <c r="B82" s="26" t="s">
        <v>32</v>
      </c>
      <c r="C82" s="103">
        <v>2053</v>
      </c>
      <c r="D82" s="103">
        <v>563</v>
      </c>
      <c r="E82" s="103">
        <v>615</v>
      </c>
      <c r="F82" s="103"/>
      <c r="G82" s="103"/>
      <c r="H82" s="103"/>
      <c r="I82" s="103"/>
      <c r="J82" s="103"/>
      <c r="K82" s="103"/>
      <c r="L82" s="103">
        <v>9866</v>
      </c>
      <c r="M82" s="103"/>
      <c r="N82" s="103"/>
      <c r="O82" s="103"/>
      <c r="P82" s="103"/>
      <c r="Q82" s="103"/>
      <c r="R82" s="102">
        <f t="shared" si="0"/>
        <v>13097</v>
      </c>
    </row>
    <row r="83" spans="1:18" ht="12">
      <c r="A83" s="190"/>
      <c r="B83" s="26" t="s">
        <v>33</v>
      </c>
      <c r="C83" s="103">
        <v>2053</v>
      </c>
      <c r="D83" s="103">
        <v>550</v>
      </c>
      <c r="E83" s="103">
        <v>867</v>
      </c>
      <c r="F83" s="103"/>
      <c r="G83" s="103"/>
      <c r="H83" s="103"/>
      <c r="I83" s="103"/>
      <c r="J83" s="103"/>
      <c r="K83" s="103"/>
      <c r="L83" s="103">
        <v>9866</v>
      </c>
      <c r="M83" s="103"/>
      <c r="N83" s="103"/>
      <c r="O83" s="103"/>
      <c r="P83" s="103"/>
      <c r="Q83" s="103"/>
      <c r="R83" s="102">
        <f t="shared" si="0"/>
        <v>13336</v>
      </c>
    </row>
    <row r="84" spans="1:18" ht="12.75" customHeight="1">
      <c r="A84" s="188" t="s">
        <v>60</v>
      </c>
      <c r="B84" s="24" t="s">
        <v>31</v>
      </c>
      <c r="C84" s="103"/>
      <c r="D84" s="103"/>
      <c r="E84" s="103">
        <v>127</v>
      </c>
      <c r="F84" s="103">
        <v>1170</v>
      </c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2">
        <f t="shared" si="0"/>
        <v>1297</v>
      </c>
    </row>
    <row r="85" spans="1:18" ht="12">
      <c r="A85" s="189"/>
      <c r="B85" s="26" t="s">
        <v>32</v>
      </c>
      <c r="C85" s="103"/>
      <c r="D85" s="103"/>
      <c r="E85" s="103">
        <v>244</v>
      </c>
      <c r="F85" s="103">
        <v>1790</v>
      </c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2">
        <f t="shared" si="0"/>
        <v>2034</v>
      </c>
    </row>
    <row r="86" spans="1:18" ht="12">
      <c r="A86" s="190"/>
      <c r="B86" s="26" t="s">
        <v>33</v>
      </c>
      <c r="C86" s="103"/>
      <c r="D86" s="103"/>
      <c r="E86" s="103">
        <v>244</v>
      </c>
      <c r="F86" s="103">
        <v>1446</v>
      </c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2">
        <f>SUM(C86:Q86)</f>
        <v>1690</v>
      </c>
    </row>
    <row r="87" spans="1:18" ht="12.75" customHeight="1">
      <c r="A87" s="183" t="s">
        <v>161</v>
      </c>
      <c r="B87" s="28" t="s">
        <v>31</v>
      </c>
      <c r="C87" s="105">
        <f>C6+C9+C12+C15+C18+C21+C24+C27+C30+C33+C36+C39+C42+C45+C48+C51+C54+C57+C60+C63+C66+C69+C72+C75+C78+C81+C84</f>
        <v>14559</v>
      </c>
      <c r="D87" s="105">
        <f aca="true" t="shared" si="1" ref="D87:Q87">D6+D9+D12+D15+D18+D21+D24+D27+D30+D33+D36+D39+D42+D45+D48+D51+D54+D57+D60+D63+D66+D69+D72+D75+D78+D81+D84</f>
        <v>3593</v>
      </c>
      <c r="E87" s="105">
        <f t="shared" si="1"/>
        <v>21751</v>
      </c>
      <c r="F87" s="105">
        <f t="shared" si="1"/>
        <v>4195</v>
      </c>
      <c r="G87" s="105">
        <f t="shared" si="1"/>
        <v>0</v>
      </c>
      <c r="H87" s="105">
        <f t="shared" si="1"/>
        <v>1008</v>
      </c>
      <c r="I87" s="105">
        <f t="shared" si="1"/>
        <v>0</v>
      </c>
      <c r="J87" s="105">
        <f t="shared" si="1"/>
        <v>600</v>
      </c>
      <c r="K87" s="105">
        <f t="shared" si="1"/>
        <v>0</v>
      </c>
      <c r="L87" s="105">
        <f t="shared" si="1"/>
        <v>200</v>
      </c>
      <c r="M87" s="105">
        <f t="shared" si="1"/>
        <v>867</v>
      </c>
      <c r="N87" s="105">
        <f t="shared" si="1"/>
        <v>18</v>
      </c>
      <c r="O87" s="105">
        <f t="shared" si="1"/>
        <v>0</v>
      </c>
      <c r="P87" s="105">
        <f t="shared" si="1"/>
        <v>0</v>
      </c>
      <c r="Q87" s="105">
        <f t="shared" si="1"/>
        <v>831</v>
      </c>
      <c r="R87" s="102">
        <f>SUM(C87:Q87)</f>
        <v>47622</v>
      </c>
    </row>
    <row r="88" spans="1:18" s="29" customFormat="1" ht="12">
      <c r="A88" s="184"/>
      <c r="B88" s="25" t="s">
        <v>32</v>
      </c>
      <c r="C88" s="105">
        <f aca="true" t="shared" si="2" ref="C88:Q89">C7+C10+C13+C16+C19+C22+C25+C28+C31+C34+C37+C40+C43+C46+C49+C52+C55+C58+C61+C64+C67+C70+C73+C76+C79+C82+C85</f>
        <v>52391</v>
      </c>
      <c r="D88" s="105">
        <f t="shared" si="2"/>
        <v>8685</v>
      </c>
      <c r="E88" s="105">
        <f t="shared" si="2"/>
        <v>32982</v>
      </c>
      <c r="F88" s="105">
        <f t="shared" si="2"/>
        <v>5080</v>
      </c>
      <c r="G88" s="105">
        <f t="shared" si="2"/>
        <v>15</v>
      </c>
      <c r="H88" s="105">
        <f t="shared" si="2"/>
        <v>1553</v>
      </c>
      <c r="I88" s="105">
        <f t="shared" si="2"/>
        <v>0</v>
      </c>
      <c r="J88" s="105">
        <f t="shared" si="2"/>
        <v>23379</v>
      </c>
      <c r="K88" s="105">
        <f t="shared" si="2"/>
        <v>0</v>
      </c>
      <c r="L88" s="105">
        <f t="shared" si="2"/>
        <v>12432</v>
      </c>
      <c r="M88" s="105">
        <f t="shared" si="2"/>
        <v>0</v>
      </c>
      <c r="N88" s="105">
        <f t="shared" si="2"/>
        <v>0</v>
      </c>
      <c r="O88" s="105">
        <f t="shared" si="2"/>
        <v>0</v>
      </c>
      <c r="P88" s="105">
        <f t="shared" si="2"/>
        <v>0</v>
      </c>
      <c r="Q88" s="105">
        <f t="shared" si="2"/>
        <v>831</v>
      </c>
      <c r="R88" s="102">
        <f>SUM(C88:Q88)</f>
        <v>137348</v>
      </c>
    </row>
    <row r="89" spans="1:18" s="29" customFormat="1" ht="12" customHeight="1">
      <c r="A89" s="185"/>
      <c r="B89" s="25" t="s">
        <v>33</v>
      </c>
      <c r="C89" s="105">
        <f t="shared" si="2"/>
        <v>50599</v>
      </c>
      <c r="D89" s="105">
        <f t="shared" si="2"/>
        <v>8256</v>
      </c>
      <c r="E89" s="105">
        <f t="shared" si="2"/>
        <v>27921</v>
      </c>
      <c r="F89" s="105">
        <f t="shared" si="2"/>
        <v>3996</v>
      </c>
      <c r="G89" s="105">
        <f t="shared" si="2"/>
        <v>15</v>
      </c>
      <c r="H89" s="105">
        <f t="shared" si="2"/>
        <v>1553</v>
      </c>
      <c r="I89" s="105">
        <f t="shared" si="2"/>
        <v>0</v>
      </c>
      <c r="J89" s="105">
        <f t="shared" si="2"/>
        <v>23379</v>
      </c>
      <c r="K89" s="105">
        <f t="shared" si="2"/>
        <v>0</v>
      </c>
      <c r="L89" s="105">
        <f t="shared" si="2"/>
        <v>12432</v>
      </c>
      <c r="M89" s="105">
        <f t="shared" si="2"/>
        <v>0</v>
      </c>
      <c r="N89" s="105">
        <f t="shared" si="2"/>
        <v>0</v>
      </c>
      <c r="O89" s="105">
        <f t="shared" si="2"/>
        <v>0</v>
      </c>
      <c r="P89" s="105">
        <f t="shared" si="2"/>
        <v>0</v>
      </c>
      <c r="Q89" s="105">
        <f t="shared" si="2"/>
        <v>831</v>
      </c>
      <c r="R89" s="102">
        <f>SUM(C89:Q89)</f>
        <v>128982</v>
      </c>
    </row>
  </sheetData>
  <sheetProtection/>
  <mergeCells count="31">
    <mergeCell ref="A27:A29"/>
    <mergeCell ref="A57:A59"/>
    <mergeCell ref="A78:A80"/>
    <mergeCell ref="A33:A35"/>
    <mergeCell ref="A48:A50"/>
    <mergeCell ref="A6:A8"/>
    <mergeCell ref="A9:A11"/>
    <mergeCell ref="A12:A14"/>
    <mergeCell ref="A15:A17"/>
    <mergeCell ref="A18:A20"/>
    <mergeCell ref="A21:A23"/>
    <mergeCell ref="A84:A86"/>
    <mergeCell ref="A24:A26"/>
    <mergeCell ref="A30:A32"/>
    <mergeCell ref="A39:A41"/>
    <mergeCell ref="A54:A56"/>
    <mergeCell ref="A63:A65"/>
    <mergeCell ref="A66:A68"/>
    <mergeCell ref="A45:A47"/>
    <mergeCell ref="A51:A53"/>
    <mergeCell ref="A42:A44"/>
    <mergeCell ref="A3:R3"/>
    <mergeCell ref="A87:A89"/>
    <mergeCell ref="A2:R2"/>
    <mergeCell ref="A5:B5"/>
    <mergeCell ref="A60:A62"/>
    <mergeCell ref="A36:A38"/>
    <mergeCell ref="A69:A71"/>
    <mergeCell ref="A72:A74"/>
    <mergeCell ref="A75:A77"/>
    <mergeCell ref="A81:A83"/>
  </mergeCells>
  <printOptions/>
  <pageMargins left="0.5118110236220472" right="0" top="0.5511811023622047" bottom="0.8661417322834646" header="0.31496062992125984" footer="0.11811023622047245"/>
  <pageSetup horizontalDpi="600" verticalDpi="600" orientation="landscape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V2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.75390625" style="0" customWidth="1"/>
    <col min="2" max="2" width="56.125" style="0" customWidth="1"/>
    <col min="3" max="3" width="32.375" style="0" customWidth="1"/>
  </cols>
  <sheetData>
    <row r="1" spans="1:3" ht="12.75">
      <c r="A1" t="s">
        <v>48</v>
      </c>
      <c r="C1" s="38" t="s">
        <v>219</v>
      </c>
    </row>
    <row r="2" spans="1:3" ht="12.75">
      <c r="A2" s="192" t="s">
        <v>271</v>
      </c>
      <c r="B2" s="192"/>
      <c r="C2" s="192"/>
    </row>
    <row r="4" spans="1:3" s="4" customFormat="1" ht="12.75">
      <c r="A4" s="19"/>
      <c r="B4" s="19"/>
      <c r="C4" s="52" t="s">
        <v>198</v>
      </c>
    </row>
    <row r="5" spans="1:22" s="4" customFormat="1" ht="12.75" customHeight="1">
      <c r="A5" s="53" t="s">
        <v>75</v>
      </c>
      <c r="B5" s="54" t="s">
        <v>76</v>
      </c>
      <c r="C5" s="133">
        <v>130027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s="4" customFormat="1" ht="12.75" customHeight="1">
      <c r="A6" s="53" t="s">
        <v>77</v>
      </c>
      <c r="B6" s="54" t="s">
        <v>78</v>
      </c>
      <c r="C6" s="133">
        <v>128151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s="4" customFormat="1" ht="12.75" customHeight="1">
      <c r="A7" s="55" t="s">
        <v>79</v>
      </c>
      <c r="B7" s="56" t="s">
        <v>80</v>
      </c>
      <c r="C7" s="134">
        <f>C5-C6</f>
        <v>1876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s="4" customFormat="1" ht="12.75" customHeight="1">
      <c r="A8" s="53" t="s">
        <v>81</v>
      </c>
      <c r="B8" s="54" t="s">
        <v>82</v>
      </c>
      <c r="C8" s="133">
        <v>8496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s="4" customFormat="1" ht="12.75" customHeight="1">
      <c r="A9" s="53" t="s">
        <v>83</v>
      </c>
      <c r="B9" s="54" t="s">
        <v>84</v>
      </c>
      <c r="C9" s="133">
        <v>831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s="4" customFormat="1" ht="12.75" customHeight="1">
      <c r="A10" s="55" t="s">
        <v>85</v>
      </c>
      <c r="B10" s="56" t="s">
        <v>86</v>
      </c>
      <c r="C10" s="134">
        <f>C8-C9</f>
        <v>7665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s="4" customFormat="1" ht="12.75" customHeight="1">
      <c r="A11" s="55" t="s">
        <v>87</v>
      </c>
      <c r="B11" s="56" t="s">
        <v>88</v>
      </c>
      <c r="C11" s="134">
        <f>C7+C10</f>
        <v>9541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22" s="4" customFormat="1" ht="12.75" customHeight="1">
      <c r="A12" s="53" t="s">
        <v>89</v>
      </c>
      <c r="B12" s="54" t="s">
        <v>90</v>
      </c>
      <c r="C12" s="133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s="4" customFormat="1" ht="12.75" customHeight="1">
      <c r="A13" s="53" t="s">
        <v>91</v>
      </c>
      <c r="B13" s="54" t="s">
        <v>92</v>
      </c>
      <c r="C13" s="133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2" s="4" customFormat="1" ht="12.75">
      <c r="A14" s="55" t="s">
        <v>93</v>
      </c>
      <c r="B14" s="56" t="s">
        <v>94</v>
      </c>
      <c r="C14" s="134">
        <f>C12-C13</f>
        <v>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1:22" s="4" customFormat="1" ht="12.75" customHeight="1">
      <c r="A15" s="53" t="s">
        <v>95</v>
      </c>
      <c r="B15" s="54" t="s">
        <v>96</v>
      </c>
      <c r="C15" s="133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1:22" s="4" customFormat="1" ht="12.75" customHeight="1">
      <c r="A16" s="53" t="s">
        <v>97</v>
      </c>
      <c r="B16" s="54" t="s">
        <v>98</v>
      </c>
      <c r="C16" s="133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1:22" s="4" customFormat="1" ht="12.75">
      <c r="A17" s="55" t="s">
        <v>99</v>
      </c>
      <c r="B17" s="56" t="s">
        <v>100</v>
      </c>
      <c r="C17" s="134">
        <f>C15-C16</f>
        <v>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s="4" customFormat="1" ht="12.75" customHeight="1">
      <c r="A18" s="55" t="s">
        <v>101</v>
      </c>
      <c r="B18" s="56" t="s">
        <v>102</v>
      </c>
      <c r="C18" s="134">
        <f>C14+C17</f>
        <v>0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s="4" customFormat="1" ht="12.75" customHeight="1">
      <c r="A19" s="55" t="s">
        <v>103</v>
      </c>
      <c r="B19" s="57" t="s">
        <v>104</v>
      </c>
      <c r="C19" s="135">
        <f>C11+C18</f>
        <v>9541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s="4" customFormat="1" ht="25.5">
      <c r="A20" s="55" t="s">
        <v>105</v>
      </c>
      <c r="B20" s="56" t="s">
        <v>106</v>
      </c>
      <c r="C20" s="134">
        <v>0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4" customFormat="1" ht="12.75" customHeight="1">
      <c r="A21" s="55" t="s">
        <v>107</v>
      </c>
      <c r="B21" s="56" t="s">
        <v>108</v>
      </c>
      <c r="C21" s="134">
        <f>C11-C20</f>
        <v>9541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s="4" customFormat="1" ht="25.5">
      <c r="A22" s="55" t="s">
        <v>109</v>
      </c>
      <c r="B22" s="56" t="s">
        <v>110</v>
      </c>
      <c r="C22" s="134">
        <f>C18*0.1</f>
        <v>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s="4" customFormat="1" ht="25.5">
      <c r="A23" s="55" t="s">
        <v>111</v>
      </c>
      <c r="B23" s="56" t="s">
        <v>112</v>
      </c>
      <c r="C23" s="134">
        <f>C18-C22</f>
        <v>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="4" customFormat="1" ht="12.75">
      <c r="C24" s="136"/>
    </row>
    <row r="25" spans="1:3" s="4" customFormat="1" ht="12.75">
      <c r="A25" s="19"/>
      <c r="B25" s="57" t="s">
        <v>113</v>
      </c>
      <c r="C25" s="137">
        <f>SUM(C26:C27)</f>
        <v>9541</v>
      </c>
    </row>
    <row r="26" spans="1:3" ht="12.75">
      <c r="A26" s="19"/>
      <c r="B26" s="58" t="s">
        <v>114</v>
      </c>
      <c r="C26" s="138">
        <v>9541</v>
      </c>
    </row>
    <row r="27" spans="1:3" ht="12.75">
      <c r="A27" s="19"/>
      <c r="B27" s="58" t="s">
        <v>115</v>
      </c>
      <c r="C27" s="138"/>
    </row>
    <row r="28" ht="12.75">
      <c r="C28" s="139"/>
    </row>
    <row r="29" spans="1:3" ht="12.75">
      <c r="A29" s="19"/>
      <c r="B29" s="19" t="s">
        <v>116</v>
      </c>
      <c r="C29" s="138">
        <f>C25-C19</f>
        <v>0</v>
      </c>
    </row>
  </sheetData>
  <sheetProtection/>
  <mergeCells count="1">
    <mergeCell ref="A2:C2"/>
  </mergeCells>
  <printOptions horizontalCentered="1" verticalCentered="1"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5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0.875" style="0" customWidth="1"/>
    <col min="2" max="3" width="11.125" style="0" customWidth="1"/>
    <col min="4" max="4" width="9.125" style="21" customWidth="1"/>
  </cols>
  <sheetData>
    <row r="1" spans="1:4" ht="12.75">
      <c r="A1" t="s">
        <v>48</v>
      </c>
      <c r="D1" s="94" t="s">
        <v>163</v>
      </c>
    </row>
    <row r="2" spans="1:4" ht="12.75">
      <c r="A2" s="193" t="s">
        <v>195</v>
      </c>
      <c r="B2" s="193"/>
      <c r="C2" s="193"/>
      <c r="D2" s="193"/>
    </row>
    <row r="3" spans="1:4" ht="12.75">
      <c r="A3" s="193" t="s">
        <v>222</v>
      </c>
      <c r="B3" s="193"/>
      <c r="C3" s="193"/>
      <c r="D3" s="193"/>
    </row>
    <row r="4" spans="1:2" ht="12.75">
      <c r="A4" s="17"/>
      <c r="B4" s="17"/>
    </row>
    <row r="5" spans="1:4" ht="68.25" customHeight="1">
      <c r="A5" s="9" t="s">
        <v>8</v>
      </c>
      <c r="B5" s="2" t="s">
        <v>21</v>
      </c>
      <c r="C5" s="2" t="s">
        <v>22</v>
      </c>
      <c r="D5" s="23" t="s">
        <v>30</v>
      </c>
    </row>
    <row r="6" spans="1:4" ht="15" customHeight="1">
      <c r="A6" s="3" t="s">
        <v>2</v>
      </c>
      <c r="B6" s="6"/>
      <c r="C6" s="6"/>
      <c r="D6" s="64"/>
    </row>
    <row r="7" spans="1:4" ht="12.75">
      <c r="A7" s="163" t="s">
        <v>274</v>
      </c>
      <c r="B7" s="7">
        <v>0</v>
      </c>
      <c r="C7" s="20">
        <v>404</v>
      </c>
      <c r="D7" s="20">
        <v>404</v>
      </c>
    </row>
    <row r="8" spans="1:4" ht="12.75">
      <c r="A8" s="163" t="s">
        <v>275</v>
      </c>
      <c r="B8" s="7">
        <v>0</v>
      </c>
      <c r="C8" s="20">
        <v>229</v>
      </c>
      <c r="D8" s="20">
        <v>229</v>
      </c>
    </row>
    <row r="9" spans="1:4" ht="15.75" customHeight="1">
      <c r="A9" s="163" t="s">
        <v>276</v>
      </c>
      <c r="B9" s="7">
        <v>0</v>
      </c>
      <c r="C9" s="20">
        <v>119</v>
      </c>
      <c r="D9" s="20">
        <v>119</v>
      </c>
    </row>
    <row r="10" spans="1:4" ht="12.75">
      <c r="A10" s="163" t="s">
        <v>277</v>
      </c>
      <c r="B10" s="7">
        <v>0</v>
      </c>
      <c r="C10" s="20">
        <v>50</v>
      </c>
      <c r="D10" s="20">
        <v>50</v>
      </c>
    </row>
    <row r="11" spans="1:4" ht="12.75">
      <c r="A11" s="163" t="s">
        <v>278</v>
      </c>
      <c r="B11" s="7">
        <v>0</v>
      </c>
      <c r="C11" s="20">
        <v>152</v>
      </c>
      <c r="D11" s="20">
        <v>152</v>
      </c>
    </row>
    <row r="12" spans="1:4" ht="12.75">
      <c r="A12" s="163" t="s">
        <v>279</v>
      </c>
      <c r="B12" s="7">
        <v>0</v>
      </c>
      <c r="C12" s="20">
        <v>110</v>
      </c>
      <c r="D12" s="20">
        <v>110</v>
      </c>
    </row>
    <row r="13" spans="1:4" ht="12.75">
      <c r="A13" s="163" t="s">
        <v>280</v>
      </c>
      <c r="B13" s="7">
        <v>0</v>
      </c>
      <c r="C13" s="20">
        <v>63</v>
      </c>
      <c r="D13" s="20">
        <v>63</v>
      </c>
    </row>
    <row r="14" spans="1:4" ht="12.75">
      <c r="A14" s="163" t="s">
        <v>281</v>
      </c>
      <c r="B14" s="7">
        <v>0</v>
      </c>
      <c r="C14" s="20">
        <v>226</v>
      </c>
      <c r="D14" s="20">
        <v>226</v>
      </c>
    </row>
    <row r="15" spans="1:4" ht="12.75">
      <c r="A15" s="163" t="s">
        <v>282</v>
      </c>
      <c r="B15" s="7">
        <v>0</v>
      </c>
      <c r="C15" s="20">
        <v>64</v>
      </c>
      <c r="D15" s="20">
        <v>64</v>
      </c>
    </row>
    <row r="16" spans="1:4" ht="12.75">
      <c r="A16" s="163" t="s">
        <v>277</v>
      </c>
      <c r="B16" s="7">
        <v>0</v>
      </c>
      <c r="C16" s="20">
        <v>80</v>
      </c>
      <c r="D16" s="20">
        <v>80</v>
      </c>
    </row>
    <row r="17" spans="1:4" ht="12.75">
      <c r="A17" s="163" t="s">
        <v>283</v>
      </c>
      <c r="B17" s="7">
        <v>0</v>
      </c>
      <c r="C17" s="20">
        <v>13</v>
      </c>
      <c r="D17" s="20">
        <v>13</v>
      </c>
    </row>
    <row r="18" spans="1:4" ht="12.75">
      <c r="A18" s="163" t="s">
        <v>284</v>
      </c>
      <c r="B18" s="7">
        <v>0</v>
      </c>
      <c r="C18" s="20">
        <v>12</v>
      </c>
      <c r="D18" s="20">
        <v>12</v>
      </c>
    </row>
    <row r="19" spans="1:4" ht="12.75">
      <c r="A19" s="163" t="s">
        <v>285</v>
      </c>
      <c r="B19" s="7">
        <v>0</v>
      </c>
      <c r="C19" s="20">
        <v>48</v>
      </c>
      <c r="D19" s="20">
        <v>48</v>
      </c>
    </row>
    <row r="20" spans="1:4" ht="12.75">
      <c r="A20" s="163" t="s">
        <v>286</v>
      </c>
      <c r="B20" s="7">
        <v>134</v>
      </c>
      <c r="C20" s="20">
        <v>120</v>
      </c>
      <c r="D20" s="20">
        <v>120</v>
      </c>
    </row>
    <row r="21" spans="1:4" ht="12.75">
      <c r="A21" s="163" t="s">
        <v>287</v>
      </c>
      <c r="B21" s="7">
        <v>66</v>
      </c>
      <c r="C21" s="20">
        <v>59</v>
      </c>
      <c r="D21" s="20">
        <v>59</v>
      </c>
    </row>
    <row r="22" spans="1:4" ht="12.75">
      <c r="A22" s="163" t="s">
        <v>288</v>
      </c>
      <c r="B22" s="7">
        <v>0</v>
      </c>
      <c r="C22" s="20">
        <v>645</v>
      </c>
      <c r="D22" s="20">
        <v>645</v>
      </c>
    </row>
    <row r="23" spans="1:4" ht="12.75">
      <c r="A23" s="163" t="s">
        <v>289</v>
      </c>
      <c r="B23" s="7">
        <v>0</v>
      </c>
      <c r="C23" s="20">
        <v>42</v>
      </c>
      <c r="D23" s="20">
        <v>42</v>
      </c>
    </row>
    <row r="24" spans="1:4" ht="12.75">
      <c r="A24" s="163" t="s">
        <v>290</v>
      </c>
      <c r="B24" s="7">
        <v>0</v>
      </c>
      <c r="C24" s="20">
        <v>2</v>
      </c>
      <c r="D24" s="20">
        <v>2</v>
      </c>
    </row>
    <row r="25" spans="1:4" ht="12.75">
      <c r="A25" s="163" t="s">
        <v>291</v>
      </c>
      <c r="B25" s="7">
        <v>0</v>
      </c>
      <c r="C25" s="20">
        <v>25</v>
      </c>
      <c r="D25" s="20">
        <v>25</v>
      </c>
    </row>
    <row r="26" spans="1:4" ht="12.75">
      <c r="A26" s="163" t="s">
        <v>292</v>
      </c>
      <c r="B26" s="7">
        <v>0</v>
      </c>
      <c r="C26" s="20">
        <v>22</v>
      </c>
      <c r="D26" s="20">
        <v>22</v>
      </c>
    </row>
    <row r="27" spans="1:4" ht="12.75">
      <c r="A27" s="163" t="s">
        <v>293</v>
      </c>
      <c r="B27" s="7">
        <v>0</v>
      </c>
      <c r="C27" s="20">
        <v>9</v>
      </c>
      <c r="D27" s="20">
        <v>9</v>
      </c>
    </row>
    <row r="28" spans="1:4" ht="12.75">
      <c r="A28" s="163" t="s">
        <v>294</v>
      </c>
      <c r="B28" s="7">
        <v>0</v>
      </c>
      <c r="C28" s="20">
        <v>32</v>
      </c>
      <c r="D28" s="20">
        <v>32</v>
      </c>
    </row>
    <row r="29" spans="1:4" ht="12.75">
      <c r="A29" s="163" t="s">
        <v>295</v>
      </c>
      <c r="B29" s="7">
        <v>0</v>
      </c>
      <c r="C29" s="20">
        <v>23</v>
      </c>
      <c r="D29" s="20">
        <v>23</v>
      </c>
    </row>
    <row r="30" spans="1:4" ht="12.75">
      <c r="A30" s="163" t="s">
        <v>296</v>
      </c>
      <c r="B30" s="7">
        <v>0</v>
      </c>
      <c r="C30" s="20">
        <v>9865</v>
      </c>
      <c r="D30" s="20">
        <v>9865</v>
      </c>
    </row>
    <row r="31" spans="1:4" s="1" customFormat="1" ht="14.25" customHeight="1">
      <c r="A31" s="164" t="s">
        <v>5</v>
      </c>
      <c r="B31" s="8">
        <f>SUM(B7:B30)</f>
        <v>200</v>
      </c>
      <c r="C31" s="8">
        <f>SUM(C7:C30)</f>
        <v>12414</v>
      </c>
      <c r="D31" s="120">
        <f>SUM(D7:D30)</f>
        <v>12414</v>
      </c>
    </row>
    <row r="32" spans="1:4" s="1" customFormat="1" ht="15" customHeight="1">
      <c r="A32" s="3" t="s">
        <v>297</v>
      </c>
      <c r="B32" s="165"/>
      <c r="C32" s="165"/>
      <c r="D32" s="120"/>
    </row>
    <row r="33" spans="1:4" s="93" customFormat="1" ht="12.75" customHeight="1">
      <c r="A33" s="166" t="s">
        <v>298</v>
      </c>
      <c r="B33" s="167">
        <v>0</v>
      </c>
      <c r="C33" s="167">
        <v>18</v>
      </c>
      <c r="D33" s="13">
        <v>18</v>
      </c>
    </row>
    <row r="34" spans="1:4" s="1" customFormat="1" ht="14.25" customHeight="1">
      <c r="A34" s="168" t="s">
        <v>299</v>
      </c>
      <c r="B34" s="8">
        <f>SUM(B33)</f>
        <v>0</v>
      </c>
      <c r="C34" s="8">
        <f>SUM(C33)</f>
        <v>18</v>
      </c>
      <c r="D34" s="8">
        <f>SUM(D33)</f>
        <v>18</v>
      </c>
    </row>
    <row r="35" spans="1:4" ht="15" customHeight="1">
      <c r="A35" s="3" t="s">
        <v>18</v>
      </c>
      <c r="B35" s="12"/>
      <c r="C35" s="12"/>
      <c r="D35" s="64"/>
    </row>
    <row r="36" spans="1:4" s="1" customFormat="1" ht="14.25" customHeight="1">
      <c r="A36" s="169" t="s">
        <v>19</v>
      </c>
      <c r="B36" s="8">
        <v>0</v>
      </c>
      <c r="C36" s="8">
        <v>0</v>
      </c>
      <c r="D36" s="120">
        <v>0</v>
      </c>
    </row>
    <row r="37" spans="1:4" s="1" customFormat="1" ht="15.75" customHeight="1">
      <c r="A37" s="18" t="s">
        <v>6</v>
      </c>
      <c r="B37" s="8"/>
      <c r="C37" s="8"/>
      <c r="D37" s="95"/>
    </row>
    <row r="38" spans="1:4" ht="12.75">
      <c r="A38" s="163" t="s">
        <v>196</v>
      </c>
      <c r="B38" s="7">
        <v>867</v>
      </c>
      <c r="C38" s="7">
        <v>0</v>
      </c>
      <c r="D38" s="20">
        <v>0</v>
      </c>
    </row>
    <row r="39" spans="1:4" ht="13.5" customHeight="1">
      <c r="A39" s="164" t="s">
        <v>7</v>
      </c>
      <c r="B39" s="8">
        <f>SUM(B38:B38)</f>
        <v>867</v>
      </c>
      <c r="C39" s="8">
        <f>SUM(C38:C38)</f>
        <v>0</v>
      </c>
      <c r="D39" s="120">
        <f>SUM(D38:D38)</f>
        <v>0</v>
      </c>
    </row>
    <row r="40" spans="1:4" ht="14.25" customHeight="1">
      <c r="A40" s="164" t="s">
        <v>4</v>
      </c>
      <c r="B40" s="8">
        <f>SUM(B31+B34+B36+B39)</f>
        <v>1067</v>
      </c>
      <c r="C40" s="8">
        <f>SUM(C31+C34+C36+C39)</f>
        <v>12432</v>
      </c>
      <c r="D40" s="8">
        <f>SUM(D31+D34+D36+D39)</f>
        <v>12432</v>
      </c>
    </row>
    <row r="41" spans="1:3" ht="12.75">
      <c r="A41" s="5"/>
      <c r="B41" s="4"/>
      <c r="C41" s="4"/>
    </row>
    <row r="42" spans="1:3" ht="12.75">
      <c r="A42" s="4"/>
      <c r="B42" s="4"/>
      <c r="C42" s="4"/>
    </row>
    <row r="43" spans="1:3" ht="12.75">
      <c r="A43" s="4"/>
      <c r="B43" s="4"/>
      <c r="C43" s="4"/>
    </row>
    <row r="44" spans="1:3" ht="12.75">
      <c r="A44" s="4"/>
      <c r="B44" s="4"/>
      <c r="C44" s="4"/>
    </row>
    <row r="45" spans="1:3" ht="12.75">
      <c r="A45" s="11"/>
      <c r="B45" s="4"/>
      <c r="C45" s="4"/>
    </row>
    <row r="46" spans="1:3" ht="12.75">
      <c r="A46" s="4"/>
      <c r="B46" s="4"/>
      <c r="C46" s="4"/>
    </row>
    <row r="47" spans="1:3" ht="12.75">
      <c r="A47" s="4"/>
      <c r="B47" s="4"/>
      <c r="C47" s="4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2.75">
      <c r="A50" s="5"/>
      <c r="B50" s="5"/>
      <c r="C50" s="5"/>
    </row>
    <row r="51" spans="1:3" ht="12.75">
      <c r="A51" s="5"/>
      <c r="B51" s="4"/>
      <c r="C51" s="4"/>
    </row>
    <row r="52" spans="1:3" ht="12.75">
      <c r="A52" s="4"/>
      <c r="B52" s="4"/>
      <c r="C52" s="4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</sheetData>
  <sheetProtection/>
  <mergeCells count="2">
    <mergeCell ref="A2:D2"/>
    <mergeCell ref="A3:D3"/>
  </mergeCells>
  <printOptions horizontalCentered="1"/>
  <pageMargins left="0.3937007874015748" right="0.3937007874015748" top="0.5905511811023623" bottom="0.3937007874015748" header="0.11811023622047245" footer="0.11811023622047245"/>
  <pageSetup horizontalDpi="360" verticalDpi="360" orientation="portrait" paperSize="9" r:id="rId1"/>
  <headerFooter alignWithMargins="0"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8.625" style="21" customWidth="1"/>
    <col min="2" max="2" width="7.75390625" style="85" customWidth="1"/>
    <col min="3" max="3" width="8.00390625" style="49" customWidth="1"/>
    <col min="4" max="4" width="11.375" style="21" customWidth="1"/>
    <col min="5" max="5" width="60.625" style="21" customWidth="1"/>
    <col min="6" max="6" width="5.625" style="21" customWidth="1"/>
    <col min="7" max="9" width="9.125" style="21" hidden="1" customWidth="1"/>
    <col min="10" max="16384" width="9.125" style="21" customWidth="1"/>
  </cols>
  <sheetData>
    <row r="1" spans="1:5" ht="12.75">
      <c r="A1" s="21" t="s">
        <v>164</v>
      </c>
      <c r="E1" s="94" t="s">
        <v>220</v>
      </c>
    </row>
    <row r="2" spans="1:5" ht="12.75">
      <c r="A2" s="204" t="s">
        <v>165</v>
      </c>
      <c r="B2" s="204"/>
      <c r="C2" s="204"/>
      <c r="D2" s="204"/>
      <c r="E2" s="204"/>
    </row>
    <row r="3" spans="1:5" ht="12.75">
      <c r="A3" s="204" t="s">
        <v>222</v>
      </c>
      <c r="B3" s="204"/>
      <c r="C3" s="204"/>
      <c r="D3" s="204"/>
      <c r="E3" s="204"/>
    </row>
    <row r="4" spans="1:5" ht="12.75">
      <c r="A4" s="40"/>
      <c r="B4" s="40"/>
      <c r="C4" s="40"/>
      <c r="D4" s="40"/>
      <c r="E4" s="40"/>
    </row>
    <row r="5" spans="1:5" ht="12.75">
      <c r="A5" s="199" t="s">
        <v>117</v>
      </c>
      <c r="B5" s="200"/>
      <c r="C5" s="200"/>
      <c r="D5" s="200"/>
      <c r="E5" s="59"/>
    </row>
    <row r="6" spans="1:5" ht="12.75">
      <c r="A6" s="46" t="s">
        <v>118</v>
      </c>
      <c r="B6" s="170" t="s">
        <v>49</v>
      </c>
      <c r="C6" s="65">
        <v>999000</v>
      </c>
      <c r="D6" s="47">
        <v>22380000</v>
      </c>
      <c r="E6" s="64" t="s">
        <v>300</v>
      </c>
    </row>
    <row r="7" spans="1:5" ht="12.75">
      <c r="A7" s="62" t="s">
        <v>39</v>
      </c>
      <c r="B7" s="170"/>
      <c r="C7" s="42"/>
      <c r="D7" s="43">
        <f>SUM(D6:D6)</f>
        <v>22380000</v>
      </c>
      <c r="E7" s="67"/>
    </row>
    <row r="8" spans="1:5" s="11" customFormat="1" ht="12.75" customHeight="1">
      <c r="A8" s="194" t="s">
        <v>119</v>
      </c>
      <c r="B8" s="170" t="s">
        <v>55</v>
      </c>
      <c r="C8" s="65">
        <v>999000</v>
      </c>
      <c r="D8" s="47">
        <v>600000</v>
      </c>
      <c r="E8" s="45" t="s">
        <v>199</v>
      </c>
    </row>
    <row r="9" spans="1:5" s="11" customFormat="1" ht="12.75" customHeight="1">
      <c r="A9" s="195"/>
      <c r="B9" s="170" t="s">
        <v>55</v>
      </c>
      <c r="C9" s="65">
        <v>999000</v>
      </c>
      <c r="D9" s="70">
        <v>120000</v>
      </c>
      <c r="E9" s="45" t="s">
        <v>199</v>
      </c>
    </row>
    <row r="10" spans="1:5" s="11" customFormat="1" ht="12.75" customHeight="1">
      <c r="A10" s="195"/>
      <c r="B10" s="170" t="s">
        <v>55</v>
      </c>
      <c r="C10" s="65">
        <v>999000</v>
      </c>
      <c r="D10" s="71">
        <v>200000</v>
      </c>
      <c r="E10" s="45" t="s">
        <v>199</v>
      </c>
    </row>
    <row r="11" spans="1:5" s="11" customFormat="1" ht="12.75" customHeight="1">
      <c r="A11" s="196"/>
      <c r="B11" s="170" t="s">
        <v>55</v>
      </c>
      <c r="C11" s="65">
        <v>999000</v>
      </c>
      <c r="D11" s="71">
        <v>78550</v>
      </c>
      <c r="E11" s="45" t="s">
        <v>200</v>
      </c>
    </row>
    <row r="12" spans="1:5" ht="12.75">
      <c r="A12" s="62" t="s">
        <v>39</v>
      </c>
      <c r="B12" s="63"/>
      <c r="C12" s="42"/>
      <c r="D12" s="43">
        <f>SUM(D8:D11)</f>
        <v>998550</v>
      </c>
      <c r="E12" s="64"/>
    </row>
    <row r="13" spans="1:5" ht="12.75">
      <c r="A13" s="73" t="s">
        <v>74</v>
      </c>
      <c r="B13" s="74"/>
      <c r="C13" s="68"/>
      <c r="D13" s="41">
        <f>D7+D12</f>
        <v>23378550</v>
      </c>
      <c r="E13" s="72"/>
    </row>
    <row r="14" spans="1:5" ht="12.75">
      <c r="A14" s="73" t="s">
        <v>120</v>
      </c>
      <c r="B14" s="74"/>
      <c r="C14" s="68"/>
      <c r="D14" s="76">
        <v>0</v>
      </c>
      <c r="E14" s="77"/>
    </row>
    <row r="15" spans="1:5" ht="12.75">
      <c r="A15" s="197" t="s">
        <v>40</v>
      </c>
      <c r="B15" s="198"/>
      <c r="C15" s="198"/>
      <c r="D15" s="78">
        <f>D13+D14</f>
        <v>23378550</v>
      </c>
      <c r="E15" s="64"/>
    </row>
    <row r="16" spans="2:3" ht="12.75">
      <c r="B16" s="21"/>
      <c r="C16" s="21"/>
    </row>
    <row r="17" spans="1:5" ht="33" customHeight="1">
      <c r="A17" s="199" t="s">
        <v>121</v>
      </c>
      <c r="B17" s="200"/>
      <c r="C17" s="200"/>
      <c r="D17" s="200"/>
      <c r="E17" s="59"/>
    </row>
    <row r="18" spans="1:5" ht="12.75">
      <c r="A18" s="69" t="s">
        <v>301</v>
      </c>
      <c r="B18" s="170" t="s">
        <v>268</v>
      </c>
      <c r="C18" s="65">
        <v>999000</v>
      </c>
      <c r="D18" s="60">
        <v>345000</v>
      </c>
      <c r="E18" s="61" t="s">
        <v>302</v>
      </c>
    </row>
    <row r="19" spans="1:5" ht="12.75" customHeight="1">
      <c r="A19" s="79" t="s">
        <v>39</v>
      </c>
      <c r="B19" s="48"/>
      <c r="C19" s="41"/>
      <c r="D19" s="41">
        <f>SUM(D18:D18)</f>
        <v>345000</v>
      </c>
      <c r="E19" s="64"/>
    </row>
    <row r="20" spans="1:5" ht="12.75">
      <c r="A20" s="194" t="s">
        <v>122</v>
      </c>
      <c r="B20" s="171" t="s">
        <v>49</v>
      </c>
      <c r="C20" s="172">
        <v>999000</v>
      </c>
      <c r="D20" s="44">
        <v>189000</v>
      </c>
      <c r="E20" s="77" t="s">
        <v>303</v>
      </c>
    </row>
    <row r="21" spans="1:5" ht="12.75">
      <c r="A21" s="196"/>
      <c r="B21" s="171" t="s">
        <v>49</v>
      </c>
      <c r="C21" s="172">
        <v>999000</v>
      </c>
      <c r="D21" s="44">
        <v>10900</v>
      </c>
      <c r="E21" s="173" t="s">
        <v>304</v>
      </c>
    </row>
    <row r="22" spans="1:5" ht="12.75">
      <c r="A22" s="75" t="s">
        <v>39</v>
      </c>
      <c r="B22" s="174"/>
      <c r="C22" s="66"/>
      <c r="D22" s="175">
        <f>SUM(D20:D21)</f>
        <v>199900</v>
      </c>
      <c r="E22" s="80"/>
    </row>
    <row r="23" spans="1:5" ht="12.75">
      <c r="A23" s="194" t="s">
        <v>123</v>
      </c>
      <c r="B23" s="170" t="s">
        <v>269</v>
      </c>
      <c r="C23" s="65">
        <v>889924</v>
      </c>
      <c r="D23" s="44">
        <v>462000</v>
      </c>
      <c r="E23" s="64" t="s">
        <v>305</v>
      </c>
    </row>
    <row r="24" spans="1:5" ht="12.75">
      <c r="A24" s="195"/>
      <c r="B24" s="170" t="s">
        <v>267</v>
      </c>
      <c r="C24" s="65">
        <v>750000</v>
      </c>
      <c r="D24" s="47">
        <v>124802</v>
      </c>
      <c r="E24" s="45" t="s">
        <v>306</v>
      </c>
    </row>
    <row r="25" spans="1:5" ht="12.75">
      <c r="A25" s="196"/>
      <c r="B25" s="170" t="s">
        <v>49</v>
      </c>
      <c r="C25" s="65">
        <v>999000</v>
      </c>
      <c r="D25" s="47">
        <v>421500</v>
      </c>
      <c r="E25" s="64" t="s">
        <v>307</v>
      </c>
    </row>
    <row r="26" spans="1:5" ht="12.75">
      <c r="A26" s="201" t="s">
        <v>39</v>
      </c>
      <c r="B26" s="202"/>
      <c r="C26" s="203"/>
      <c r="D26" s="41">
        <f>SUM(D23:D25)</f>
        <v>1008302</v>
      </c>
      <c r="E26" s="67"/>
    </row>
    <row r="27" spans="1:5" ht="12.75">
      <c r="A27" s="73" t="s">
        <v>74</v>
      </c>
      <c r="B27" s="74"/>
      <c r="C27" s="68"/>
      <c r="D27" s="41">
        <f>D19+D22+D26</f>
        <v>1553202</v>
      </c>
      <c r="E27" s="72"/>
    </row>
    <row r="28" spans="1:5" ht="12.75">
      <c r="A28" s="73" t="s">
        <v>120</v>
      </c>
      <c r="B28" s="74"/>
      <c r="C28" s="68"/>
      <c r="D28" s="41">
        <v>0</v>
      </c>
      <c r="E28" s="67"/>
    </row>
    <row r="29" spans="1:5" ht="15">
      <c r="A29" s="81" t="s">
        <v>40</v>
      </c>
      <c r="B29" s="82"/>
      <c r="C29" s="83"/>
      <c r="D29" s="84">
        <f>SUM(D27:D28)</f>
        <v>1553202</v>
      </c>
      <c r="E29" s="64"/>
    </row>
  </sheetData>
  <sheetProtection/>
  <mergeCells count="9">
    <mergeCell ref="A2:E2"/>
    <mergeCell ref="A3:E3"/>
    <mergeCell ref="A5:D5"/>
    <mergeCell ref="A8:A11"/>
    <mergeCell ref="A15:C15"/>
    <mergeCell ref="A17:D17"/>
    <mergeCell ref="A20:A21"/>
    <mergeCell ref="A23:A25"/>
    <mergeCell ref="A26:C26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44.00390625" style="0" customWidth="1"/>
  </cols>
  <sheetData>
    <row r="1" spans="1:5" ht="12.75">
      <c r="A1" s="121" t="s">
        <v>48</v>
      </c>
      <c r="B1" s="122"/>
      <c r="C1" s="122"/>
      <c r="D1" s="123"/>
      <c r="E1" s="140" t="s">
        <v>221</v>
      </c>
    </row>
    <row r="2" spans="1:5" ht="12.75">
      <c r="A2" s="122"/>
      <c r="B2" s="122"/>
      <c r="C2" s="122"/>
      <c r="D2" s="123"/>
      <c r="E2" s="123"/>
    </row>
    <row r="3" spans="1:6" ht="12.75">
      <c r="A3" s="205" t="s">
        <v>209</v>
      </c>
      <c r="B3" s="205"/>
      <c r="C3" s="205"/>
      <c r="D3" s="205"/>
      <c r="E3" s="205"/>
      <c r="F3" s="125"/>
    </row>
    <row r="4" spans="1:6" ht="12.75">
      <c r="A4" s="206" t="s">
        <v>222</v>
      </c>
      <c r="B4" s="205"/>
      <c r="C4" s="205"/>
      <c r="D4" s="205"/>
      <c r="E4" s="205"/>
      <c r="F4" s="125"/>
    </row>
    <row r="5" spans="1:5" ht="12.75">
      <c r="A5" s="124"/>
      <c r="B5" s="124"/>
      <c r="C5" s="124"/>
      <c r="D5" s="124"/>
      <c r="E5" s="124"/>
    </row>
    <row r="7" spans="1:5" ht="51.75" customHeight="1">
      <c r="A7" s="126" t="s">
        <v>210</v>
      </c>
      <c r="B7" s="207" t="s">
        <v>211</v>
      </c>
      <c r="C7" s="208"/>
      <c r="D7" s="207" t="s">
        <v>212</v>
      </c>
      <c r="E7" s="208"/>
    </row>
    <row r="8" spans="1:5" ht="12.75">
      <c r="A8" s="126"/>
      <c r="B8" s="126" t="s">
        <v>213</v>
      </c>
      <c r="C8" s="126" t="s">
        <v>30</v>
      </c>
      <c r="D8" s="126" t="s">
        <v>213</v>
      </c>
      <c r="E8" s="126" t="s">
        <v>30</v>
      </c>
    </row>
    <row r="9" spans="1:5" ht="12.75">
      <c r="A9" s="127" t="s">
        <v>214</v>
      </c>
      <c r="B9" s="128">
        <v>7000</v>
      </c>
      <c r="C9" s="128">
        <v>9500</v>
      </c>
      <c r="D9" s="128"/>
      <c r="E9" s="128"/>
    </row>
    <row r="10" spans="1:5" ht="12.75">
      <c r="A10" s="129" t="s">
        <v>41</v>
      </c>
      <c r="B10" s="128">
        <v>2000</v>
      </c>
      <c r="C10" s="128">
        <v>2223</v>
      </c>
      <c r="D10" s="128"/>
      <c r="E10" s="128">
        <v>22</v>
      </c>
    </row>
    <row r="11" spans="1:5" ht="12.75">
      <c r="A11" s="129" t="s">
        <v>42</v>
      </c>
      <c r="B11" s="128">
        <v>200</v>
      </c>
      <c r="C11" s="128">
        <v>129</v>
      </c>
      <c r="D11" s="128"/>
      <c r="E11" s="128"/>
    </row>
    <row r="12" spans="1:5" ht="12.75">
      <c r="A12" s="129" t="s">
        <v>215</v>
      </c>
      <c r="B12" s="128">
        <v>1800</v>
      </c>
      <c r="C12" s="128">
        <v>1784</v>
      </c>
      <c r="D12" s="128"/>
      <c r="E12" s="211">
        <v>101</v>
      </c>
    </row>
    <row r="13" spans="1:5" s="132" customFormat="1" ht="15">
      <c r="A13" s="130" t="s">
        <v>39</v>
      </c>
      <c r="B13" s="131">
        <f>SUM(B9:B12)</f>
        <v>11000</v>
      </c>
      <c r="C13" s="131">
        <f>SUM(C9:C12)</f>
        <v>13636</v>
      </c>
      <c r="D13" s="131">
        <f>SUM(D9:D12)</f>
        <v>0</v>
      </c>
      <c r="E13" s="131">
        <f>SUM(E9:E12)</f>
        <v>123</v>
      </c>
    </row>
    <row r="15" spans="1:5" ht="12.75">
      <c r="A15" s="121" t="s">
        <v>216</v>
      </c>
      <c r="B15" s="121"/>
      <c r="C15" s="122"/>
      <c r="D15" s="122"/>
      <c r="E15" s="122"/>
    </row>
    <row r="16" spans="1:5" ht="12.75">
      <c r="A16" s="121" t="s">
        <v>217</v>
      </c>
      <c r="B16" s="121"/>
      <c r="C16" s="122"/>
      <c r="D16" s="122"/>
      <c r="E16" s="122"/>
    </row>
  </sheetData>
  <sheetProtection/>
  <mergeCells count="4">
    <mergeCell ref="A3:E3"/>
    <mergeCell ref="A4:E4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2016-05-11T07:35:57Z</cp:lastPrinted>
  <dcterms:created xsi:type="dcterms:W3CDTF">2002-01-04T07:43:44Z</dcterms:created>
  <dcterms:modified xsi:type="dcterms:W3CDTF">2016-05-18T06:54:43Z</dcterms:modified>
  <cp:category/>
  <cp:version/>
  <cp:contentType/>
  <cp:contentStatus/>
</cp:coreProperties>
</file>