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fileSharing readOnlyRecommended="1" userName="Dr Nagy Artúr" algorithmName="SHA-512" hashValue="FyabDcJP913dcW5lMaI+cC2an2l/OP2Cjs+gDSQ1EEmArMnap6pR1RtLqUWvUYYMg5mD7uVKI6s0x7I4LSZpbQ==" saltValue="wE49ftMbgHH7Y0vefVsIXA==" spinCount="10000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!                  JKV 2018  mappa\MÁJUSI  2.    mappa\CS 2017 évi KVETÉS UTSÓ MÓD mappa\"/>
    </mc:Choice>
  </mc:AlternateContent>
  <xr:revisionPtr revIDLastSave="0" documentId="8_{C7F56FCB-BA60-493A-9126-2A2741505DC2}" xr6:coauthVersionLast="32" xr6:coauthVersionMax="32" xr10:uidLastSave="{00000000-0000-0000-0000-000000000000}"/>
  <bookViews>
    <workbookView xWindow="0" yWindow="0" windowWidth="19440" windowHeight="7530" tabRatio="727" firstSheet="4" activeTab="13" xr2:uid="{00000000-000D-0000-FFFF-FFFF00000000}"/>
  </bookViews>
  <sheets>
    <sheet name="1.mell. 1 OLDAL" sheetId="1" r:id="rId1"/>
    <sheet name="1.mell. 2 OLDAL" sheetId="95" r:id="rId2"/>
    <sheet name="2.mell 1 OLDAL  " sheetId="73" r:id="rId3"/>
    <sheet name="2.mell 2 OLDAL  " sheetId="61" r:id="rId4"/>
    <sheet name="3.mell.  " sheetId="62" r:id="rId5"/>
    <sheet name="4.mell." sheetId="77" r:id="rId6"/>
    <sheet name="5.mell." sheetId="78" r:id="rId7"/>
    <sheet name="6.mell." sheetId="63" r:id="rId8"/>
    <sheet name="7.mell." sheetId="64" r:id="rId9"/>
    <sheet name="8.mell. " sheetId="114" r:id="rId10"/>
    <sheet name="9. mell 1 OLDAL" sheetId="3" r:id="rId11"/>
    <sheet name="9. mell 2 OLDAL " sheetId="113" r:id="rId12"/>
    <sheet name="10.mell" sheetId="89" r:id="rId13"/>
    <sheet name="11. mell" sheetId="24" r:id="rId14"/>
  </sheets>
  <definedNames>
    <definedName name="_xlnm.Print_Titles" localSheetId="10">'9. mell 1 OLDAL'!$1:$7</definedName>
    <definedName name="_xlnm.Print_Titles" localSheetId="11">'9. mell 2 OLDAL '!$1:$6</definedName>
    <definedName name="_xlnm.Print_Area" localSheetId="0">'1.mell. 1 OLDAL'!$A$1:$E$153</definedName>
    <definedName name="_xlnm.Print_Area" localSheetId="1">'1.mell. 2 OLDAL'!$A$5:$D$154</definedName>
    <definedName name="_xlnm.Print_Area" localSheetId="13">'11. mell'!$A$1:$P$29</definedName>
    <definedName name="_xlnm.Print_Area" localSheetId="3">'2.mell 2 OLDAL  '!$A$1:$G$33</definedName>
    <definedName name="_xlnm.Print_Area" localSheetId="7">'6.mell.'!$A$1:$G$25</definedName>
    <definedName name="_xlnm.Print_Area" localSheetId="8">'7.mell.'!$A$1:$G$25</definedName>
    <definedName name="_xlnm.Print_Area" localSheetId="9">'8.mell. '!$A$1:$K$30</definedName>
    <definedName name="_xlnm.Print_Area" localSheetId="11">'9. mell 2 OLDAL '!$A$1:$D$146</definedName>
  </definedNames>
  <calcPr calcId="162913"/>
</workbook>
</file>

<file path=xl/calcChain.xml><?xml version="1.0" encoding="utf-8"?>
<calcChain xmlns="http://schemas.openxmlformats.org/spreadsheetml/2006/main">
  <c r="I24" i="114" l="1"/>
  <c r="H24" i="114"/>
  <c r="G24" i="114"/>
  <c r="F24" i="114"/>
  <c r="E24" i="114"/>
  <c r="D24" i="114"/>
  <c r="C24" i="114"/>
  <c r="B24" i="114"/>
  <c r="I15" i="114"/>
  <c r="H15" i="114"/>
  <c r="G15" i="114"/>
  <c r="F15" i="114"/>
  <c r="E15" i="114"/>
  <c r="D15" i="114"/>
  <c r="C15" i="114"/>
  <c r="B15" i="114"/>
  <c r="D8" i="113"/>
  <c r="D15" i="113"/>
  <c r="D22" i="113"/>
  <c r="D30" i="113"/>
  <c r="D29" i="113" s="1"/>
  <c r="D36" i="113"/>
  <c r="D48" i="113"/>
  <c r="D54" i="113"/>
  <c r="D59" i="113"/>
  <c r="D81" i="113"/>
  <c r="D77" i="113"/>
  <c r="D74" i="113"/>
  <c r="D69" i="113"/>
  <c r="D65" i="113"/>
  <c r="D96" i="113"/>
  <c r="D91" i="113" s="1"/>
  <c r="D108" i="113"/>
  <c r="D122" i="113"/>
  <c r="D126" i="113"/>
  <c r="D130" i="113"/>
  <c r="D135" i="113"/>
  <c r="D140" i="113"/>
  <c r="D98" i="3"/>
  <c r="D93" i="3" s="1"/>
  <c r="D126" i="3" s="1"/>
  <c r="D109" i="3"/>
  <c r="D123" i="3"/>
  <c r="D127" i="3"/>
  <c r="D131" i="3"/>
  <c r="D136" i="3"/>
  <c r="D141" i="3"/>
  <c r="D146" i="3"/>
  <c r="D9" i="3"/>
  <c r="D16" i="3"/>
  <c r="D23" i="3"/>
  <c r="D31" i="3"/>
  <c r="D30" i="3" s="1"/>
  <c r="D37" i="3"/>
  <c r="D49" i="3"/>
  <c r="D55" i="3"/>
  <c r="D60" i="3"/>
  <c r="D82" i="3"/>
  <c r="D78" i="3"/>
  <c r="D75" i="3"/>
  <c r="D70" i="3"/>
  <c r="D66" i="3"/>
  <c r="D18" i="73"/>
  <c r="D17" i="61"/>
  <c r="D100" i="95"/>
  <c r="D95" i="95" s="1"/>
  <c r="D111" i="95"/>
  <c r="D125" i="95"/>
  <c r="D129" i="95"/>
  <c r="D133" i="95"/>
  <c r="D138" i="95"/>
  <c r="D143" i="95"/>
  <c r="E9" i="1"/>
  <c r="E16" i="1"/>
  <c r="E23" i="1"/>
  <c r="E31" i="1"/>
  <c r="E30" i="1" s="1"/>
  <c r="E37" i="1"/>
  <c r="E49" i="1"/>
  <c r="E55" i="1"/>
  <c r="E60" i="1"/>
  <c r="E82" i="1"/>
  <c r="E78" i="1"/>
  <c r="E75" i="1"/>
  <c r="E70" i="1"/>
  <c r="E66" i="1"/>
  <c r="D9" i="95"/>
  <c r="D16" i="95"/>
  <c r="D23" i="95"/>
  <c r="D31" i="95"/>
  <c r="D30" i="95" s="1"/>
  <c r="D37" i="95"/>
  <c r="D49" i="95"/>
  <c r="D55" i="95"/>
  <c r="D60" i="95"/>
  <c r="D82" i="95"/>
  <c r="D78" i="95"/>
  <c r="D75" i="95"/>
  <c r="D70" i="95"/>
  <c r="D66" i="95"/>
  <c r="D27" i="73"/>
  <c r="D28" i="73" s="1"/>
  <c r="G30" i="61"/>
  <c r="D30" i="61"/>
  <c r="G17" i="61"/>
  <c r="G31" i="61" s="1"/>
  <c r="G18" i="73"/>
  <c r="G28" i="73" s="1"/>
  <c r="G27" i="73"/>
  <c r="E128" i="1"/>
  <c r="E132" i="1"/>
  <c r="E137" i="1"/>
  <c r="E142" i="1"/>
  <c r="E99" i="1"/>
  <c r="E94" i="1" s="1"/>
  <c r="E110" i="1"/>
  <c r="E124" i="1"/>
  <c r="C128" i="1"/>
  <c r="C132" i="1"/>
  <c r="C137" i="1"/>
  <c r="C142" i="1"/>
  <c r="C9" i="1"/>
  <c r="C16" i="1"/>
  <c r="C23" i="1"/>
  <c r="C31" i="1"/>
  <c r="C30" i="1" s="1"/>
  <c r="C37" i="1"/>
  <c r="C49" i="1"/>
  <c r="C55" i="1"/>
  <c r="C60" i="1"/>
  <c r="C99" i="1"/>
  <c r="C94" i="1" s="1"/>
  <c r="C110" i="1"/>
  <c r="C124" i="1"/>
  <c r="C82" i="1"/>
  <c r="C78" i="1"/>
  <c r="C75" i="1"/>
  <c r="C70" i="1"/>
  <c r="C66" i="1"/>
  <c r="O25" i="24"/>
  <c r="C100" i="95"/>
  <c r="C95" i="95" s="1"/>
  <c r="C111" i="95"/>
  <c r="C125" i="95"/>
  <c r="C96" i="113"/>
  <c r="C91" i="113" s="1"/>
  <c r="C98" i="3"/>
  <c r="C31" i="3"/>
  <c r="C30" i="3" s="1"/>
  <c r="C31" i="95"/>
  <c r="C9" i="95"/>
  <c r="C16" i="95"/>
  <c r="C23" i="95"/>
  <c r="C30" i="95"/>
  <c r="C37" i="95"/>
  <c r="C49" i="95"/>
  <c r="C55" i="95"/>
  <c r="C60" i="95"/>
  <c r="C66" i="95"/>
  <c r="C75" i="95"/>
  <c r="C70" i="95"/>
  <c r="C78" i="95"/>
  <c r="C82" i="95"/>
  <c r="C129" i="95"/>
  <c r="C133" i="95"/>
  <c r="C148" i="95" s="1"/>
  <c r="C138" i="95"/>
  <c r="C143" i="95"/>
  <c r="N27" i="24"/>
  <c r="N15" i="24"/>
  <c r="N28" i="24" s="1"/>
  <c r="M27" i="24"/>
  <c r="L27" i="24"/>
  <c r="K27" i="24"/>
  <c r="J27" i="24"/>
  <c r="I27" i="24"/>
  <c r="H27" i="24"/>
  <c r="G27" i="24"/>
  <c r="F27" i="24"/>
  <c r="E27" i="24"/>
  <c r="D27" i="24"/>
  <c r="C27" i="24"/>
  <c r="O26" i="24"/>
  <c r="O24" i="24"/>
  <c r="O23" i="24"/>
  <c r="O22" i="24"/>
  <c r="O21" i="24"/>
  <c r="O20" i="24"/>
  <c r="O19" i="24"/>
  <c r="O18" i="24"/>
  <c r="O17" i="24"/>
  <c r="M15" i="24"/>
  <c r="M28" i="24" s="1"/>
  <c r="L15" i="24"/>
  <c r="L28" i="24" s="1"/>
  <c r="K15" i="24"/>
  <c r="J15" i="24"/>
  <c r="J28" i="24" s="1"/>
  <c r="I15" i="24"/>
  <c r="I28" i="24" s="1"/>
  <c r="H15" i="24"/>
  <c r="H28" i="24"/>
  <c r="G15" i="24"/>
  <c r="F15" i="24"/>
  <c r="F28" i="24" s="1"/>
  <c r="E15" i="24"/>
  <c r="D15" i="24"/>
  <c r="D28" i="24" s="1"/>
  <c r="C15" i="24"/>
  <c r="O14" i="24"/>
  <c r="O13" i="24"/>
  <c r="O12" i="24"/>
  <c r="O11" i="24"/>
  <c r="O10" i="24"/>
  <c r="O9" i="24"/>
  <c r="O8" i="24"/>
  <c r="O7" i="24"/>
  <c r="O6" i="24"/>
  <c r="C140" i="113"/>
  <c r="C135" i="113"/>
  <c r="C130" i="113"/>
  <c r="C126" i="113"/>
  <c r="C122" i="113"/>
  <c r="C108" i="113"/>
  <c r="C81" i="113"/>
  <c r="C77" i="113"/>
  <c r="C74" i="113"/>
  <c r="C69" i="113"/>
  <c r="C65" i="113"/>
  <c r="C59" i="113"/>
  <c r="C54" i="113"/>
  <c r="C48" i="113"/>
  <c r="C36" i="113"/>
  <c r="C29" i="113"/>
  <c r="C22" i="113"/>
  <c r="C15" i="113"/>
  <c r="C64" i="113" s="1"/>
  <c r="C8" i="113"/>
  <c r="C141" i="3"/>
  <c r="C136" i="3"/>
  <c r="C131" i="3"/>
  <c r="C127" i="3"/>
  <c r="C123" i="3"/>
  <c r="C109" i="3"/>
  <c r="C93" i="3"/>
  <c r="C126" i="3" s="1"/>
  <c r="C82" i="3"/>
  <c r="C78" i="3"/>
  <c r="C75" i="3"/>
  <c r="C70" i="3"/>
  <c r="C66" i="3"/>
  <c r="C60" i="3"/>
  <c r="C55" i="3"/>
  <c r="C49" i="3"/>
  <c r="C37" i="3"/>
  <c r="C23" i="3"/>
  <c r="C16" i="3"/>
  <c r="C9" i="3"/>
  <c r="E24" i="64"/>
  <c r="D24" i="64"/>
  <c r="B24" i="64"/>
  <c r="F23" i="64"/>
  <c r="F22" i="64"/>
  <c r="F21" i="64"/>
  <c r="F20" i="64"/>
  <c r="F19" i="64"/>
  <c r="F18" i="64"/>
  <c r="F17" i="64"/>
  <c r="F16" i="64"/>
  <c r="F15" i="64"/>
  <c r="F14" i="64"/>
  <c r="F13" i="64"/>
  <c r="F12" i="64"/>
  <c r="F11" i="64"/>
  <c r="F10" i="64"/>
  <c r="F9" i="64"/>
  <c r="F8" i="64"/>
  <c r="F7" i="64"/>
  <c r="F6" i="64"/>
  <c r="F5" i="64"/>
  <c r="F24" i="64" s="1"/>
  <c r="E24" i="63"/>
  <c r="D24" i="63"/>
  <c r="B24" i="63"/>
  <c r="F23" i="63"/>
  <c r="F22" i="63"/>
  <c r="F21" i="63"/>
  <c r="F20" i="63"/>
  <c r="F19" i="63"/>
  <c r="F18" i="63"/>
  <c r="F17" i="63"/>
  <c r="F16" i="63"/>
  <c r="F15" i="63"/>
  <c r="F14" i="63"/>
  <c r="F13" i="63"/>
  <c r="F12" i="63"/>
  <c r="F11" i="63"/>
  <c r="F10" i="63"/>
  <c r="F9" i="63"/>
  <c r="F6" i="63"/>
  <c r="F5" i="63"/>
  <c r="F30" i="61"/>
  <c r="C24" i="61"/>
  <c r="C30" i="61"/>
  <c r="C31" i="61" s="1"/>
  <c r="C17" i="61"/>
  <c r="F17" i="61"/>
  <c r="F31" i="61" s="1"/>
  <c r="F27" i="73"/>
  <c r="C24" i="73"/>
  <c r="C27" i="73" s="1"/>
  <c r="C28" i="73" s="1"/>
  <c r="C18" i="73"/>
  <c r="F18" i="73"/>
  <c r="F28" i="73" s="1"/>
  <c r="E17" i="89"/>
  <c r="F17" i="89"/>
  <c r="D17" i="89"/>
  <c r="C17" i="89"/>
  <c r="G16" i="89"/>
  <c r="G15" i="89"/>
  <c r="G14" i="89"/>
  <c r="G13" i="89"/>
  <c r="G12" i="89"/>
  <c r="G11" i="89"/>
  <c r="C8" i="78"/>
  <c r="C11" i="77"/>
  <c r="C11" i="62"/>
  <c r="D11" i="62"/>
  <c r="E11" i="62"/>
  <c r="F8" i="62"/>
  <c r="F6" i="62"/>
  <c r="F7" i="62"/>
  <c r="F9" i="62"/>
  <c r="F11" i="62" s="1"/>
  <c r="F10" i="62"/>
  <c r="K28" i="24"/>
  <c r="C87" i="113"/>
  <c r="D31" i="61"/>
  <c r="F29" i="73"/>
  <c r="C88" i="95"/>
  <c r="C88" i="113" l="1"/>
  <c r="D147" i="3"/>
  <c r="C154" i="95"/>
  <c r="C147" i="3"/>
  <c r="C125" i="113"/>
  <c r="D65" i="95"/>
  <c r="D89" i="95" s="1"/>
  <c r="C32" i="61"/>
  <c r="G17" i="89"/>
  <c r="F24" i="63"/>
  <c r="C88" i="3"/>
  <c r="C146" i="3"/>
  <c r="C145" i="113"/>
  <c r="C28" i="24"/>
  <c r="E28" i="24"/>
  <c r="G28" i="24"/>
  <c r="C65" i="95"/>
  <c r="C89" i="95" s="1"/>
  <c r="C128" i="95"/>
  <c r="C149" i="95" s="1"/>
  <c r="D148" i="95"/>
  <c r="D128" i="95"/>
  <c r="D65" i="3"/>
  <c r="D89" i="3" s="1"/>
  <c r="C147" i="1"/>
  <c r="C153" i="1" s="1"/>
  <c r="E127" i="1"/>
  <c r="E147" i="1"/>
  <c r="E153" i="1" s="1"/>
  <c r="E65" i="1"/>
  <c r="E89" i="1" s="1"/>
  <c r="C127" i="1"/>
  <c r="D145" i="113"/>
  <c r="D125" i="113"/>
  <c r="D64" i="113"/>
  <c r="D88" i="113" s="1"/>
  <c r="O27" i="24"/>
  <c r="C65" i="1"/>
  <c r="D146" i="113"/>
  <c r="C33" i="61"/>
  <c r="F33" i="61"/>
  <c r="F30" i="73"/>
  <c r="C30" i="73"/>
  <c r="C153" i="95"/>
  <c r="E152" i="1"/>
  <c r="C65" i="3"/>
  <c r="C148" i="1"/>
  <c r="C29" i="73"/>
  <c r="F32" i="61"/>
  <c r="O15" i="24"/>
  <c r="O28" i="24" s="1"/>
  <c r="D149" i="95" l="1"/>
  <c r="C89" i="3"/>
  <c r="C146" i="113"/>
  <c r="E148" i="1"/>
  <c r="C152" i="1"/>
  <c r="C89" i="1"/>
</calcChain>
</file>

<file path=xl/sharedStrings.xml><?xml version="1.0" encoding="utf-8"?>
<sst xmlns="http://schemas.openxmlformats.org/spreadsheetml/2006/main" count="1639" uniqueCount="509">
  <si>
    <t>Felhalmozási bevételek</t>
  </si>
  <si>
    <t>Finanszírozási bevételek</t>
  </si>
  <si>
    <t xml:space="preserve"> Egyéb működési célú kiadások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</si>
  <si>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</si>
  <si>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</si>
  <si>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</si>
  <si>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</si>
  <si>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</si>
  <si>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</si>
  <si>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</si>
  <si>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</si>
  <si>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</si>
  <si>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</si>
  <si>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</si>
  <si>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</si>
  <si>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</si>
  <si>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</si>
  <si>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</si>
  <si>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</si>
  <si>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</si>
  <si>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</si>
  <si>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</si>
  <si>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</si>
  <si>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</si>
  <si>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</si>
  <si>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</si>
  <si>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</si>
  <si>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</si>
  <si>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</si>
  <si>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</si>
  <si>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</si>
  <si>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</si>
  <si>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</si>
  <si>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</si>
  <si>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</si>
  <si>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</si>
  <si>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</si>
  <si>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</si>
  <si>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</si>
  <si>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Összesen:</t>
  </si>
  <si>
    <t>Ezer forintban !</t>
  </si>
  <si>
    <t>Előirányzat-csoport, kiemelt előirányzat megnevezése</t>
  </si>
  <si>
    <t>Bevételek</t>
  </si>
  <si>
    <t>Helyi adók</t>
  </si>
  <si>
    <t>Kiadások</t>
  </si>
  <si>
    <t>Általános tartalék</t>
  </si>
  <si>
    <t>Céltartalék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</si>
  <si>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</si>
  <si>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</si>
  <si>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</si>
  <si>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</si>
  <si>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</si>
  <si>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</si>
  <si>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</si>
  <si>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</si>
  <si>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</si>
  <si>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</si>
  <si>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</si>
  <si>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</si>
  <si>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</si>
  <si>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</si>
  <si>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</si>
  <si>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</si>
  <si>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</si>
  <si>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</si>
  <si>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</si>
  <si>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</si>
  <si>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</si>
  <si>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</si>
  <si>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</si>
  <si>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</si>
  <si>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</si>
  <si>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</si>
  <si>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</si>
  <si>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</si>
  <si>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</si>
  <si>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</si>
  <si>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</si>
  <si>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</si>
  <si>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</si>
  <si>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</si>
  <si>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</si>
  <si>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</si>
  <si>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</si>
  <si>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</si>
  <si>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</si>
  <si>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</si>
  <si>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</si>
  <si>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</si>
  <si>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</si>
  <si>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</si>
  <si>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</si>
  <si>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</si>
  <si>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</si>
  <si>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</si>
  <si>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</si>
  <si>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</si>
  <si>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</si>
  <si>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</si>
  <si>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</si>
  <si>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</si>
  <si>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</si>
  <si>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</si>
  <si>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</si>
  <si>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</si>
  <si>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</si>
  <si>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</si>
  <si>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</si>
  <si>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</si>
  <si>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</si>
  <si>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</si>
  <si>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</si>
  <si>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</si>
  <si>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</si>
  <si>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</si>
  <si>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</si>
  <si>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</si>
  <si>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</si>
  <si>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</si>
  <si>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</si>
  <si>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</si>
  <si>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</si>
  <si>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</si>
  <si>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</si>
  <si>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</si>
  <si>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</si>
  <si>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</si>
  <si>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</si>
  <si>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</si>
  <si>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</si>
  <si>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</si>
  <si>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</si>
  <si>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</si>
  <si>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</si>
  <si>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</si>
  <si>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</si>
  <si>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</si>
  <si>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</si>
  <si>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</si>
  <si>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</si>
  <si>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</si>
  <si>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</si>
  <si>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</si>
  <si>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</si>
  <si>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</si>
  <si>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</si>
  <si>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</si>
  <si>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</si>
  <si>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</si>
  <si>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</si>
  <si>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Száma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</si>
  <si>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</si>
  <si>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</si>
  <si>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</si>
  <si>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</si>
  <si>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</si>
  <si>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</si>
  <si>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</si>
  <si>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</si>
  <si>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</si>
  <si>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</si>
  <si>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</si>
  <si>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</si>
  <si>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</si>
  <si>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</si>
  <si>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</si>
  <si>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</si>
  <si>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</si>
  <si>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</si>
  <si>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</si>
  <si>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</si>
  <si>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</si>
  <si>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</si>
  <si>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</si>
  <si>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</si>
  <si>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</si>
  <si>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</si>
  <si>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</si>
  <si>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</si>
  <si>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</si>
  <si>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</si>
  <si>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</si>
  <si>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</si>
  <si>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</si>
  <si>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</si>
  <si>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</si>
  <si>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</si>
  <si>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</si>
  <si>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</si>
  <si>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</si>
  <si>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</si>
  <si>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</si>
  <si>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</si>
  <si>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</si>
  <si>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</si>
  <si>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</si>
  <si>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</si>
  <si>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</si>
  <si>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</si>
  <si>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</si>
  <si>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</si>
  <si>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</si>
  <si>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</si>
  <si>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</si>
  <si>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</si>
  <si>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</si>
  <si>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</si>
  <si>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</si>
  <si>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</si>
  <si>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</si>
  <si>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</si>
  <si>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</si>
  <si>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</si>
  <si>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</si>
  <si>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</si>
  <si>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</si>
  <si>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</si>
  <si>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</si>
  <si>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</si>
  <si>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</si>
  <si>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</si>
  <si>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</si>
  <si>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</si>
  <si>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</si>
  <si>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</si>
  <si>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</si>
  <si>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</si>
  <si>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</si>
  <si>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</si>
  <si>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</si>
  <si>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</si>
  <si>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</si>
  <si>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</si>
  <si>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</si>
  <si>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</si>
  <si>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</si>
  <si>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</si>
  <si>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</si>
  <si>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</si>
  <si>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</si>
  <si>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</si>
  <si>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</si>
  <si>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</si>
  <si>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</si>
  <si>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</si>
  <si>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</si>
  <si>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</si>
  <si>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</si>
  <si>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</si>
  <si>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</si>
  <si>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</si>
  <si>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</si>
  <si>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</si>
  <si>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</si>
  <si>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</si>
  <si>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</si>
  <si>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</si>
  <si>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</si>
  <si>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</si>
  <si>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</si>
  <si>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</si>
  <si>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</si>
  <si>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</si>
  <si>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</si>
  <si>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</si>
  <si>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</si>
  <si>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</si>
  <si>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</si>
  <si>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</si>
  <si>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</si>
  <si>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</si>
  <si>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</si>
  <si>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</si>
  <si>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</si>
  <si>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</si>
  <si>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</si>
  <si>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</si>
  <si>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</si>
  <si>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</si>
  <si>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</si>
  <si>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</si>
  <si>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</si>
  <si>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</si>
  <si>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</si>
  <si>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</si>
  <si>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</si>
  <si>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</si>
  <si>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</si>
  <si>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</si>
  <si>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</si>
  <si>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</si>
  <si>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</si>
  <si>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</si>
  <si>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</si>
  <si>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</si>
  <si>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</si>
  <si>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</si>
  <si>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</si>
  <si>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</si>
  <si>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</si>
  <si>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</si>
  <si>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</si>
  <si>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</si>
  <si>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</si>
  <si>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</si>
  <si>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</si>
  <si>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</si>
  <si>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</si>
  <si>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</si>
  <si>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</si>
  <si>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</si>
  <si>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</si>
  <si>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</si>
  <si>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</si>
  <si>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</si>
  <si>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</si>
  <si>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</si>
  <si>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</si>
  <si>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</si>
  <si>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</si>
  <si>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</si>
  <si>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</si>
  <si>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</si>
  <si>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</si>
  <si>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</si>
  <si>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</si>
  <si>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</si>
  <si>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</si>
  <si>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</si>
  <si>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</si>
  <si>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</si>
  <si>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</si>
  <si>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</si>
  <si>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</si>
  <si>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</si>
  <si>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</si>
  <si>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</si>
  <si>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</si>
  <si>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</si>
  <si>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</si>
  <si>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</si>
  <si>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</si>
  <si>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</si>
  <si>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</si>
  <si>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</si>
  <si>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</si>
  <si>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</si>
  <si>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</si>
  <si>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</si>
  <si>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</si>
  <si>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</si>
  <si>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</si>
  <si>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</si>
  <si>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</si>
  <si>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</si>
  <si>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</si>
  <si>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</si>
  <si>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</si>
  <si>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</si>
  <si>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</si>
  <si>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</si>
  <si>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</si>
  <si>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</si>
  <si>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</si>
  <si>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</si>
  <si>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</si>
  <si>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</si>
  <si>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</si>
  <si>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</si>
  <si>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</si>
  <si>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</si>
  <si>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</si>
  <si>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</si>
  <si>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</si>
  <si>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</si>
  <si>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BEVÉTEL ÖSSZESEN (12+25)</t>
  </si>
  <si>
    <t>KIADÁSOK ÖSSZESEN (12+25)</t>
  </si>
  <si>
    <t>2017.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</si>
  <si>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</si>
  <si>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</si>
  <si>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</si>
  <si>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</si>
  <si>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</si>
  <si>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</si>
  <si>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</si>
  <si>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Felhalmozási célú átvett pénzeszközök</t>
  </si>
  <si>
    <t>BEVÉTELEK ÖSSZESEN: (9+16)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</si>
  <si>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</si>
  <si>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</si>
  <si>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</si>
  <si>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</si>
  <si>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</si>
  <si>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</si>
  <si>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</si>
  <si>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</si>
  <si>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</si>
  <si>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</si>
  <si>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</si>
  <si>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Osztalék, a koncessziós díj és a hozambevétel</t>
  </si>
  <si>
    <t>A</t>
  </si>
  <si>
    <t>B</t>
  </si>
  <si>
    <t>C</t>
  </si>
  <si>
    <t>D</t>
  </si>
  <si>
    <t>E</t>
  </si>
  <si>
    <t>F</t>
  </si>
  <si>
    <t>F=(B-D-E)</t>
  </si>
  <si>
    <t>Tartalék</t>
  </si>
  <si>
    <t>2018.</t>
  </si>
  <si>
    <t>Éves eredeti kiadási előirányzat: 0 ezer Ft</t>
  </si>
  <si>
    <t>30 napon túli elismert tartozásállomány összesen: 0  Ft</t>
  </si>
  <si>
    <t>G</t>
  </si>
  <si>
    <t>H</t>
  </si>
  <si>
    <t>I</t>
  </si>
  <si>
    <t>J</t>
  </si>
  <si>
    <t>K</t>
  </si>
  <si>
    <t>L</t>
  </si>
  <si>
    <t>M</t>
  </si>
  <si>
    <t>N</t>
  </si>
  <si>
    <t xml:space="preserve">
</t>
  </si>
  <si>
    <t>Egyedi szennyvíztisztító berendezések telepítése</t>
  </si>
  <si>
    <t>Halmozott egyenleg</t>
  </si>
  <si>
    <t>2017. évi előirányzat</t>
  </si>
  <si>
    <t xml:space="preserve">
2017. év utáni szükséglet
</t>
  </si>
  <si>
    <t>2017</t>
  </si>
  <si>
    <t>2017. év utáni szükséglet
(F=B - D - E)</t>
  </si>
  <si>
    <t>Óvoda épület felújítása</t>
  </si>
  <si>
    <t>12.991</t>
  </si>
  <si>
    <t>9.295</t>
  </si>
  <si>
    <t>2017. évi előirányzat         eredeti</t>
  </si>
  <si>
    <t>-</t>
  </si>
  <si>
    <t>LG Monitor (Óvoda)</t>
  </si>
  <si>
    <t>OPEL Vivaro teherautó</t>
  </si>
  <si>
    <t xml:space="preserve">2017. évi előirányzat            módosított
</t>
  </si>
  <si>
    <t>2017. évi előirányzat eredeti</t>
  </si>
  <si>
    <t xml:space="preserve">2017 évi előirányzat módosított </t>
  </si>
  <si>
    <t>Felhasználás
2016. XII.31-ig</t>
  </si>
  <si>
    <t>2017. évi előirányzat            eredeti</t>
  </si>
  <si>
    <t>5.11.</t>
  </si>
  <si>
    <t>Biztosító által fizetett kártérítés</t>
  </si>
  <si>
    <t>2017. évi előirányzat            módosított</t>
  </si>
  <si>
    <t>Keltetőgép</t>
  </si>
  <si>
    <t>Irodai papírszelő</t>
  </si>
  <si>
    <t>Alumínium létra</t>
  </si>
  <si>
    <t>Műanyag fektetők Óvodába</t>
  </si>
  <si>
    <t>Vérnyomásmérő Védőnői Szolgálathoz</t>
  </si>
  <si>
    <t>Csecsemőhosszmérő Védőnői Szolgálathoz</t>
  </si>
  <si>
    <t>Iratmegsemmísítő</t>
  </si>
  <si>
    <t>Kávéfőző IKSZT-be</t>
  </si>
  <si>
    <t>Irodai forgószékek</t>
  </si>
  <si>
    <t>Csomagológép és mérleg</t>
  </si>
  <si>
    <t>Beruházási célú előzetesen felszám. ÁFA</t>
  </si>
  <si>
    <t>Felújítási célú előzetesen felszámított ÁFA</t>
  </si>
  <si>
    <t>19.627</t>
  </si>
  <si>
    <t>17.778</t>
  </si>
  <si>
    <t>17.102</t>
  </si>
  <si>
    <t>14.866</t>
  </si>
  <si>
    <t>17.974</t>
  </si>
  <si>
    <t>10.172</t>
  </si>
  <si>
    <t>8.374</t>
  </si>
  <si>
    <t>22.256</t>
  </si>
  <si>
    <t>6.019</t>
  </si>
  <si>
    <t xml:space="preserve">                                                        11. melléklet a 4/2018.(V.25.)  önkormányzati rendelethez</t>
  </si>
  <si>
    <t>2. melléklet a 4/2018.(V.25.)  önkormányzati rendelethez</t>
  </si>
  <si>
    <t xml:space="preserve">              6. melléklet a 4/2018.(V.25.)  önkormányzati rendelethez</t>
  </si>
  <si>
    <t>7. melléklet a 4/2018.(V.25.)  önkormányzati rendelethez</t>
  </si>
  <si>
    <t>9. melléklet a 4/2018.(V.25.)  önkormányzati rendelethez</t>
  </si>
  <si>
    <t xml:space="preserve"> 1. melléklet a 4/2018.(V.25.)  önkormányzati rendelethez</t>
  </si>
  <si>
    <t>Csikvánd Község Önkormányzat                                                                                                adatszolgáltatás az elismert tartozásállományról</t>
  </si>
  <si>
    <t>Felhalmozási célú finanszírozási kiadások összesen (13.+...+24.)</t>
  </si>
  <si>
    <t>Csikvánd Község Önkormányzat adósságot keletkeztető ügyletekből és kezességvállalásokból fennálló kötelezettségei</t>
  </si>
  <si>
    <t>Csikvánd Község Önkormányzat saját bevételeinek részletezése az adósságot keletkeztető ügyletből származó tárgyévi fizetési kötelezettség megállapításához</t>
  </si>
  <si>
    <t>Csikvánd Község Önkormányzat 2017. évi adósságot keletkeztető fejlesztési céljai</t>
  </si>
  <si>
    <t>E Ft</t>
  </si>
  <si>
    <t>2017., 2018</t>
  </si>
  <si>
    <t>I. világháborús hadisír /Csikvándi család sírboltja/ felújítása</t>
  </si>
  <si>
    <t>2017. után</t>
  </si>
  <si>
    <t>2017. előtt</t>
  </si>
  <si>
    <t>8. melléklet a 4/2018.(V.25.)  önkormányzati rendelethez</t>
  </si>
  <si>
    <t>Támogatási szerződés szerinti bevételek, kiadások</t>
  </si>
  <si>
    <t>Eredeti</t>
  </si>
  <si>
    <t>Módosított</t>
  </si>
  <si>
    <t>Évenkénti üteme</t>
  </si>
  <si>
    <t>Össze bevétel , kiadás</t>
  </si>
  <si>
    <t>2017. évi</t>
  </si>
  <si>
    <t>* Amennyiben több projekt megvalósítása történi egy időben akkor azokat külön-külön, projektenként be kell mutatni!</t>
  </si>
  <si>
    <t>Eredeti ei.</t>
  </si>
  <si>
    <t>Egyedi szennyvíztisztító berendezések telepítése VP-6-7.2.1.2-16</t>
  </si>
  <si>
    <t xml:space="preserve">                                                        Önkormányzaton kívüli EU-s projektekhez történő hozzájárulás 2017. évi előirányzat</t>
  </si>
  <si>
    <t xml:space="preserve">                                    Támogatott neve</t>
  </si>
  <si>
    <t>Eredeti előirányzat</t>
  </si>
  <si>
    <t>Módosított előirányzat</t>
  </si>
  <si>
    <t>Csikvánd Község Önkormányzat előirányzat-felhasználási terve
2017. évre</t>
  </si>
  <si>
    <t>Augusztus</t>
  </si>
  <si>
    <t>Szeptember</t>
  </si>
  <si>
    <t>Október</t>
  </si>
  <si>
    <t>November</t>
  </si>
  <si>
    <t>December</t>
  </si>
  <si>
    <r>
      <t xml:space="preserve">   Működési költségvetés kiadásai </t>
    </r>
    <r>
      <rPr>
        <sz val="9"/>
        <rFont val="Times New Roman CE"/>
        <charset val="238"/>
      </rPr>
      <t>(1.1+…+1.5.)</t>
    </r>
  </si>
  <si>
    <r>
      <t xml:space="preserve">   Felhalmozási költségvetés kiadásai </t>
    </r>
    <r>
      <rPr>
        <sz val="9"/>
        <rFont val="Times New Roman CE"/>
        <charset val="238"/>
      </rPr>
      <t>(2.1.+2.3.+2.5.)</t>
    </r>
  </si>
  <si>
    <t xml:space="preserve"> - az 1.5-ből: </t>
  </si>
  <si>
    <t xml:space="preserve">      - Elvonások és befizetések</t>
  </si>
  <si>
    <t>Csikvánd Község Önkormányzat
2017. ÉVI KÖLTSÉGVETÉSÉNEK ÖSSZEVONT MÉRLEGE</t>
  </si>
  <si>
    <t xml:space="preserve">                                          B E V É T E L E K</t>
  </si>
  <si>
    <t xml:space="preserve">Csikvánd Község Önkormányzat
2017. ÉVI KÖLTSÉGVETÉS KÖTELEZŐ FELADATAINAK MÉRLEGE                 </t>
  </si>
  <si>
    <t>Csikvánd Község Önkormányzat  I. Működési célú bevételek és kiadások mérlege
(Önkormányzati szinten)</t>
  </si>
  <si>
    <t>Csikvánd Község Önkormányzat  II. Felhalmozási célú bevételek és kiadások mérlege
(Önkormányzati szinten)</t>
  </si>
  <si>
    <t xml:space="preserve">                   Csikvánd Község Önkormányzat  Beruházási (felhalmozási) kiadásai előirányzata beruházásonként</t>
  </si>
  <si>
    <t>Csikvánd Község Önkormányzat  Felújítási kiadásai előirányzata felújításonként</t>
  </si>
  <si>
    <t xml:space="preserve">Csikvánd Község Önkormányzat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</si>
</sst>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.0"/>
  </numFmts>
  <fonts count="43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.5"/>
      <name val="Times New Roman CE"/>
      <charset val="238"/>
    </font>
    <font>
      <sz val="9"/>
      <name val="Times New Roman CE"/>
      <charset val="238"/>
    </font>
    <font>
      <b/>
      <sz val="9"/>
      <color indexed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541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49" fontId="21" fillId="0" borderId="7" xfId="4" applyNumberFormat="1" applyFont="1" applyFill="1" applyBorder="1" applyAlignment="1" applyProtection="1">
      <alignment horizontal="left" vertical="center" wrapText="1" indent="1"/>
    </xf>
    <xf numFmtId="49" fontId="21" fillId="0" borderId="8" xfId="4" applyNumberFormat="1" applyFont="1" applyFill="1" applyBorder="1" applyAlignment="1" applyProtection="1">
      <alignment horizontal="left" vertical="center" wrapText="1" indent="1"/>
    </xf>
    <xf numFmtId="49" fontId="21" fillId="0" borderId="9" xfId="4" applyNumberFormat="1" applyFont="1" applyFill="1" applyBorder="1" applyAlignment="1" applyProtection="1">
      <alignment horizontal="left" vertical="center" wrapText="1" indent="1"/>
    </xf>
    <xf numFmtId="49" fontId="21" fillId="0" borderId="10" xfId="4" applyNumberFormat="1" applyFont="1" applyFill="1" applyBorder="1" applyAlignment="1" applyProtection="1">
      <alignment horizontal="left" vertical="center" wrapText="1" indent="1"/>
    </xf>
    <xf numFmtId="49" fontId="21" fillId="0" borderId="11" xfId="4" applyNumberFormat="1" applyFont="1" applyFill="1" applyBorder="1" applyAlignment="1" applyProtection="1">
      <alignment horizontal="left" vertical="center" wrapText="1" indent="1"/>
    </xf>
    <xf numFmtId="49" fontId="21" fillId="0" borderId="12" xfId="4" applyNumberFormat="1" applyFont="1" applyFill="1" applyBorder="1" applyAlignment="1" applyProtection="1">
      <alignment horizontal="left" vertical="center" wrapText="1" indent="1"/>
    </xf>
    <xf numFmtId="0" fontId="19" fillId="0" borderId="13" xfId="4" applyFont="1" applyFill="1" applyBorder="1" applyAlignment="1" applyProtection="1">
      <alignment horizontal="left" vertical="center" wrapText="1" indent="1"/>
    </xf>
    <xf numFmtId="0" fontId="19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horizontal="center" vertical="center" wrapText="1"/>
    </xf>
    <xf numFmtId="0" fontId="19" fillId="0" borderId="17" xfId="4" applyFont="1" applyFill="1" applyBorder="1" applyAlignment="1" applyProtection="1">
      <alignment horizontal="center" vertical="center" wrapText="1"/>
    </xf>
    <xf numFmtId="0" fontId="8" fillId="0" borderId="17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164" fontId="6" fillId="0" borderId="0" xfId="0" applyNumberFormat="1" applyFont="1" applyFill="1" applyAlignment="1" applyProtection="1">
      <alignment horizontal="right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5" applyFill="1" applyProtection="1"/>
    <xf numFmtId="0" fontId="21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1" fillId="0" borderId="7" xfId="5" applyFont="1" applyFill="1" applyBorder="1" applyAlignment="1" applyProtection="1">
      <alignment horizontal="left" vertical="center" indent="1"/>
    </xf>
    <xf numFmtId="0" fontId="21" fillId="0" borderId="8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  <protection locked="0"/>
    </xf>
    <xf numFmtId="0" fontId="21" fillId="0" borderId="9" xfId="5" applyFont="1" applyFill="1" applyBorder="1" applyAlignment="1" applyProtection="1">
      <alignment horizontal="left" vertical="center" indent="1"/>
    </xf>
    <xf numFmtId="0" fontId="19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Protection="1">
      <protection locked="0"/>
    </xf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30" fillId="0" borderId="6" xfId="4" applyFont="1" applyFill="1" applyBorder="1" applyAlignment="1">
      <alignment horizontal="center" vertical="center" wrapText="1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0" fillId="0" borderId="14" xfId="4" applyFont="1" applyFill="1" applyBorder="1"/>
    <xf numFmtId="165" fontId="15" fillId="0" borderId="26" xfId="1" applyNumberFormat="1" applyFont="1" applyFill="1" applyBorder="1"/>
    <xf numFmtId="165" fontId="15" fillId="0" borderId="21" xfId="1" applyNumberFormat="1" applyFont="1" applyFill="1" applyBorder="1"/>
    <xf numFmtId="0" fontId="22" fillId="0" borderId="0" xfId="0" applyFont="1" applyFill="1" applyBorder="1" applyAlignment="1" applyProtection="1">
      <alignment horizontal="right"/>
    </xf>
    <xf numFmtId="0" fontId="35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6" fillId="0" borderId="0" xfId="0" applyFont="1" applyFill="1"/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165" fontId="27" fillId="0" borderId="17" xfId="1" applyNumberFormat="1" applyFont="1" applyFill="1" applyBorder="1" applyProtection="1"/>
    <xf numFmtId="164" fontId="0" fillId="0" borderId="0" xfId="0" applyNumberFormat="1" applyFill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34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36" fillId="0" borderId="0" xfId="0" applyFont="1" applyFill="1" applyProtection="1"/>
    <xf numFmtId="0" fontId="28" fillId="0" borderId="9" xfId="0" applyFont="1" applyFill="1" applyBorder="1" applyAlignment="1" applyProtection="1">
      <alignment horizontal="center" vertical="center"/>
    </xf>
    <xf numFmtId="0" fontId="28" fillId="0" borderId="8" xfId="0" applyFont="1" applyFill="1" applyBorder="1" applyAlignment="1" applyProtection="1">
      <alignment horizontal="center" vertical="center"/>
    </xf>
    <xf numFmtId="0" fontId="28" fillId="0" borderId="10" xfId="0" applyFont="1" applyFill="1" applyBorder="1" applyAlignment="1" applyProtection="1">
      <alignment horizontal="center" vertical="center"/>
    </xf>
    <xf numFmtId="0" fontId="27" fillId="0" borderId="13" xfId="0" applyFont="1" applyFill="1" applyBorder="1" applyAlignment="1" applyProtection="1">
      <alignment horizontal="center" vertical="center"/>
    </xf>
    <xf numFmtId="0" fontId="36" fillId="0" borderId="0" xfId="0" applyFont="1" applyFill="1" applyProtection="1">
      <protection locked="0"/>
    </xf>
    <xf numFmtId="0" fontId="32" fillId="0" borderId="0" xfId="0" applyFont="1" applyFill="1" applyProtection="1">
      <protection locked="0"/>
    </xf>
    <xf numFmtId="0" fontId="26" fillId="0" borderId="18" xfId="0" applyFont="1" applyBorder="1" applyAlignment="1" applyProtection="1">
      <alignment horizontal="left" vertical="center" wrapText="1" indent="1"/>
    </xf>
    <xf numFmtId="164" fontId="19" fillId="0" borderId="17" xfId="4" applyNumberFormat="1" applyFont="1" applyFill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7" fillId="0" borderId="37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8" xfId="0" applyNumberFormat="1" applyFill="1" applyBorder="1" applyAlignment="1" applyProtection="1">
      <alignment horizontal="left" vertical="center" wrapText="1" indent="1"/>
    </xf>
    <xf numFmtId="164" fontId="0" fillId="0" borderId="39" xfId="0" applyNumberFormat="1" applyFill="1" applyBorder="1" applyAlignment="1" applyProtection="1">
      <alignment horizontal="left" vertical="center" wrapText="1" indent="1"/>
    </xf>
    <xf numFmtId="164" fontId="30" fillId="0" borderId="37" xfId="0" applyNumberFormat="1" applyFont="1" applyFill="1" applyBorder="1" applyAlignment="1" applyProtection="1">
      <alignment horizontal="left" vertical="center" wrapText="1" indent="1"/>
    </xf>
    <xf numFmtId="164" fontId="30" fillId="0" borderId="13" xfId="0" applyNumberFormat="1" applyFont="1" applyFill="1" applyBorder="1" applyAlignment="1" applyProtection="1">
      <alignment horizontal="left" vertical="center" wrapText="1" indent="1"/>
    </xf>
    <xf numFmtId="164" fontId="30" fillId="0" borderId="41" xfId="0" applyNumberFormat="1" applyFont="1" applyFill="1" applyBorder="1" applyAlignment="1" applyProtection="1">
      <alignment horizontal="right" vertical="center" wrapText="1" indent="1"/>
    </xf>
    <xf numFmtId="0" fontId="8" fillId="0" borderId="28" xfId="0" quotePrefix="1" applyFont="1" applyFill="1" applyBorder="1" applyAlignment="1" applyProtection="1">
      <alignment horizontal="right" vertical="center" indent="1"/>
    </xf>
    <xf numFmtId="0" fontId="8" fillId="0" borderId="43" xfId="0" applyFont="1" applyFill="1" applyBorder="1" applyAlignment="1" applyProtection="1">
      <alignment horizontal="right" vertical="center" indent="1"/>
    </xf>
    <xf numFmtId="164" fontId="8" fillId="0" borderId="34" xfId="0" applyNumberFormat="1" applyFont="1" applyFill="1" applyBorder="1" applyAlignment="1" applyProtection="1">
      <alignment horizontal="right" vertical="center" wrapText="1" indent="1"/>
    </xf>
    <xf numFmtId="0" fontId="24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44" xfId="0" applyNumberFormat="1" applyFill="1" applyBorder="1" applyAlignment="1" applyProtection="1">
      <alignment horizontal="left" vertical="center" wrapText="1" indent="1"/>
    </xf>
    <xf numFmtId="0" fontId="8" fillId="0" borderId="46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16" xfId="4" applyFont="1" applyFill="1" applyBorder="1" applyAlignment="1" applyProtection="1">
      <alignment horizontal="center" vertical="center" wrapText="1"/>
    </xf>
    <xf numFmtId="0" fontId="19" fillId="0" borderId="24" xfId="4" applyFont="1" applyFill="1" applyBorder="1" applyAlignment="1" applyProtection="1">
      <alignment horizontal="center" vertical="center" wrapText="1"/>
    </xf>
    <xf numFmtId="0" fontId="12" fillId="0" borderId="0" xfId="4" applyFill="1" applyProtection="1"/>
    <xf numFmtId="0" fontId="21" fillId="0" borderId="0" xfId="4" applyFont="1" applyFill="1" applyProtection="1"/>
    <xf numFmtId="0" fontId="15" fillId="0" borderId="0" xfId="4" applyFont="1" applyFill="1" applyProtection="1"/>
    <xf numFmtId="0" fontId="26" fillId="0" borderId="13" xfId="0" applyFont="1" applyBorder="1" applyAlignment="1" applyProtection="1">
      <alignment wrapText="1"/>
    </xf>
    <xf numFmtId="0" fontId="25" fillId="0" borderId="9" xfId="0" applyFont="1" applyBorder="1" applyAlignment="1" applyProtection="1">
      <alignment wrapText="1"/>
    </xf>
    <xf numFmtId="0" fontId="25" fillId="0" borderId="8" xfId="0" applyFont="1" applyBorder="1" applyAlignment="1" applyProtection="1">
      <alignment wrapText="1"/>
    </xf>
    <xf numFmtId="0" fontId="25" fillId="0" borderId="10" xfId="0" applyFont="1" applyBorder="1" applyAlignment="1" applyProtection="1">
      <alignment wrapText="1"/>
    </xf>
    <xf numFmtId="0" fontId="26" fillId="0" borderId="18" xfId="0" applyFont="1" applyBorder="1" applyAlignment="1" applyProtection="1">
      <alignment wrapText="1"/>
    </xf>
    <xf numFmtId="0" fontId="12" fillId="0" borderId="0" xfId="4" applyFill="1" applyAlignment="1" applyProtection="1"/>
    <xf numFmtId="164" fontId="24" fillId="0" borderId="17" xfId="0" quotePrefix="1" applyNumberFormat="1" applyFont="1" applyBorder="1" applyAlignment="1" applyProtection="1">
      <alignment horizontal="right" vertical="center" wrapText="1" indent="1"/>
    </xf>
    <xf numFmtId="0" fontId="23" fillId="0" borderId="0" xfId="4" applyFont="1" applyFill="1" applyProtection="1"/>
    <xf numFmtId="0" fontId="30" fillId="0" borderId="13" xfId="4" applyFont="1" applyFill="1" applyBorder="1" applyAlignment="1">
      <alignment horizontal="center" vertical="center"/>
    </xf>
    <xf numFmtId="165" fontId="30" fillId="0" borderId="14" xfId="4" applyNumberFormat="1" applyFont="1" applyFill="1" applyBorder="1"/>
    <xf numFmtId="165" fontId="30" fillId="0" borderId="17" xfId="4" applyNumberFormat="1" applyFont="1" applyFill="1" applyBorder="1"/>
    <xf numFmtId="0" fontId="32" fillId="0" borderId="0" xfId="4" applyFont="1" applyFill="1"/>
    <xf numFmtId="164" fontId="6" fillId="0" borderId="35" xfId="0" applyNumberFormat="1" applyFont="1" applyFill="1" applyBorder="1" applyAlignment="1" applyProtection="1">
      <alignment horizontal="right" vertical="center"/>
    </xf>
    <xf numFmtId="0" fontId="12" fillId="0" borderId="37" xfId="5" applyFont="1" applyFill="1" applyBorder="1" applyAlignment="1" applyProtection="1">
      <alignment horizontal="center"/>
      <protection locked="0"/>
    </xf>
    <xf numFmtId="0" fontId="23" fillId="0" borderId="37" xfId="0" applyFont="1" applyFill="1" applyBorder="1" applyAlignment="1">
      <alignment horizontal="center"/>
    </xf>
    <xf numFmtId="0" fontId="8" fillId="0" borderId="48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0" fontId="36" fillId="0" borderId="37" xfId="0" applyFont="1" applyFill="1" applyBorder="1" applyAlignment="1" applyProtection="1">
      <alignment horizontal="center"/>
    </xf>
    <xf numFmtId="0" fontId="0" fillId="0" borderId="0" xfId="0" applyFill="1" applyBorder="1" applyProtection="1">
      <protection locked="0"/>
    </xf>
    <xf numFmtId="0" fontId="0" fillId="0" borderId="0" xfId="0" applyFill="1" applyBorder="1" applyProtection="1"/>
    <xf numFmtId="0" fontId="6" fillId="0" borderId="0" xfId="0" applyFont="1" applyFill="1" applyBorder="1" applyAlignment="1" applyProtection="1">
      <alignment horizontal="center"/>
    </xf>
    <xf numFmtId="164" fontId="23" fillId="0" borderId="35" xfId="4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 wrapText="1"/>
    </xf>
    <xf numFmtId="3" fontId="4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Border="1" applyAlignment="1">
      <alignment horizontal="right" wrapText="1"/>
    </xf>
    <xf numFmtId="0" fontId="8" fillId="0" borderId="37" xfId="4" applyFont="1" applyFill="1" applyBorder="1" applyAlignment="1" applyProtection="1">
      <alignment horizontal="center" vertical="center" wrapText="1"/>
    </xf>
    <xf numFmtId="0" fontId="19" fillId="0" borderId="53" xfId="4" applyFont="1" applyFill="1" applyBorder="1" applyAlignment="1" applyProtection="1">
      <alignment horizontal="center" vertical="center" wrapText="1"/>
    </xf>
    <xf numFmtId="0" fontId="19" fillId="0" borderId="37" xfId="4" applyFont="1" applyFill="1" applyBorder="1" applyAlignment="1" applyProtection="1">
      <alignment horizontal="center" vertical="center" wrapText="1"/>
    </xf>
    <xf numFmtId="164" fontId="30" fillId="0" borderId="32" xfId="0" applyNumberFormat="1" applyFont="1" applyFill="1" applyBorder="1" applyAlignment="1" applyProtection="1">
      <alignment horizontal="right" vertical="center" wrapText="1" indent="1"/>
    </xf>
    <xf numFmtId="164" fontId="30" fillId="0" borderId="13" xfId="0" applyNumberFormat="1" applyFont="1" applyFill="1" applyBorder="1" applyAlignment="1" applyProtection="1">
      <alignment horizontal="centerContinuous" vertical="center" wrapText="1"/>
    </xf>
    <xf numFmtId="164" fontId="30" fillId="0" borderId="14" xfId="0" applyNumberFormat="1" applyFont="1" applyFill="1" applyBorder="1" applyAlignment="1" applyProtection="1">
      <alignment horizontal="centerContinuous" vertical="center" wrapText="1"/>
    </xf>
    <xf numFmtId="164" fontId="30" fillId="0" borderId="50" xfId="0" applyNumberFormat="1" applyFont="1" applyFill="1" applyBorder="1" applyAlignment="1" applyProtection="1">
      <alignment horizontal="centerContinuous" vertical="center" wrapText="1"/>
    </xf>
    <xf numFmtId="164" fontId="30" fillId="0" borderId="17" xfId="0" applyNumberFormat="1" applyFont="1" applyFill="1" applyBorder="1" applyAlignment="1" applyProtection="1">
      <alignment horizontal="centerContinuous" vertical="center" wrapText="1"/>
    </xf>
    <xf numFmtId="164" fontId="30" fillId="0" borderId="13" xfId="0" applyNumberFormat="1" applyFont="1" applyFill="1" applyBorder="1" applyAlignment="1" applyProtection="1">
      <alignment horizontal="center" vertical="center" wrapText="1"/>
    </xf>
    <xf numFmtId="164" fontId="30" fillId="0" borderId="14" xfId="0" applyNumberFormat="1" applyFont="1" applyFill="1" applyBorder="1" applyAlignment="1" applyProtection="1">
      <alignment horizontal="center" vertical="center" wrapText="1"/>
    </xf>
    <xf numFmtId="0" fontId="30" fillId="0" borderId="32" xfId="4" applyFont="1" applyFill="1" applyBorder="1" applyAlignment="1" applyProtection="1">
      <alignment horizontal="center" vertical="center" wrapText="1"/>
    </xf>
    <xf numFmtId="164" fontId="30" fillId="0" borderId="17" xfId="0" applyNumberFormat="1" applyFont="1" applyFill="1" applyBorder="1" applyAlignment="1" applyProtection="1">
      <alignment horizontal="center" vertical="center" wrapText="1"/>
    </xf>
    <xf numFmtId="0" fontId="30" fillId="0" borderId="37" xfId="4" applyFont="1" applyFill="1" applyBorder="1" applyAlignment="1" applyProtection="1">
      <alignment horizontal="center" vertical="center" wrapText="1"/>
    </xf>
    <xf numFmtId="164" fontId="30" fillId="0" borderId="37" xfId="0" applyNumberFormat="1" applyFont="1" applyFill="1" applyBorder="1" applyAlignment="1" applyProtection="1">
      <alignment horizontal="center" vertical="center" wrapText="1"/>
    </xf>
    <xf numFmtId="164" fontId="30" fillId="0" borderId="50" xfId="0" applyNumberFormat="1" applyFont="1" applyFill="1" applyBorder="1" applyAlignment="1" applyProtection="1">
      <alignment horizontal="center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 indent="1"/>
    </xf>
    <xf numFmtId="164" fontId="0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9" xfId="0" applyNumberFormat="1" applyFont="1" applyFill="1" applyBorder="1" applyAlignment="1" applyProtection="1">
      <alignment horizontal="left" vertical="center" wrapText="1" indent="1"/>
    </xf>
    <xf numFmtId="164" fontId="0" fillId="0" borderId="8" xfId="0" applyNumberFormat="1" applyFont="1" applyFill="1" applyBorder="1" applyAlignment="1" applyProtection="1">
      <alignment horizontal="left" vertical="center" wrapText="1" indent="1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0" xfId="0" applyNumberFormat="1" applyFont="1" applyFill="1" applyBorder="1" applyAlignment="1" applyProtection="1">
      <alignment horizontal="left" vertical="center" wrapText="1" indent="1"/>
    </xf>
    <xf numFmtId="164" fontId="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50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</xf>
    <xf numFmtId="164" fontId="0" fillId="0" borderId="44" xfId="0" applyNumberFormat="1" applyFont="1" applyFill="1" applyBorder="1" applyAlignment="1" applyProtection="1">
      <alignment horizontal="left" vertical="center" wrapText="1" indent="1"/>
    </xf>
    <xf numFmtId="164" fontId="0" fillId="0" borderId="7" xfId="0" applyNumberFormat="1" applyFont="1" applyFill="1" applyBorder="1" applyAlignment="1" applyProtection="1">
      <alignment horizontal="left" vertical="center" wrapText="1" indent="1"/>
    </xf>
    <xf numFmtId="164" fontId="17" fillId="0" borderId="1" xfId="0" applyNumberFormat="1" applyFont="1" applyFill="1" applyBorder="1" applyAlignment="1" applyProtection="1">
      <alignment horizontal="right" vertical="center" wrapText="1" indent="1"/>
    </xf>
    <xf numFmtId="164" fontId="17" fillId="0" borderId="58" xfId="0" applyNumberFormat="1" applyFont="1" applyFill="1" applyBorder="1" applyAlignment="1" applyProtection="1">
      <alignment horizontal="right" vertical="center" wrapText="1" indent="1"/>
    </xf>
    <xf numFmtId="164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 indent="1"/>
    </xf>
    <xf numFmtId="164" fontId="17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31" fillId="0" borderId="35" xfId="0" applyNumberFormat="1" applyFont="1" applyFill="1" applyBorder="1" applyAlignment="1" applyProtection="1">
      <alignment horizontal="right" vertical="center"/>
    </xf>
    <xf numFmtId="164" fontId="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" xfId="0" applyNumberFormat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</xf>
    <xf numFmtId="164" fontId="0" fillId="0" borderId="8" xfId="0" applyNumberFormat="1" applyFont="1" applyFill="1" applyBorder="1" applyAlignment="1" applyProtection="1">
      <alignment horizontal="left" vertical="center" wrapText="1" indent="2"/>
    </xf>
    <xf numFmtId="164" fontId="0" fillId="0" borderId="2" xfId="0" applyNumberFormat="1" applyFont="1" applyFill="1" applyBorder="1" applyAlignment="1" applyProtection="1">
      <alignment horizontal="left" vertical="center" wrapText="1" indent="2"/>
    </xf>
    <xf numFmtId="164" fontId="17" fillId="0" borderId="2" xfId="0" applyNumberFormat="1" applyFont="1" applyFill="1" applyBorder="1" applyAlignment="1" applyProtection="1">
      <alignment horizontal="left" vertical="center" wrapText="1" indent="1"/>
    </xf>
    <xf numFmtId="164" fontId="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9" xfId="0" applyNumberFormat="1" applyFont="1" applyFill="1" applyBorder="1" applyAlignment="1" applyProtection="1">
      <alignment horizontal="left" vertical="center" wrapText="1" indent="2"/>
    </xf>
    <xf numFmtId="164" fontId="0" fillId="0" borderId="10" xfId="0" applyNumberFormat="1" applyFont="1" applyFill="1" applyBorder="1" applyAlignment="1" applyProtection="1">
      <alignment horizontal="left" vertical="center" wrapText="1" indent="2"/>
    </xf>
    <xf numFmtId="164" fontId="4" fillId="0" borderId="13" xfId="0" applyNumberFormat="1" applyFont="1" applyFill="1" applyBorder="1" applyAlignment="1" applyProtection="1">
      <alignment horizontal="center" vertical="center" wrapText="1"/>
    </xf>
    <xf numFmtId="164" fontId="4" fillId="0" borderId="14" xfId="0" applyNumberFormat="1" applyFont="1" applyFill="1" applyBorder="1" applyAlignment="1" applyProtection="1">
      <alignment horizontal="center" vertical="center" wrapText="1"/>
    </xf>
    <xf numFmtId="164" fontId="4" fillId="0" borderId="17" xfId="0" applyNumberFormat="1" applyFont="1" applyFill="1" applyBorder="1" applyAlignment="1" applyProtection="1">
      <alignment horizontal="center" vertical="center" wrapText="1"/>
    </xf>
    <xf numFmtId="164" fontId="4" fillId="0" borderId="18" xfId="0" applyNumberFormat="1" applyFont="1" applyFill="1" applyBorder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164" fontId="4" fillId="0" borderId="20" xfId="0" applyNumberFormat="1" applyFont="1" applyFill="1" applyBorder="1" applyAlignment="1" applyProtection="1">
      <alignment horizontal="center" vertical="center" wrapText="1"/>
    </xf>
    <xf numFmtId="164" fontId="15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21" xfId="0" applyNumberFormat="1" applyFont="1" applyFill="1" applyBorder="1" applyAlignment="1" applyProtection="1">
      <alignment vertical="center" wrapText="1"/>
    </xf>
    <xf numFmtId="164" fontId="15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0" xfId="0" applyNumberFormat="1" applyFont="1" applyFill="1" applyAlignment="1">
      <alignment vertical="center" wrapText="1"/>
    </xf>
    <xf numFmtId="164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6" xfId="0" applyNumberFormat="1" applyFont="1" applyFill="1" applyBorder="1" applyAlignment="1" applyProtection="1">
      <alignment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22" xfId="0" applyNumberFormat="1" applyFont="1" applyFill="1" applyBorder="1" applyAlignment="1" applyProtection="1">
      <alignment vertical="center" wrapText="1"/>
    </xf>
    <xf numFmtId="164" fontId="4" fillId="0" borderId="13" xfId="0" applyNumberFormat="1" applyFont="1" applyFill="1" applyBorder="1" applyAlignment="1" applyProtection="1">
      <alignment horizontal="left" vertical="center" wrapText="1"/>
    </xf>
    <xf numFmtId="164" fontId="4" fillId="0" borderId="14" xfId="0" applyNumberFormat="1" applyFont="1" applyFill="1" applyBorder="1" applyAlignment="1" applyProtection="1">
      <alignment vertical="center" wrapText="1"/>
    </xf>
    <xf numFmtId="164" fontId="4" fillId="2" borderId="14" xfId="0" applyNumberFormat="1" applyFont="1" applyFill="1" applyBorder="1" applyAlignment="1" applyProtection="1">
      <alignment vertical="center" wrapText="1"/>
    </xf>
    <xf numFmtId="164" fontId="4" fillId="0" borderId="17" xfId="0" applyNumberFormat="1" applyFont="1" applyFill="1" applyBorder="1" applyAlignment="1" applyProtection="1">
      <alignment vertical="center" wrapText="1"/>
    </xf>
    <xf numFmtId="164" fontId="30" fillId="0" borderId="0" xfId="0" applyNumberFormat="1" applyFont="1" applyFill="1" applyAlignment="1" applyProtection="1">
      <alignment horizontal="right" vertical="center" wrapText="1"/>
    </xf>
    <xf numFmtId="164" fontId="30" fillId="0" borderId="35" xfId="0" applyNumberFormat="1" applyFont="1" applyFill="1" applyBorder="1" applyAlignment="1" applyProtection="1">
      <alignment horizontal="right" vertical="center"/>
    </xf>
    <xf numFmtId="0" fontId="30" fillId="0" borderId="11" xfId="4" applyFont="1" applyFill="1" applyBorder="1" applyAlignment="1" applyProtection="1">
      <alignment horizontal="center" vertical="center" wrapText="1"/>
    </xf>
    <xf numFmtId="0" fontId="30" fillId="0" borderId="4" xfId="4" applyFont="1" applyFill="1" applyBorder="1" applyAlignment="1" applyProtection="1">
      <alignment horizontal="center" vertical="center" wrapText="1"/>
    </xf>
    <xf numFmtId="0" fontId="30" fillId="0" borderId="28" xfId="4" applyFont="1" applyFill="1" applyBorder="1" applyAlignment="1" applyProtection="1">
      <alignment horizontal="center" vertical="center" wrapText="1"/>
    </xf>
    <xf numFmtId="0" fontId="16" fillId="0" borderId="13" xfId="4" applyFont="1" applyFill="1" applyBorder="1" applyAlignment="1" applyProtection="1">
      <alignment horizontal="center" vertical="center"/>
    </xf>
    <xf numFmtId="0" fontId="16" fillId="0" borderId="14" xfId="4" applyFont="1" applyFill="1" applyBorder="1" applyAlignment="1" applyProtection="1">
      <alignment horizontal="center" vertical="center"/>
    </xf>
    <xf numFmtId="0" fontId="16" fillId="0" borderId="17" xfId="4" applyFont="1" applyFill="1" applyBorder="1" applyAlignment="1" applyProtection="1">
      <alignment horizontal="center" vertical="center"/>
    </xf>
    <xf numFmtId="0" fontId="16" fillId="0" borderId="11" xfId="4" applyFont="1" applyFill="1" applyBorder="1" applyAlignment="1" applyProtection="1">
      <alignment horizontal="center" vertical="center"/>
    </xf>
    <xf numFmtId="0" fontId="16" fillId="0" borderId="3" xfId="4" applyFont="1" applyFill="1" applyBorder="1" applyProtection="1"/>
    <xf numFmtId="165" fontId="16" fillId="0" borderId="42" xfId="1" applyNumberFormat="1" applyFont="1" applyFill="1" applyBorder="1" applyProtection="1">
      <protection locked="0"/>
    </xf>
    <xf numFmtId="0" fontId="16" fillId="0" borderId="8" xfId="4" applyFont="1" applyFill="1" applyBorder="1" applyAlignment="1" applyProtection="1">
      <alignment horizontal="center" vertical="center"/>
    </xf>
    <xf numFmtId="0" fontId="38" fillId="0" borderId="2" xfId="0" applyFont="1" applyBorder="1" applyAlignment="1">
      <alignment horizontal="justify" wrapText="1"/>
    </xf>
    <xf numFmtId="165" fontId="16" fillId="0" borderId="33" xfId="1" applyNumberFormat="1" applyFont="1" applyFill="1" applyBorder="1" applyProtection="1">
      <protection locked="0"/>
    </xf>
    <xf numFmtId="0" fontId="38" fillId="0" borderId="2" xfId="0" applyFont="1" applyBorder="1" applyAlignment="1">
      <alignment wrapText="1"/>
    </xf>
    <xf numFmtId="0" fontId="16" fillId="0" borderId="10" xfId="4" applyFont="1" applyFill="1" applyBorder="1" applyAlignment="1" applyProtection="1">
      <alignment horizontal="center" vertical="center"/>
    </xf>
    <xf numFmtId="165" fontId="16" fillId="0" borderId="34" xfId="1" applyNumberFormat="1" applyFont="1" applyFill="1" applyBorder="1" applyProtection="1">
      <protection locked="0"/>
    </xf>
    <xf numFmtId="0" fontId="38" fillId="0" borderId="27" xfId="0" applyFont="1" applyBorder="1" applyAlignment="1">
      <alignment wrapText="1"/>
    </xf>
    <xf numFmtId="0" fontId="16" fillId="0" borderId="4" xfId="4" applyFont="1" applyFill="1" applyBorder="1" applyProtection="1">
      <protection locked="0"/>
    </xf>
    <xf numFmtId="165" fontId="16" fillId="0" borderId="28" xfId="1" applyNumberFormat="1" applyFont="1" applyFill="1" applyBorder="1" applyProtection="1">
      <protection locked="0"/>
    </xf>
    <xf numFmtId="0" fontId="16" fillId="0" borderId="2" xfId="4" applyFont="1" applyFill="1" applyBorder="1" applyProtection="1">
      <protection locked="0"/>
    </xf>
    <xf numFmtId="165" fontId="16" fillId="0" borderId="21" xfId="1" applyNumberFormat="1" applyFont="1" applyFill="1" applyBorder="1" applyProtection="1">
      <protection locked="0"/>
    </xf>
    <xf numFmtId="0" fontId="16" fillId="0" borderId="6" xfId="4" applyFont="1" applyFill="1" applyBorder="1" applyProtection="1">
      <protection locked="0"/>
    </xf>
    <xf numFmtId="165" fontId="16" fillId="0" borderId="22" xfId="1" applyNumberFormat="1" applyFont="1" applyFill="1" applyBorder="1" applyProtection="1">
      <protection locked="0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4" xfId="4" applyFont="1" applyFill="1" applyBorder="1" applyAlignment="1" applyProtection="1">
      <alignment horizontal="left" vertical="center" wrapText="1"/>
    </xf>
    <xf numFmtId="165" fontId="30" fillId="0" borderId="17" xfId="1" applyNumberFormat="1" applyFont="1" applyFill="1" applyBorder="1" applyProtection="1"/>
    <xf numFmtId="164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vertical="top" wrapText="1"/>
    </xf>
    <xf numFmtId="164" fontId="10" fillId="0" borderId="0" xfId="0" applyNumberFormat="1" applyFont="1" applyFill="1" applyAlignment="1">
      <alignment vertical="center" wrapText="1"/>
    </xf>
    <xf numFmtId="164" fontId="30" fillId="0" borderId="31" xfId="0" applyNumberFormat="1" applyFont="1" applyFill="1" applyBorder="1" applyAlignment="1">
      <alignment horizontal="left" vertical="center" wrapText="1" indent="2"/>
    </xf>
    <xf numFmtId="164" fontId="30" fillId="0" borderId="32" xfId="0" applyNumberFormat="1" applyFont="1" applyFill="1" applyBorder="1" applyAlignment="1">
      <alignment horizontal="left" vertical="center" wrapText="1" indent="2"/>
    </xf>
    <xf numFmtId="164" fontId="30" fillId="0" borderId="41" xfId="0" applyNumberFormat="1" applyFont="1" applyFill="1" applyBorder="1" applyAlignment="1">
      <alignment horizontal="center" vertical="center" wrapText="1"/>
    </xf>
    <xf numFmtId="164" fontId="4" fillId="0" borderId="37" xfId="0" applyNumberFormat="1" applyFont="1" applyFill="1" applyBorder="1" applyAlignment="1">
      <alignment horizontal="center" vertical="center" wrapText="1"/>
    </xf>
    <xf numFmtId="164" fontId="4" fillId="0" borderId="65" xfId="0" applyNumberFormat="1" applyFont="1" applyFill="1" applyBorder="1" applyAlignment="1">
      <alignment horizontal="center" vertical="center"/>
    </xf>
    <xf numFmtId="164" fontId="4" fillId="0" borderId="37" xfId="0" applyNumberFormat="1" applyFont="1" applyFill="1" applyBorder="1" applyAlignment="1">
      <alignment horizontal="center" vertical="center"/>
    </xf>
    <xf numFmtId="164" fontId="4" fillId="0" borderId="61" xfId="0" applyNumberFormat="1" applyFont="1" applyFill="1" applyBorder="1" applyAlignment="1">
      <alignment horizontal="center" vertical="center"/>
    </xf>
    <xf numFmtId="49" fontId="0" fillId="0" borderId="46" xfId="0" applyNumberFormat="1" applyFont="1" applyFill="1" applyBorder="1" applyAlignment="1">
      <alignment horizontal="left" vertical="center"/>
    </xf>
    <xf numFmtId="3" fontId="0" fillId="0" borderId="60" xfId="0" applyNumberFormat="1" applyFont="1" applyFill="1" applyBorder="1" applyAlignment="1" applyProtection="1">
      <alignment horizontal="right" vertical="center"/>
      <protection locked="0"/>
    </xf>
    <xf numFmtId="3" fontId="0" fillId="0" borderId="60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63" xfId="0" applyNumberFormat="1" applyFont="1" applyFill="1" applyBorder="1" applyAlignment="1" applyProtection="1">
      <alignment horizontal="right" vertical="center" wrapText="1"/>
      <protection locked="0"/>
    </xf>
    <xf numFmtId="49" fontId="17" fillId="0" borderId="67" xfId="0" quotePrefix="1" applyNumberFormat="1" applyFont="1" applyFill="1" applyBorder="1" applyAlignment="1">
      <alignment horizontal="left" vertical="center" indent="1"/>
    </xf>
    <xf numFmtId="3" fontId="17" fillId="0" borderId="39" xfId="0" applyNumberFormat="1" applyFont="1" applyFill="1" applyBorder="1" applyAlignment="1" applyProtection="1">
      <alignment horizontal="right" vertical="center"/>
      <protection locked="0"/>
    </xf>
    <xf numFmtId="3" fontId="17" fillId="0" borderId="39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67" xfId="0" applyNumberFormat="1" applyFont="1" applyFill="1" applyBorder="1" applyAlignment="1">
      <alignment horizontal="left" vertical="center"/>
    </xf>
    <xf numFmtId="3" fontId="0" fillId="0" borderId="39" xfId="0" applyNumberFormat="1" applyFont="1" applyFill="1" applyBorder="1" applyAlignment="1" applyProtection="1">
      <alignment horizontal="right" vertical="center"/>
      <protection locked="0"/>
    </xf>
    <xf numFmtId="3" fontId="0" fillId="0" borderId="39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29" xfId="0" applyNumberFormat="1" applyFont="1" applyFill="1" applyBorder="1" applyAlignment="1" applyProtection="1">
      <alignment horizontal="left" vertical="center"/>
      <protection locked="0"/>
    </xf>
    <xf numFmtId="3" fontId="0" fillId="0" borderId="68" xfId="0" applyNumberFormat="1" applyFont="1" applyFill="1" applyBorder="1" applyAlignment="1" applyProtection="1">
      <alignment horizontal="right" vertical="center"/>
      <protection locked="0"/>
    </xf>
    <xf numFmtId="3" fontId="0" fillId="0" borderId="68" xfId="0" applyNumberFormat="1" applyFont="1" applyFill="1" applyBorder="1" applyAlignment="1" applyProtection="1">
      <alignment horizontal="right" vertical="center" wrapText="1"/>
      <protection locked="0"/>
    </xf>
    <xf numFmtId="49" fontId="30" fillId="0" borderId="31" xfId="0" applyNumberFormat="1" applyFont="1" applyFill="1" applyBorder="1" applyAlignment="1" applyProtection="1">
      <alignment horizontal="left" vertical="center" indent="1"/>
      <protection locked="0"/>
    </xf>
    <xf numFmtId="164" fontId="30" fillId="0" borderId="37" xfId="0" applyNumberFormat="1" applyFont="1" applyFill="1" applyBorder="1" applyAlignment="1">
      <alignment vertical="center"/>
    </xf>
    <xf numFmtId="49" fontId="30" fillId="0" borderId="62" xfId="0" applyNumberFormat="1" applyFont="1" applyFill="1" applyBorder="1" applyAlignment="1" applyProtection="1">
      <alignment vertical="center"/>
      <protection locked="0"/>
    </xf>
    <xf numFmtId="49" fontId="30" fillId="0" borderId="62" xfId="0" applyNumberFormat="1" applyFont="1" applyFill="1" applyBorder="1" applyAlignment="1" applyProtection="1">
      <alignment horizontal="right" vertical="center"/>
      <protection locked="0"/>
    </xf>
    <xf numFmtId="3" fontId="15" fillId="0" borderId="62" xfId="0" applyNumberFormat="1" applyFont="1" applyFill="1" applyBorder="1" applyAlignment="1" applyProtection="1">
      <alignment horizontal="right" vertical="center" wrapText="1"/>
      <protection locked="0"/>
    </xf>
    <xf numFmtId="49" fontId="30" fillId="0" borderId="35" xfId="0" applyNumberFormat="1" applyFont="1" applyFill="1" applyBorder="1" applyAlignment="1" applyProtection="1">
      <alignment vertical="center"/>
      <protection locked="0"/>
    </xf>
    <xf numFmtId="49" fontId="30" fillId="0" borderId="35" xfId="0" applyNumberFormat="1" applyFont="1" applyFill="1" applyBorder="1" applyAlignment="1" applyProtection="1">
      <alignment horizontal="right" vertical="center"/>
      <protection locked="0"/>
    </xf>
    <xf numFmtId="3" fontId="15" fillId="0" borderId="35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9" xfId="0" applyNumberFormat="1" applyFont="1" applyFill="1" applyBorder="1" applyAlignment="1">
      <alignment horizontal="left" vertical="center"/>
    </xf>
    <xf numFmtId="49" fontId="0" fillId="0" borderId="8" xfId="0" applyNumberFormat="1" applyFont="1" applyFill="1" applyBorder="1" applyAlignment="1">
      <alignment horizontal="left" vertical="center"/>
    </xf>
    <xf numFmtId="49" fontId="0" fillId="0" borderId="8" xfId="0" applyNumberFormat="1" applyFont="1" applyFill="1" applyBorder="1" applyAlignment="1" applyProtection="1">
      <alignment horizontal="left" vertical="center"/>
      <protection locked="0"/>
    </xf>
    <xf numFmtId="49" fontId="0" fillId="0" borderId="10" xfId="0" applyNumberFormat="1" applyFont="1" applyFill="1" applyBorder="1" applyAlignment="1" applyProtection="1">
      <alignment horizontal="left" vertical="center"/>
      <protection locked="0"/>
    </xf>
    <xf numFmtId="166" fontId="4" fillId="0" borderId="37" xfId="0" applyNumberFormat="1" applyFont="1" applyFill="1" applyBorder="1" applyAlignment="1">
      <alignment horizontal="left" vertical="center" wrapText="1" indent="1"/>
    </xf>
    <xf numFmtId="166" fontId="39" fillId="0" borderId="0" xfId="0" applyNumberFormat="1" applyFont="1" applyFill="1" applyBorder="1" applyAlignment="1">
      <alignment horizontal="left" vertical="center" wrapText="1"/>
    </xf>
    <xf numFmtId="164" fontId="0" fillId="0" borderId="46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69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59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37" xfId="0" applyNumberFormat="1" applyFont="1" applyFill="1" applyBorder="1" applyAlignment="1" applyProtection="1">
      <alignment horizontal="left" vertical="center" wrapText="1"/>
      <protection locked="0"/>
    </xf>
    <xf numFmtId="164" fontId="30" fillId="0" borderId="37" xfId="0" applyNumberFormat="1" applyFont="1" applyFill="1" applyBorder="1" applyAlignment="1">
      <alignment horizontal="left" vertical="center" wrapText="1" indent="2"/>
    </xf>
    <xf numFmtId="3" fontId="0" fillId="0" borderId="42" xfId="0" applyNumberFormat="1" applyFont="1" applyFill="1" applyBorder="1" applyAlignment="1" applyProtection="1">
      <alignment horizontal="right" vertical="center" wrapText="1"/>
      <protection locked="0"/>
    </xf>
    <xf numFmtId="0" fontId="30" fillId="0" borderId="16" xfId="5" applyFont="1" applyFill="1" applyBorder="1" applyAlignment="1" applyProtection="1">
      <alignment horizontal="center" vertical="center"/>
    </xf>
    <xf numFmtId="0" fontId="16" fillId="0" borderId="1" xfId="5" applyFont="1" applyFill="1" applyBorder="1" applyAlignment="1" applyProtection="1">
      <alignment horizontal="left" vertical="center" wrapText="1" indent="1"/>
    </xf>
    <xf numFmtId="164" fontId="16" fillId="0" borderId="1" xfId="5" applyNumberFormat="1" applyFont="1" applyFill="1" applyBorder="1" applyAlignment="1" applyProtection="1">
      <alignment vertical="center"/>
      <protection locked="0"/>
    </xf>
    <xf numFmtId="164" fontId="16" fillId="0" borderId="25" xfId="5" applyNumberFormat="1" applyFont="1" applyFill="1" applyBorder="1" applyAlignment="1" applyProtection="1">
      <alignment vertical="center"/>
    </xf>
    <xf numFmtId="0" fontId="16" fillId="0" borderId="2" xfId="5" applyFont="1" applyFill="1" applyBorder="1" applyAlignment="1" applyProtection="1">
      <alignment horizontal="left" vertical="center" wrapText="1" indent="1"/>
    </xf>
    <xf numFmtId="164" fontId="16" fillId="0" borderId="2" xfId="5" applyNumberFormat="1" applyFont="1" applyFill="1" applyBorder="1" applyAlignment="1" applyProtection="1">
      <alignment vertical="center"/>
      <protection locked="0"/>
    </xf>
    <xf numFmtId="164" fontId="16" fillId="0" borderId="21" xfId="5" applyNumberFormat="1" applyFont="1" applyFill="1" applyBorder="1" applyAlignment="1" applyProtection="1">
      <alignment vertical="center"/>
    </xf>
    <xf numFmtId="0" fontId="16" fillId="0" borderId="3" xfId="5" applyFont="1" applyFill="1" applyBorder="1" applyAlignment="1" applyProtection="1">
      <alignment horizontal="left" vertical="center" wrapText="1" indent="1"/>
    </xf>
    <xf numFmtId="164" fontId="16" fillId="0" borderId="3" xfId="5" applyNumberFormat="1" applyFont="1" applyFill="1" applyBorder="1" applyAlignment="1" applyProtection="1">
      <alignment vertical="center"/>
      <protection locked="0"/>
    </xf>
    <xf numFmtId="164" fontId="16" fillId="0" borderId="26" xfId="5" applyNumberFormat="1" applyFont="1" applyFill="1" applyBorder="1" applyAlignment="1" applyProtection="1">
      <alignment vertical="center"/>
    </xf>
    <xf numFmtId="0" fontId="16" fillId="0" borderId="2" xfId="5" applyFont="1" applyFill="1" applyBorder="1" applyAlignment="1" applyProtection="1">
      <alignment horizontal="left" vertical="center" indent="1"/>
    </xf>
    <xf numFmtId="0" fontId="30" fillId="0" borderId="14" xfId="5" applyFont="1" applyFill="1" applyBorder="1" applyAlignment="1" applyProtection="1">
      <alignment horizontal="left" vertical="center" indent="1"/>
    </xf>
    <xf numFmtId="164" fontId="30" fillId="0" borderId="14" xfId="5" applyNumberFormat="1" applyFont="1" applyFill="1" applyBorder="1" applyAlignment="1" applyProtection="1">
      <alignment vertical="center"/>
    </xf>
    <xf numFmtId="164" fontId="30" fillId="0" borderId="17" xfId="5" applyNumberFormat="1" applyFont="1" applyFill="1" applyBorder="1" applyAlignment="1" applyProtection="1">
      <alignment vertical="center"/>
    </xf>
    <xf numFmtId="0" fontId="16" fillId="0" borderId="3" xfId="5" applyFont="1" applyFill="1" applyBorder="1" applyAlignment="1" applyProtection="1">
      <alignment horizontal="left" vertical="center" indent="1"/>
    </xf>
    <xf numFmtId="0" fontId="30" fillId="0" borderId="14" xfId="5" applyFont="1" applyFill="1" applyBorder="1" applyAlignment="1" applyProtection="1">
      <alignment horizontal="left" indent="1"/>
    </xf>
    <xf numFmtId="164" fontId="30" fillId="0" borderId="14" xfId="5" applyNumberFormat="1" applyFont="1" applyFill="1" applyBorder="1" applyProtection="1"/>
    <xf numFmtId="164" fontId="30" fillId="0" borderId="17" xfId="5" applyNumberFormat="1" applyFont="1" applyFill="1" applyBorder="1" applyProtection="1"/>
    <xf numFmtId="0" fontId="31" fillId="0" borderId="14" xfId="5" applyFont="1" applyFill="1" applyBorder="1" applyAlignment="1" applyProtection="1">
      <alignment horizontal="left" indent="1"/>
    </xf>
    <xf numFmtId="0" fontId="31" fillId="0" borderId="37" xfId="5" applyFont="1" applyFill="1" applyBorder="1" applyAlignment="1" applyProtection="1">
      <alignment horizontal="right"/>
      <protection locked="0"/>
    </xf>
    <xf numFmtId="0" fontId="31" fillId="0" borderId="37" xfId="5" applyFont="1" applyFill="1" applyBorder="1" applyProtection="1"/>
    <xf numFmtId="0" fontId="40" fillId="0" borderId="16" xfId="5" applyFont="1" applyFill="1" applyBorder="1" applyAlignment="1" applyProtection="1">
      <alignment horizontal="center" vertical="center"/>
    </xf>
    <xf numFmtId="0" fontId="40" fillId="0" borderId="24" xfId="5" applyFont="1" applyFill="1" applyBorder="1" applyAlignment="1" applyProtection="1">
      <alignment horizontal="center" vertical="center"/>
    </xf>
    <xf numFmtId="0" fontId="8" fillId="0" borderId="49" xfId="0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left" vertical="center" wrapText="1" indent="1"/>
    </xf>
    <xf numFmtId="164" fontId="8" fillId="0" borderId="17" xfId="4" applyNumberFormat="1" applyFont="1" applyFill="1" applyBorder="1" applyAlignment="1" applyProtection="1">
      <alignment horizontal="right" vertical="center" wrapText="1" indent="1"/>
    </xf>
    <xf numFmtId="164" fontId="8" fillId="0" borderId="52" xfId="4" applyNumberFormat="1" applyFont="1" applyFill="1" applyBorder="1" applyAlignment="1" applyProtection="1">
      <alignment horizontal="right" vertical="center" wrapText="1" indent="1"/>
    </xf>
    <xf numFmtId="49" fontId="18" fillId="0" borderId="9" xfId="4" applyNumberFormat="1" applyFont="1" applyFill="1" applyBorder="1" applyAlignment="1" applyProtection="1">
      <alignment horizontal="center" vertical="center" wrapText="1"/>
    </xf>
    <xf numFmtId="0" fontId="34" fillId="0" borderId="3" xfId="0" applyFont="1" applyBorder="1" applyAlignment="1" applyProtection="1">
      <alignment horizontal="left" wrapText="1" indent="1"/>
    </xf>
    <xf numFmtId="164" fontId="18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8" xfId="4" applyNumberFormat="1" applyFont="1" applyFill="1" applyBorder="1" applyAlignment="1" applyProtection="1">
      <alignment horizontal="center" vertical="center" wrapText="1"/>
    </xf>
    <xf numFmtId="0" fontId="34" fillId="0" borderId="2" xfId="0" applyFont="1" applyBorder="1" applyAlignment="1" applyProtection="1">
      <alignment horizontal="left" wrapText="1" indent="1"/>
    </xf>
    <xf numFmtId="164" fontId="18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10" xfId="4" applyNumberFormat="1" applyFont="1" applyFill="1" applyBorder="1" applyAlignment="1" applyProtection="1">
      <alignment horizontal="center" vertical="center" wrapText="1"/>
    </xf>
    <xf numFmtId="0" fontId="34" fillId="0" borderId="6" xfId="0" applyFont="1" applyBorder="1" applyAlignment="1" applyProtection="1">
      <alignment horizontal="left" wrapText="1" indent="1"/>
    </xf>
    <xf numFmtId="164" fontId="18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4" xfId="0" applyFont="1" applyBorder="1" applyAlignment="1" applyProtection="1">
      <alignment horizontal="left" vertical="center" wrapText="1" indent="1"/>
    </xf>
    <xf numFmtId="164" fontId="8" fillId="0" borderId="53" xfId="4" applyNumberFormat="1" applyFont="1" applyFill="1" applyBorder="1" applyAlignment="1" applyProtection="1">
      <alignment horizontal="right" vertical="center" wrapText="1" indent="1"/>
    </xf>
    <xf numFmtId="164" fontId="18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4" applyNumberFormat="1" applyFont="1" applyFill="1" applyBorder="1" applyAlignment="1" applyProtection="1">
      <alignment horizontal="right" vertical="center" wrapText="1" indent="1"/>
    </xf>
    <xf numFmtId="164" fontId="29" fillId="0" borderId="53" xfId="4" applyNumberFormat="1" applyFont="1" applyFill="1" applyBorder="1" applyAlignment="1" applyProtection="1">
      <alignment horizontal="right" vertical="center" wrapText="1" indent="1"/>
    </xf>
    <xf numFmtId="164" fontId="18" fillId="0" borderId="26" xfId="4" applyNumberFormat="1" applyFont="1" applyFill="1" applyBorder="1" applyAlignment="1" applyProtection="1">
      <alignment horizontal="right" vertical="center" wrapText="1" indent="1"/>
    </xf>
    <xf numFmtId="164" fontId="18" fillId="0" borderId="52" xfId="4" applyNumberFormat="1" applyFont="1" applyFill="1" applyBorder="1" applyAlignment="1" applyProtection="1">
      <alignment horizontal="right" vertical="center" wrapText="1" indent="1"/>
    </xf>
    <xf numFmtId="164" fontId="41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41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41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41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41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41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3" xfId="0" applyFont="1" applyBorder="1" applyAlignment="1" applyProtection="1">
      <alignment horizontal="center" wrapText="1"/>
    </xf>
    <xf numFmtId="0" fontId="34" fillId="0" borderId="6" xfId="0" applyFont="1" applyBorder="1" applyAlignment="1" applyProtection="1">
      <alignment wrapText="1"/>
    </xf>
    <xf numFmtId="0" fontId="34" fillId="0" borderId="9" xfId="0" applyFont="1" applyBorder="1" applyAlignment="1" applyProtection="1">
      <alignment horizontal="center" wrapText="1"/>
    </xf>
    <xf numFmtId="0" fontId="34" fillId="0" borderId="8" xfId="0" applyFont="1" applyBorder="1" applyAlignment="1" applyProtection="1">
      <alignment horizontal="center" wrapText="1"/>
    </xf>
    <xf numFmtId="0" fontId="34" fillId="0" borderId="10" xfId="0" applyFont="1" applyBorder="1" applyAlignment="1" applyProtection="1">
      <alignment horizontal="center" wrapText="1"/>
    </xf>
    <xf numFmtId="164" fontId="8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3" xfId="4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4" xfId="0" applyFont="1" applyBorder="1" applyAlignment="1" applyProtection="1">
      <alignment wrapText="1"/>
    </xf>
    <xf numFmtId="0" fontId="24" fillId="0" borderId="18" xfId="0" applyFont="1" applyBorder="1" applyAlignment="1" applyProtection="1">
      <alignment horizontal="center" wrapText="1"/>
    </xf>
    <xf numFmtId="0" fontId="24" fillId="0" borderId="19" xfId="0" applyFont="1" applyBorder="1" applyAlignment="1" applyProtection="1">
      <alignment wrapText="1"/>
    </xf>
    <xf numFmtId="164" fontId="29" fillId="0" borderId="55" xfId="4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8" fillId="0" borderId="15" xfId="4" applyFont="1" applyFill="1" applyBorder="1" applyAlignment="1" applyProtection="1">
      <alignment horizontal="center" vertical="center" wrapText="1"/>
    </xf>
    <xf numFmtId="0" fontId="8" fillId="0" borderId="16" xfId="4" applyFont="1" applyFill="1" applyBorder="1" applyAlignment="1" applyProtection="1">
      <alignment vertical="center" wrapText="1"/>
    </xf>
    <xf numFmtId="164" fontId="8" fillId="0" borderId="24" xfId="4" applyNumberFormat="1" applyFont="1" applyFill="1" applyBorder="1" applyAlignment="1" applyProtection="1">
      <alignment horizontal="right" vertical="center" wrapText="1" indent="1"/>
    </xf>
    <xf numFmtId="49" fontId="18" fillId="0" borderId="11" xfId="4" applyNumberFormat="1" applyFont="1" applyFill="1" applyBorder="1" applyAlignment="1" applyProtection="1">
      <alignment horizontal="center" vertical="center" wrapText="1"/>
    </xf>
    <xf numFmtId="0" fontId="18" fillId="0" borderId="4" xfId="4" applyFont="1" applyFill="1" applyBorder="1" applyAlignment="1" applyProtection="1">
      <alignment horizontal="left" vertical="center" wrapText="1" indent="1"/>
    </xf>
    <xf numFmtId="164" fontId="18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" xfId="4" applyFont="1" applyFill="1" applyBorder="1" applyAlignment="1" applyProtection="1">
      <alignment horizontal="left" vertical="center" wrapText="1" indent="1"/>
    </xf>
    <xf numFmtId="0" fontId="18" fillId="0" borderId="5" xfId="4" applyFont="1" applyFill="1" applyBorder="1" applyAlignment="1" applyProtection="1">
      <alignment horizontal="left" vertical="center" wrapText="1" indent="1"/>
    </xf>
    <xf numFmtId="0" fontId="18" fillId="0" borderId="0" xfId="4" applyFont="1" applyFill="1" applyBorder="1" applyAlignment="1" applyProtection="1">
      <alignment horizontal="left" vertical="center" wrapText="1" indent="1"/>
    </xf>
    <xf numFmtId="0" fontId="18" fillId="0" borderId="2" xfId="4" applyFont="1" applyFill="1" applyBorder="1" applyAlignment="1" applyProtection="1">
      <alignment horizontal="left" indent="6"/>
    </xf>
    <xf numFmtId="0" fontId="18" fillId="0" borderId="2" xfId="4" applyFont="1" applyFill="1" applyBorder="1" applyAlignment="1" applyProtection="1">
      <alignment horizontal="left" vertical="center" wrapText="1" indent="6"/>
    </xf>
    <xf numFmtId="49" fontId="18" fillId="0" borderId="7" xfId="4" applyNumberFormat="1" applyFont="1" applyFill="1" applyBorder="1" applyAlignment="1" applyProtection="1">
      <alignment horizontal="center" vertical="center" wrapText="1"/>
    </xf>
    <xf numFmtId="0" fontId="18" fillId="0" borderId="6" xfId="4" applyFont="1" applyFill="1" applyBorder="1" applyAlignment="1" applyProtection="1">
      <alignment horizontal="left" vertical="center" wrapText="1" indent="6"/>
    </xf>
    <xf numFmtId="49" fontId="18" fillId="0" borderId="12" xfId="4" applyNumberFormat="1" applyFont="1" applyFill="1" applyBorder="1" applyAlignment="1" applyProtection="1">
      <alignment horizontal="center" vertical="center" wrapText="1"/>
    </xf>
    <xf numFmtId="0" fontId="18" fillId="0" borderId="27" xfId="4" applyFont="1" applyFill="1" applyBorder="1" applyAlignment="1" applyProtection="1">
      <alignment horizontal="left" vertical="center" wrapText="1" indent="6"/>
    </xf>
    <xf numFmtId="164" fontId="18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4" applyFont="1" applyFill="1" applyBorder="1" applyAlignment="1" applyProtection="1">
      <alignment vertical="center" wrapText="1"/>
    </xf>
    <xf numFmtId="0" fontId="18" fillId="0" borderId="6" xfId="4" applyFont="1" applyFill="1" applyBorder="1" applyAlignment="1" applyProtection="1">
      <alignment horizontal="left" vertical="center" wrapText="1" indent="1"/>
    </xf>
    <xf numFmtId="164" fontId="18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6" xfId="0" applyFont="1" applyBorder="1" applyAlignment="1" applyProtection="1">
      <alignment horizontal="left" vertical="center" wrapText="1" indent="1"/>
    </xf>
    <xf numFmtId="0" fontId="34" fillId="0" borderId="2" xfId="0" applyFont="1" applyBorder="1" applyAlignment="1" applyProtection="1">
      <alignment horizontal="left" vertical="center" wrapText="1" indent="1"/>
    </xf>
    <xf numFmtId="0" fontId="18" fillId="0" borderId="3" xfId="4" applyFont="1" applyFill="1" applyBorder="1" applyAlignment="1" applyProtection="1">
      <alignment horizontal="left" vertical="center" wrapText="1" indent="6"/>
    </xf>
    <xf numFmtId="164" fontId="18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18" fillId="0" borderId="3" xfId="4" applyFont="1" applyFill="1" applyBorder="1" applyAlignment="1" applyProtection="1">
      <alignment horizontal="left" vertical="center" wrapText="1" indent="1"/>
    </xf>
    <xf numFmtId="0" fontId="18" fillId="0" borderId="1" xfId="4" applyFont="1" applyFill="1" applyBorder="1" applyAlignment="1" applyProtection="1">
      <alignment horizontal="left" vertical="center" wrapText="1" indent="1"/>
    </xf>
    <xf numFmtId="164" fontId="24" fillId="0" borderId="17" xfId="0" applyNumberFormat="1" applyFont="1" applyBorder="1" applyAlignment="1" applyProtection="1">
      <alignment horizontal="right" vertical="center" wrapText="1" indent="1"/>
    </xf>
    <xf numFmtId="0" fontId="24" fillId="0" borderId="18" xfId="0" applyFont="1" applyBorder="1" applyAlignment="1" applyProtection="1">
      <alignment horizontal="center" vertical="center" wrapText="1"/>
    </xf>
    <xf numFmtId="0" fontId="18" fillId="0" borderId="2" xfId="4" applyFont="1" applyFill="1" applyBorder="1" applyAlignment="1" applyProtection="1">
      <alignment horizontal="left" indent="2"/>
    </xf>
    <xf numFmtId="0" fontId="18" fillId="0" borderId="2" xfId="4" applyFont="1" applyFill="1" applyBorder="1" applyAlignment="1" applyProtection="1">
      <alignment horizontal="left" vertical="center" wrapText="1" indent="2"/>
    </xf>
    <xf numFmtId="0" fontId="18" fillId="0" borderId="6" xfId="4" applyFont="1" applyFill="1" applyBorder="1" applyAlignment="1" applyProtection="1">
      <alignment horizontal="left" vertical="center" wrapText="1" indent="2"/>
    </xf>
    <xf numFmtId="0" fontId="18" fillId="0" borderId="27" xfId="4" applyFont="1" applyFill="1" applyBorder="1" applyAlignment="1" applyProtection="1">
      <alignment horizontal="left" vertical="center" wrapText="1" indent="2"/>
    </xf>
    <xf numFmtId="164" fontId="8" fillId="0" borderId="37" xfId="0" applyNumberFormat="1" applyFont="1" applyFill="1" applyBorder="1" applyAlignment="1" applyProtection="1">
      <alignment horizontal="right" vertical="center" wrapText="1" indent="1"/>
    </xf>
    <xf numFmtId="0" fontId="18" fillId="0" borderId="0" xfId="4" applyFont="1" applyFill="1" applyProtection="1"/>
    <xf numFmtId="0" fontId="8" fillId="0" borderId="0" xfId="4" applyFont="1" applyFill="1" applyBorder="1" applyAlignment="1" applyProtection="1">
      <alignment vertical="center" wrapText="1"/>
    </xf>
    <xf numFmtId="164" fontId="8" fillId="0" borderId="0" xfId="4" applyNumberFormat="1" applyFont="1" applyFill="1" applyBorder="1" applyAlignment="1" applyProtection="1">
      <alignment horizontal="right" vertical="center" wrapText="1" indent="1"/>
    </xf>
    <xf numFmtId="0" fontId="12" fillId="0" borderId="0" xfId="4" applyFill="1" applyAlignment="1" applyProtection="1">
      <alignment wrapText="1"/>
    </xf>
    <xf numFmtId="0" fontId="41" fillId="0" borderId="0" xfId="4" applyFont="1" applyFill="1" applyProtection="1"/>
    <xf numFmtId="0" fontId="42" fillId="0" borderId="0" xfId="4" applyFont="1" applyFill="1" applyProtection="1"/>
    <xf numFmtId="0" fontId="8" fillId="0" borderId="13" xfId="4" applyFont="1" applyFill="1" applyBorder="1" applyAlignment="1" applyProtection="1">
      <alignment horizontal="left" vertical="center" wrapText="1" indent="1"/>
    </xf>
    <xf numFmtId="49" fontId="18" fillId="0" borderId="9" xfId="4" applyNumberFormat="1" applyFont="1" applyFill="1" applyBorder="1" applyAlignment="1" applyProtection="1">
      <alignment horizontal="left" vertical="center" wrapText="1" indent="1"/>
    </xf>
    <xf numFmtId="49" fontId="18" fillId="0" borderId="8" xfId="4" applyNumberFormat="1" applyFont="1" applyFill="1" applyBorder="1" applyAlignment="1" applyProtection="1">
      <alignment horizontal="left" vertical="center" wrapText="1" indent="1"/>
    </xf>
    <xf numFmtId="49" fontId="18" fillId="0" borderId="10" xfId="4" applyNumberFormat="1" applyFont="1" applyFill="1" applyBorder="1" applyAlignment="1" applyProtection="1">
      <alignment horizontal="left" vertical="center" wrapText="1" indent="1"/>
    </xf>
    <xf numFmtId="0" fontId="24" fillId="0" borderId="13" xfId="0" applyFont="1" applyBorder="1" applyAlignment="1" applyProtection="1">
      <alignment wrapText="1"/>
    </xf>
    <xf numFmtId="0" fontId="34" fillId="0" borderId="9" xfId="0" applyFont="1" applyBorder="1" applyAlignment="1" applyProtection="1">
      <alignment wrapText="1"/>
    </xf>
    <xf numFmtId="0" fontId="34" fillId="0" borderId="8" xfId="0" applyFont="1" applyBorder="1" applyAlignment="1" applyProtection="1">
      <alignment wrapText="1"/>
    </xf>
    <xf numFmtId="0" fontId="34" fillId="0" borderId="10" xfId="0" applyFont="1" applyBorder="1" applyAlignment="1" applyProtection="1">
      <alignment wrapText="1"/>
    </xf>
    <xf numFmtId="0" fontId="24" fillId="0" borderId="18" xfId="0" applyFont="1" applyBorder="1" applyAlignment="1" applyProtection="1">
      <alignment wrapText="1"/>
    </xf>
    <xf numFmtId="0" fontId="8" fillId="0" borderId="0" xfId="4" applyFont="1" applyFill="1" applyBorder="1" applyAlignment="1" applyProtection="1">
      <alignment horizontal="center" vertical="center" wrapText="1"/>
    </xf>
    <xf numFmtId="0" fontId="8" fillId="0" borderId="15" xfId="4" applyFont="1" applyFill="1" applyBorder="1" applyAlignment="1" applyProtection="1">
      <alignment horizontal="left" vertical="center" wrapText="1" indent="1"/>
    </xf>
    <xf numFmtId="49" fontId="18" fillId="0" borderId="11" xfId="4" applyNumberFormat="1" applyFont="1" applyFill="1" applyBorder="1" applyAlignment="1" applyProtection="1">
      <alignment horizontal="left" vertical="center" wrapText="1" indent="1"/>
    </xf>
    <xf numFmtId="49" fontId="18" fillId="0" borderId="7" xfId="4" applyNumberFormat="1" applyFont="1" applyFill="1" applyBorder="1" applyAlignment="1" applyProtection="1">
      <alignment horizontal="left" vertical="center" wrapText="1" indent="1"/>
    </xf>
    <xf numFmtId="49" fontId="18" fillId="0" borderId="12" xfId="4" applyNumberFormat="1" applyFont="1" applyFill="1" applyBorder="1" applyAlignment="1" applyProtection="1">
      <alignment horizontal="left" vertical="center" wrapText="1" indent="1"/>
    </xf>
    <xf numFmtId="0" fontId="24" fillId="0" borderId="18" xfId="0" applyFont="1" applyBorder="1" applyAlignment="1" applyProtection="1">
      <alignment horizontal="left" vertical="center" wrapText="1" indent="1"/>
    </xf>
    <xf numFmtId="0" fontId="41" fillId="0" borderId="0" xfId="4" applyFont="1" applyFill="1" applyAlignment="1" applyProtection="1">
      <alignment horizontal="right" vertical="center" indent="1"/>
    </xf>
    <xf numFmtId="164" fontId="8" fillId="0" borderId="20" xfId="4" applyNumberFormat="1" applyFont="1" applyFill="1" applyBorder="1" applyAlignment="1" applyProtection="1">
      <alignment horizontal="right" vertical="center" wrapText="1" indent="1"/>
    </xf>
    <xf numFmtId="3" fontId="0" fillId="0" borderId="39" xfId="0" applyNumberFormat="1" applyFill="1" applyBorder="1" applyAlignment="1" applyProtection="1">
      <alignment horizontal="right" vertical="center" wrapText="1"/>
      <protection locked="0"/>
    </xf>
    <xf numFmtId="0" fontId="5" fillId="0" borderId="32" xfId="0" applyFont="1" applyFill="1" applyBorder="1" applyAlignment="1" applyProtection="1">
      <alignment horizontal="center" vertical="center" wrapText="1"/>
    </xf>
    <xf numFmtId="0" fontId="32" fillId="0" borderId="30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7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vertical="center" wrapText="1"/>
    </xf>
    <xf numFmtId="164" fontId="15" fillId="0" borderId="3" xfId="0" applyNumberFormat="1" applyFont="1" applyFill="1" applyBorder="1" applyAlignment="1" applyProtection="1">
      <alignment vertical="center"/>
      <protection locked="0"/>
    </xf>
    <xf numFmtId="164" fontId="4" fillId="0" borderId="26" xfId="0" applyNumberFormat="1" applyFont="1" applyFill="1" applyBorder="1" applyAlignment="1" applyProtection="1">
      <alignment vertical="center"/>
    </xf>
    <xf numFmtId="0" fontId="15" fillId="0" borderId="2" xfId="0" applyFont="1" applyFill="1" applyBorder="1" applyAlignment="1" applyProtection="1">
      <alignment vertical="center" wrapText="1"/>
    </xf>
    <xf numFmtId="164" fontId="15" fillId="0" borderId="2" xfId="0" applyNumberFormat="1" applyFont="1" applyFill="1" applyBorder="1" applyAlignment="1" applyProtection="1">
      <alignment vertical="center"/>
      <protection locked="0"/>
    </xf>
    <xf numFmtId="164" fontId="4" fillId="0" borderId="21" xfId="0" applyNumberFormat="1" applyFont="1" applyFill="1" applyBorder="1" applyAlignment="1" applyProtection="1">
      <alignment vertical="center"/>
    </xf>
    <xf numFmtId="0" fontId="15" fillId="0" borderId="6" xfId="0" applyFont="1" applyFill="1" applyBorder="1" applyAlignment="1" applyProtection="1">
      <alignment vertical="center" wrapText="1"/>
    </xf>
    <xf numFmtId="164" fontId="15" fillId="0" borderId="6" xfId="0" applyNumberFormat="1" applyFont="1" applyFill="1" applyBorder="1" applyAlignment="1" applyProtection="1">
      <alignment vertical="center"/>
      <protection locked="0"/>
    </xf>
    <xf numFmtId="164" fontId="4" fillId="0" borderId="22" xfId="0" applyNumberFormat="1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 wrapText="1"/>
    </xf>
    <xf numFmtId="164" fontId="4" fillId="0" borderId="14" xfId="0" applyNumberFormat="1" applyFont="1" applyFill="1" applyBorder="1" applyAlignment="1" applyProtection="1">
      <alignment vertical="center"/>
    </xf>
    <xf numFmtId="164" fontId="4" fillId="0" borderId="17" xfId="0" applyNumberFormat="1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horizontal="right" vertical="center"/>
    </xf>
    <xf numFmtId="0" fontId="0" fillId="0" borderId="0" xfId="0" applyAlignment="1"/>
    <xf numFmtId="0" fontId="12" fillId="0" borderId="0" xfId="4" applyFont="1" applyFill="1" applyAlignment="1" applyProtection="1">
      <alignment horizontal="right" wrapText="1"/>
    </xf>
    <xf numFmtId="0" fontId="0" fillId="0" borderId="0" xfId="0" applyAlignment="1">
      <alignment horizontal="right" wrapText="1"/>
    </xf>
    <xf numFmtId="0" fontId="23" fillId="0" borderId="0" xfId="4" applyFont="1" applyFill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30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3" fillId="0" borderId="35" xfId="4" applyNumberFormat="1" applyFont="1" applyFill="1" applyBorder="1" applyAlignment="1" applyProtection="1">
      <alignment horizontal="left" vertical="center"/>
    </xf>
    <xf numFmtId="164" fontId="33" fillId="0" borderId="35" xfId="4" applyNumberFormat="1" applyFont="1" applyFill="1" applyBorder="1" applyAlignment="1" applyProtection="1">
      <alignment horizontal="left"/>
    </xf>
    <xf numFmtId="0" fontId="30" fillId="0" borderId="0" xfId="0" applyFont="1" applyFill="1" applyBorder="1" applyAlignment="1" applyProtection="1">
      <alignment horizontal="right"/>
    </xf>
    <xf numFmtId="0" fontId="23" fillId="0" borderId="0" xfId="4" applyFont="1" applyFill="1" applyAlignment="1" applyProtection="1">
      <alignment horizontal="center"/>
    </xf>
    <xf numFmtId="0" fontId="29" fillId="0" borderId="32" xfId="0" applyFont="1" applyFill="1" applyBorder="1" applyAlignment="1" applyProtection="1">
      <alignment horizontal="right" vertical="center"/>
    </xf>
    <xf numFmtId="0" fontId="41" fillId="0" borderId="32" xfId="0" applyFont="1" applyBorder="1" applyAlignment="1"/>
    <xf numFmtId="0" fontId="29" fillId="0" borderId="32" xfId="4" applyFont="1" applyFill="1" applyBorder="1" applyAlignment="1" applyProtection="1">
      <alignment horizontal="center"/>
    </xf>
    <xf numFmtId="0" fontId="23" fillId="0" borderId="0" xfId="4" applyFont="1" applyFill="1" applyAlignment="1" applyProtection="1">
      <alignment horizontal="center" vertical="top" wrapText="1"/>
    </xf>
    <xf numFmtId="0" fontId="0" fillId="0" borderId="0" xfId="0" applyAlignment="1">
      <alignment horizontal="center" vertical="top" wrapText="1"/>
    </xf>
    <xf numFmtId="164" fontId="33" fillId="0" borderId="59" xfId="4" applyNumberFormat="1" applyFont="1" applyFill="1" applyBorder="1" applyAlignment="1" applyProtection="1">
      <alignment horizontal="left"/>
    </xf>
    <xf numFmtId="164" fontId="23" fillId="0" borderId="0" xfId="4" applyNumberFormat="1" applyFont="1" applyFill="1" applyBorder="1" applyAlignment="1" applyProtection="1">
      <alignment horizontal="center" vertical="center" wrapText="1"/>
    </xf>
    <xf numFmtId="164" fontId="33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164" fontId="23" fillId="0" borderId="35" xfId="4" applyNumberFormat="1" applyFont="1" applyFill="1" applyBorder="1" applyAlignment="1" applyProtection="1">
      <alignment horizontal="left" vertical="center"/>
    </xf>
    <xf numFmtId="0" fontId="0" fillId="0" borderId="35" xfId="0" applyBorder="1" applyAlignment="1">
      <alignment horizontal="left"/>
    </xf>
    <xf numFmtId="0" fontId="29" fillId="0" borderId="0" xfId="0" applyFont="1" applyFill="1" applyBorder="1" applyAlignment="1" applyProtection="1">
      <alignment horizontal="right"/>
    </xf>
    <xf numFmtId="0" fontId="41" fillId="0" borderId="0" xfId="0" applyFont="1" applyAlignment="1"/>
    <xf numFmtId="164" fontId="30" fillId="0" borderId="60" xfId="0" applyNumberFormat="1" applyFont="1" applyFill="1" applyBorder="1" applyAlignment="1" applyProtection="1">
      <alignment horizontal="center" vertical="center" wrapText="1"/>
    </xf>
    <xf numFmtId="164" fontId="30" fillId="0" borderId="61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textRotation="180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37" fillId="0" borderId="62" xfId="0" applyNumberFormat="1" applyFont="1" applyFill="1" applyBorder="1" applyAlignment="1" applyProtection="1">
      <alignment horizontal="center" vertical="center" wrapText="1"/>
    </xf>
    <xf numFmtId="164" fontId="29" fillId="0" borderId="63" xfId="0" applyNumberFormat="1" applyFont="1" applyFill="1" applyBorder="1" applyAlignment="1" applyProtection="1">
      <alignment horizontal="center" vertical="center" wrapText="1"/>
    </xf>
    <xf numFmtId="164" fontId="29" fillId="0" borderId="64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0" fillId="0" borderId="28" xfId="4" applyFont="1" applyFill="1" applyBorder="1" applyAlignment="1">
      <alignment horizontal="center" vertical="center" wrapText="1"/>
    </xf>
    <xf numFmtId="0" fontId="30" fillId="0" borderId="22" xfId="4" applyFont="1" applyFill="1" applyBorder="1" applyAlignment="1">
      <alignment horizontal="center" vertical="center" wrapText="1"/>
    </xf>
    <xf numFmtId="0" fontId="30" fillId="0" borderId="11" xfId="4" applyFont="1" applyFill="1" applyBorder="1" applyAlignment="1">
      <alignment horizontal="center" vertical="center" wrapText="1"/>
    </xf>
    <xf numFmtId="0" fontId="30" fillId="0" borderId="10" xfId="4" applyFont="1" applyFill="1" applyBorder="1" applyAlignment="1">
      <alignment horizontal="center" vertical="center" wrapText="1"/>
    </xf>
    <xf numFmtId="0" fontId="30" fillId="0" borderId="4" xfId="4" applyFont="1" applyFill="1" applyBorder="1" applyAlignment="1">
      <alignment horizontal="center" vertical="center" wrapText="1"/>
    </xf>
    <xf numFmtId="0" fontId="30" fillId="0" borderId="6" xfId="4" applyFont="1" applyFill="1" applyBorder="1" applyAlignment="1">
      <alignment horizontal="center" vertical="center" wrapText="1"/>
    </xf>
    <xf numFmtId="0" fontId="20" fillId="0" borderId="0" xfId="0" applyFont="1" applyFill="1" applyBorder="1" applyAlignment="1" applyProtection="1">
      <alignment horizontal="right"/>
    </xf>
    <xf numFmtId="0" fontId="32" fillId="0" borderId="13" xfId="4" applyFont="1" applyFill="1" applyBorder="1" applyAlignment="1" applyProtection="1">
      <alignment horizontal="left"/>
    </xf>
    <xf numFmtId="0" fontId="32" fillId="0" borderId="14" xfId="4" applyFont="1" applyFill="1" applyBorder="1" applyAlignment="1" applyProtection="1">
      <alignment horizontal="left"/>
    </xf>
    <xf numFmtId="0" fontId="21" fillId="0" borderId="62" xfId="4" applyFont="1" applyFill="1" applyBorder="1" applyAlignment="1">
      <alignment horizontal="justify" vertical="center" wrapText="1"/>
    </xf>
    <xf numFmtId="164" fontId="23" fillId="0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Fill="1" applyBorder="1" applyAlignment="1" applyProtection="1">
      <alignment horizontal="right" vertical="center" textRotation="180" wrapText="1"/>
    </xf>
    <xf numFmtId="0" fontId="3" fillId="0" borderId="0" xfId="0" applyFont="1" applyBorder="1" applyAlignment="1">
      <alignment horizontal="right" vertical="center" textRotation="180" wrapText="1"/>
    </xf>
    <xf numFmtId="0" fontId="0" fillId="0" borderId="0" xfId="0" applyAlignment="1">
      <alignment horizontal="right" vertical="center" wrapText="1"/>
    </xf>
    <xf numFmtId="164" fontId="23" fillId="0" borderId="0" xfId="0" applyNumberFormat="1" applyFont="1" applyFill="1" applyAlignment="1">
      <alignment horizontal="left" vertical="center" wrapText="1"/>
    </xf>
    <xf numFmtId="164" fontId="12" fillId="0" borderId="0" xfId="0" applyNumberFormat="1" applyFont="1" applyFill="1" applyAlignment="1" applyProtection="1">
      <alignment horizontal="left" vertical="center" wrapText="1"/>
      <protection locked="0"/>
    </xf>
    <xf numFmtId="164" fontId="4" fillId="0" borderId="48" xfId="0" applyNumberFormat="1" applyFont="1" applyFill="1" applyBorder="1" applyAlignment="1">
      <alignment horizontal="center" vertical="center"/>
    </xf>
    <xf numFmtId="164" fontId="4" fillId="0" borderId="40" xfId="0" applyNumberFormat="1" applyFont="1" applyFill="1" applyBorder="1" applyAlignment="1">
      <alignment horizontal="center" vertical="center"/>
    </xf>
    <xf numFmtId="164" fontId="30" fillId="0" borderId="37" xfId="0" applyNumberFormat="1" applyFont="1" applyFill="1" applyBorder="1" applyAlignment="1">
      <alignment horizontal="center" vertical="center" wrapText="1"/>
    </xf>
    <xf numFmtId="164" fontId="4" fillId="0" borderId="60" xfId="0" applyNumberFormat="1" applyFont="1" applyFill="1" applyBorder="1" applyAlignment="1">
      <alignment horizontal="center" vertical="center" wrapText="1"/>
    </xf>
    <xf numFmtId="0" fontId="0" fillId="0" borderId="61" xfId="0" applyBorder="1" applyAlignment="1">
      <alignment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right" textRotation="180" wrapText="1"/>
    </xf>
    <xf numFmtId="0" fontId="0" fillId="0" borderId="0" xfId="0" applyFont="1" applyAlignment="1">
      <alignment horizontal="right" textRotation="180"/>
    </xf>
    <xf numFmtId="0" fontId="0" fillId="0" borderId="0" xfId="0" applyFont="1" applyBorder="1" applyAlignment="1">
      <alignment horizontal="right" textRotation="180"/>
    </xf>
    <xf numFmtId="166" fontId="17" fillId="0" borderId="31" xfId="0" applyNumberFormat="1" applyFont="1" applyFill="1" applyBorder="1" applyAlignment="1">
      <alignment horizontal="left" vertical="center" wrapText="1"/>
    </xf>
    <xf numFmtId="0" fontId="0" fillId="0" borderId="32" xfId="0" applyBorder="1" applyAlignment="1">
      <alignment vertical="center"/>
    </xf>
    <xf numFmtId="0" fontId="0" fillId="0" borderId="41" xfId="0" applyBorder="1" applyAlignment="1">
      <alignment vertical="center"/>
    </xf>
    <xf numFmtId="164" fontId="30" fillId="0" borderId="31" xfId="0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166" fontId="4" fillId="0" borderId="31" xfId="0" applyNumberFormat="1" applyFont="1" applyFill="1" applyBorder="1" applyAlignment="1">
      <alignment horizontal="left" vertical="center" wrapText="1"/>
    </xf>
    <xf numFmtId="164" fontId="4" fillId="0" borderId="37" xfId="0" applyNumberFormat="1" applyFont="1" applyFill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164" fontId="4" fillId="0" borderId="41" xfId="0" applyNumberFormat="1" applyFont="1" applyFill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164" fontId="12" fillId="0" borderId="35" xfId="0" applyNumberFormat="1" applyFont="1" applyFill="1" applyBorder="1" applyAlignment="1" applyProtection="1">
      <alignment horizontal="right" vertical="center" wrapText="1"/>
    </xf>
    <xf numFmtId="0" fontId="0" fillId="0" borderId="35" xfId="0" applyBorder="1" applyAlignment="1">
      <alignment horizontal="right" wrapText="1"/>
    </xf>
    <xf numFmtId="164" fontId="8" fillId="0" borderId="32" xfId="0" applyNumberFormat="1" applyFont="1" applyFill="1" applyBorder="1" applyAlignment="1" applyProtection="1">
      <alignment horizontal="right" vertical="center" wrapText="1"/>
    </xf>
    <xf numFmtId="0" fontId="41" fillId="0" borderId="41" xfId="0" applyFont="1" applyBorder="1" applyAlignment="1">
      <alignment vertical="center" wrapText="1"/>
    </xf>
    <xf numFmtId="164" fontId="12" fillId="0" borderId="0" xfId="0" applyNumberFormat="1" applyFont="1" applyFill="1" applyAlignment="1" applyProtection="1">
      <alignment horizontal="right" vertical="center" wrapText="1"/>
    </xf>
    <xf numFmtId="0" fontId="6" fillId="0" borderId="32" xfId="0" applyFont="1" applyFill="1" applyBorder="1" applyAlignment="1" applyProtection="1">
      <alignment horizontal="right"/>
    </xf>
    <xf numFmtId="0" fontId="0" fillId="0" borderId="32" xfId="0" applyBorder="1" applyAlignment="1"/>
    <xf numFmtId="0" fontId="5" fillId="0" borderId="71" xfId="0" applyFont="1" applyFill="1" applyBorder="1" applyAlignment="1" applyProtection="1">
      <alignment horizontal="center" vertical="center"/>
    </xf>
    <xf numFmtId="0" fontId="2" fillId="0" borderId="69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8" fillId="0" borderId="72" xfId="0" applyFont="1" applyFill="1" applyBorder="1" applyAlignment="1" applyProtection="1">
      <alignment horizontal="center" vertical="center"/>
    </xf>
    <xf numFmtId="0" fontId="0" fillId="0" borderId="59" xfId="0" applyBorder="1" applyAlignment="1">
      <alignment vertical="center"/>
    </xf>
    <xf numFmtId="0" fontId="0" fillId="0" borderId="70" xfId="0" applyBorder="1" applyAlignment="1">
      <alignment vertical="center"/>
    </xf>
    <xf numFmtId="0" fontId="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Alignment="1">
      <alignment horizontal="center" wrapText="1"/>
    </xf>
    <xf numFmtId="0" fontId="8" fillId="0" borderId="48" xfId="0" applyFont="1" applyFill="1" applyBorder="1" applyAlignment="1" applyProtection="1">
      <alignment horizontal="center" vertical="center" wrapText="1"/>
    </xf>
    <xf numFmtId="0" fontId="0" fillId="0" borderId="65" xfId="0" applyBorder="1" applyAlignment="1">
      <alignment wrapText="1"/>
    </xf>
    <xf numFmtId="0" fontId="23" fillId="0" borderId="0" xfId="5" applyFont="1" applyFill="1" applyAlignment="1" applyProtection="1">
      <alignment horizontal="right" vertical="center" textRotation="180"/>
    </xf>
    <xf numFmtId="0" fontId="0" fillId="0" borderId="0" xfId="0" applyAlignment="1">
      <alignment horizontal="right" vertical="center" textRotation="180"/>
    </xf>
    <xf numFmtId="0" fontId="31" fillId="0" borderId="66" xfId="5" applyFont="1" applyFill="1" applyBorder="1" applyAlignment="1" applyProtection="1">
      <alignment horizontal="left" vertical="center" indent="1"/>
    </xf>
    <xf numFmtId="0" fontId="31" fillId="0" borderId="32" xfId="5" applyFont="1" applyFill="1" applyBorder="1" applyAlignment="1" applyProtection="1">
      <alignment horizontal="left" vertical="center" indent="1"/>
    </xf>
    <xf numFmtId="0" fontId="31" fillId="0" borderId="41" xfId="5" applyFont="1" applyFill="1" applyBorder="1" applyAlignment="1" applyProtection="1">
      <alignment horizontal="left" vertical="center" indent="1"/>
    </xf>
    <xf numFmtId="0" fontId="23" fillId="0" borderId="0" xfId="5" applyFont="1" applyFill="1" applyAlignment="1" applyProtection="1">
      <alignment horizontal="center" wrapText="1"/>
    </xf>
    <xf numFmtId="0" fontId="23" fillId="0" borderId="0" xfId="5" applyFont="1" applyFill="1" applyAlignment="1" applyProtection="1">
      <alignment horizontal="center"/>
    </xf>
    <xf numFmtId="0" fontId="29" fillId="0" borderId="0" xfId="5" applyFont="1" applyFill="1" applyBorder="1" applyAlignment="1" applyProtection="1">
      <alignment horizontal="center" vertical="center" wrapText="1"/>
    </xf>
    <xf numFmtId="0" fontId="0" fillId="0" borderId="35" xfId="0" applyBorder="1" applyAlignment="1"/>
  </cellXfs>
  <cellStyles count="6">
    <cellStyle name="Ezres" xfId="1" builtinId="3"/>
    <cellStyle name="Hiperhivatkozás" xfId="2" xr:uid="{00000000-0005-0000-0000-000001000000}"/>
    <cellStyle name="Már látott hiperhivatkozás" xfId="3" xr:uid="{00000000-0005-0000-0000-000002000000}"/>
    <cellStyle name="Normál" xfId="0" builtinId="0"/>
    <cellStyle name="Normál_KVRENMUNKA" xfId="4" xr:uid="{00000000-0005-0000-0000-000004000000}"/>
    <cellStyle name="Normál_SEGEDLETEK" xfId="5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tabColor rgb="FF92D050"/>
  </sheetPr>
  <dimension ref="A1:H153"/>
  <sheetViews>
    <sheetView view="pageBreakPreview" zoomScaleNormal="120" zoomScaleSheetLayoutView="100" workbookViewId="0">
      <selection activeCell="J133" sqref="J133"/>
    </sheetView>
  </sheetViews>
  <sheetFormatPr defaultColWidth="9.33203125" defaultRowHeight="15.75" x14ac:dyDescent="0.25"/>
  <cols>
    <col min="1" max="1" width="7.1640625" style="109" bestFit="1" customWidth="1"/>
    <col min="2" max="2" width="56.83203125" style="109" customWidth="1"/>
    <col min="3" max="3" width="10.83203125" style="110" customWidth="1"/>
    <col min="4" max="4" width="9.33203125" style="120" hidden="1" customWidth="1"/>
    <col min="5" max="5" width="11" style="110" customWidth="1"/>
    <col min="6" max="16384" width="9.33203125" style="120"/>
  </cols>
  <sheetData>
    <row r="1" spans="1:5" x14ac:dyDescent="0.25">
      <c r="A1" s="446" t="s">
        <v>466</v>
      </c>
      <c r="B1" s="447"/>
      <c r="C1" s="447"/>
      <c r="D1" s="447"/>
      <c r="E1" s="447"/>
    </row>
    <row r="2" spans="1:5" x14ac:dyDescent="0.25">
      <c r="A2" s="448" t="s">
        <v>501</v>
      </c>
      <c r="B2" s="449"/>
      <c r="C2" s="449"/>
      <c r="D2" s="445"/>
      <c r="E2" s="445"/>
    </row>
    <row r="3" spans="1:5" x14ac:dyDescent="0.25">
      <c r="A3" s="449"/>
      <c r="B3" s="449"/>
      <c r="C3" s="449"/>
      <c r="D3" s="445"/>
      <c r="E3" s="445"/>
    </row>
    <row r="4" spans="1:5" x14ac:dyDescent="0.25">
      <c r="A4" s="449"/>
      <c r="B4" s="449"/>
      <c r="C4" s="449"/>
      <c r="D4" s="445"/>
      <c r="E4" s="445"/>
    </row>
    <row r="5" spans="1:5" ht="15.95" customHeight="1" x14ac:dyDescent="0.25">
      <c r="A5" s="452" t="s">
        <v>4</v>
      </c>
      <c r="B5" s="452"/>
      <c r="C5" s="452"/>
      <c r="D5" s="445"/>
      <c r="E5" s="445"/>
    </row>
    <row r="6" spans="1:5" ht="15.95" customHeight="1" thickBot="1" x14ac:dyDescent="0.3">
      <c r="A6" s="453"/>
      <c r="B6" s="453"/>
      <c r="C6" s="94"/>
      <c r="D6" s="450" t="s">
        <v>472</v>
      </c>
      <c r="E6" s="451"/>
    </row>
    <row r="7" spans="1:5" ht="48.75" customHeight="1" thickBot="1" x14ac:dyDescent="0.3">
      <c r="A7" s="12" t="s">
        <v>54</v>
      </c>
      <c r="B7" s="13" t="s">
        <v>6</v>
      </c>
      <c r="C7" s="17" t="s">
        <v>428</v>
      </c>
      <c r="D7" s="404"/>
      <c r="E7" s="17" t="s">
        <v>439</v>
      </c>
    </row>
    <row r="8" spans="1:5" s="121" customFormat="1" ht="12" customHeight="1" thickBot="1" x14ac:dyDescent="0.25">
      <c r="A8" s="117" t="s">
        <v>399</v>
      </c>
      <c r="B8" s="118" t="s">
        <v>400</v>
      </c>
      <c r="C8" s="119" t="s">
        <v>401</v>
      </c>
      <c r="E8" s="150" t="s">
        <v>402</v>
      </c>
    </row>
    <row r="9" spans="1:5" s="122" customFormat="1" ht="12" customHeight="1" thickBot="1" x14ac:dyDescent="0.25">
      <c r="A9" s="10" t="s">
        <v>7</v>
      </c>
      <c r="B9" s="325" t="s">
        <v>194</v>
      </c>
      <c r="C9" s="326">
        <f>+C10+C11+C12+C13+C14+C15</f>
        <v>7812</v>
      </c>
      <c r="D9" s="401"/>
      <c r="E9" s="327">
        <f>SUM(E10:E15)</f>
        <v>8141</v>
      </c>
    </row>
    <row r="10" spans="1:5" s="122" customFormat="1" ht="12" customHeight="1" x14ac:dyDescent="0.2">
      <c r="A10" s="6" t="s">
        <v>73</v>
      </c>
      <c r="B10" s="329" t="s">
        <v>195</v>
      </c>
      <c r="C10" s="330">
        <v>4112</v>
      </c>
      <c r="D10" s="401"/>
      <c r="E10" s="331">
        <v>4112</v>
      </c>
    </row>
    <row r="11" spans="1:5" s="122" customFormat="1" ht="12" customHeight="1" x14ac:dyDescent="0.2">
      <c r="A11" s="5" t="s">
        <v>74</v>
      </c>
      <c r="B11" s="333" t="s">
        <v>196</v>
      </c>
      <c r="C11" s="334"/>
      <c r="D11" s="401"/>
      <c r="E11" s="331"/>
    </row>
    <row r="12" spans="1:5" s="122" customFormat="1" ht="12" customHeight="1" x14ac:dyDescent="0.2">
      <c r="A12" s="5" t="s">
        <v>75</v>
      </c>
      <c r="B12" s="333" t="s">
        <v>197</v>
      </c>
      <c r="C12" s="334">
        <v>2500</v>
      </c>
      <c r="D12" s="401"/>
      <c r="E12" s="331">
        <v>2618</v>
      </c>
    </row>
    <row r="13" spans="1:5" s="122" customFormat="1" ht="12" customHeight="1" x14ac:dyDescent="0.2">
      <c r="A13" s="5" t="s">
        <v>76</v>
      </c>
      <c r="B13" s="333" t="s">
        <v>198</v>
      </c>
      <c r="C13" s="334">
        <v>1200</v>
      </c>
      <c r="D13" s="401"/>
      <c r="E13" s="331">
        <v>1200</v>
      </c>
    </row>
    <row r="14" spans="1:5" s="122" customFormat="1" ht="12" customHeight="1" x14ac:dyDescent="0.2">
      <c r="A14" s="5" t="s">
        <v>110</v>
      </c>
      <c r="B14" s="333" t="s">
        <v>199</v>
      </c>
      <c r="C14" s="334"/>
      <c r="D14" s="401"/>
      <c r="E14" s="331"/>
    </row>
    <row r="15" spans="1:5" s="122" customFormat="1" ht="12" customHeight="1" thickBot="1" x14ac:dyDescent="0.25">
      <c r="A15" s="7" t="s">
        <v>77</v>
      </c>
      <c r="B15" s="336" t="s">
        <v>200</v>
      </c>
      <c r="C15" s="334"/>
      <c r="D15" s="401"/>
      <c r="E15" s="337">
        <v>211</v>
      </c>
    </row>
    <row r="16" spans="1:5" s="122" customFormat="1" ht="24.75" thickBot="1" x14ac:dyDescent="0.25">
      <c r="A16" s="10" t="s">
        <v>8</v>
      </c>
      <c r="B16" s="338" t="s">
        <v>201</v>
      </c>
      <c r="C16" s="326">
        <f>+C17+C18+C19+C20+C21</f>
        <v>8878</v>
      </c>
      <c r="D16" s="401"/>
      <c r="E16" s="339">
        <f>+E17+E18+E19+E20+E21</f>
        <v>28684</v>
      </c>
    </row>
    <row r="17" spans="1:5" s="122" customFormat="1" ht="12" customHeight="1" x14ac:dyDescent="0.2">
      <c r="A17" s="6" t="s">
        <v>79</v>
      </c>
      <c r="B17" s="329" t="s">
        <v>202</v>
      </c>
      <c r="C17" s="330"/>
      <c r="D17" s="401"/>
      <c r="E17" s="340"/>
    </row>
    <row r="18" spans="1:5" s="122" customFormat="1" ht="12" customHeight="1" x14ac:dyDescent="0.2">
      <c r="A18" s="5" t="s">
        <v>80</v>
      </c>
      <c r="B18" s="333" t="s">
        <v>203</v>
      </c>
      <c r="C18" s="334"/>
      <c r="D18" s="401"/>
      <c r="E18" s="331"/>
    </row>
    <row r="19" spans="1:5" s="122" customFormat="1" ht="12" customHeight="1" x14ac:dyDescent="0.2">
      <c r="A19" s="5" t="s">
        <v>81</v>
      </c>
      <c r="B19" s="333" t="s">
        <v>390</v>
      </c>
      <c r="C19" s="334"/>
      <c r="D19" s="401"/>
      <c r="E19" s="331"/>
    </row>
    <row r="20" spans="1:5" s="122" customFormat="1" ht="12" customHeight="1" x14ac:dyDescent="0.2">
      <c r="A20" s="5" t="s">
        <v>82</v>
      </c>
      <c r="B20" s="333" t="s">
        <v>391</v>
      </c>
      <c r="C20" s="334"/>
      <c r="D20" s="401"/>
      <c r="E20" s="331"/>
    </row>
    <row r="21" spans="1:5" s="122" customFormat="1" ht="12" customHeight="1" x14ac:dyDescent="0.2">
      <c r="A21" s="5" t="s">
        <v>83</v>
      </c>
      <c r="B21" s="333" t="s">
        <v>204</v>
      </c>
      <c r="C21" s="334">
        <v>8878</v>
      </c>
      <c r="D21" s="401"/>
      <c r="E21" s="331">
        <v>28684</v>
      </c>
    </row>
    <row r="22" spans="1:5" s="122" customFormat="1" ht="12" customHeight="1" thickBot="1" x14ac:dyDescent="0.25">
      <c r="A22" s="7" t="s">
        <v>92</v>
      </c>
      <c r="B22" s="336" t="s">
        <v>205</v>
      </c>
      <c r="C22" s="341"/>
      <c r="D22" s="401"/>
      <c r="E22" s="337">
        <v>3897</v>
      </c>
    </row>
    <row r="23" spans="1:5" s="122" customFormat="1" ht="24.75" thickBot="1" x14ac:dyDescent="0.25">
      <c r="A23" s="10" t="s">
        <v>9</v>
      </c>
      <c r="B23" s="325" t="s">
        <v>206</v>
      </c>
      <c r="C23" s="326">
        <f>+C24+C25+C26+C27+C28</f>
        <v>0</v>
      </c>
      <c r="D23" s="401"/>
      <c r="E23" s="339">
        <f>+E24+E25+E26+E27+E28</f>
        <v>89612</v>
      </c>
    </row>
    <row r="24" spans="1:5" s="122" customFormat="1" ht="12" customHeight="1" x14ac:dyDescent="0.2">
      <c r="A24" s="6" t="s">
        <v>62</v>
      </c>
      <c r="B24" s="329" t="s">
        <v>207</v>
      </c>
      <c r="C24" s="330"/>
      <c r="D24" s="401"/>
      <c r="E24" s="340"/>
    </row>
    <row r="25" spans="1:5" s="122" customFormat="1" ht="12" customHeight="1" x14ac:dyDescent="0.2">
      <c r="A25" s="5" t="s">
        <v>63</v>
      </c>
      <c r="B25" s="333" t="s">
        <v>208</v>
      </c>
      <c r="C25" s="334"/>
      <c r="D25" s="401"/>
      <c r="E25" s="331"/>
    </row>
    <row r="26" spans="1:5" s="122" customFormat="1" ht="12" customHeight="1" x14ac:dyDescent="0.2">
      <c r="A26" s="5" t="s">
        <v>64</v>
      </c>
      <c r="B26" s="333" t="s">
        <v>392</v>
      </c>
      <c r="C26" s="334"/>
      <c r="D26" s="401"/>
      <c r="E26" s="331"/>
    </row>
    <row r="27" spans="1:5" s="122" customFormat="1" ht="12" customHeight="1" x14ac:dyDescent="0.2">
      <c r="A27" s="5" t="s">
        <v>65</v>
      </c>
      <c r="B27" s="333" t="s">
        <v>393</v>
      </c>
      <c r="C27" s="334"/>
      <c r="D27" s="401"/>
      <c r="E27" s="331"/>
    </row>
    <row r="28" spans="1:5" s="122" customFormat="1" ht="12" customHeight="1" x14ac:dyDescent="0.2">
      <c r="A28" s="5" t="s">
        <v>117</v>
      </c>
      <c r="B28" s="333" t="s">
        <v>209</v>
      </c>
      <c r="C28" s="334"/>
      <c r="D28" s="401"/>
      <c r="E28" s="331">
        <v>89612</v>
      </c>
    </row>
    <row r="29" spans="1:5" s="122" customFormat="1" ht="12" customHeight="1" thickBot="1" x14ac:dyDescent="0.25">
      <c r="A29" s="7" t="s">
        <v>118</v>
      </c>
      <c r="B29" s="336" t="s">
        <v>210</v>
      </c>
      <c r="C29" s="341"/>
      <c r="D29" s="401"/>
      <c r="E29" s="337">
        <v>77500</v>
      </c>
    </row>
    <row r="30" spans="1:5" s="122" customFormat="1" ht="12" customHeight="1" thickBot="1" x14ac:dyDescent="0.25">
      <c r="A30" s="10" t="s">
        <v>119</v>
      </c>
      <c r="B30" s="325" t="s">
        <v>211</v>
      </c>
      <c r="C30" s="342">
        <f>+C31+C34+C35+C36</f>
        <v>20000</v>
      </c>
      <c r="D30" s="401"/>
      <c r="E30" s="343">
        <f>+E31+E34+E35+E36</f>
        <v>16667</v>
      </c>
    </row>
    <row r="31" spans="1:5" s="122" customFormat="1" ht="12" customHeight="1" x14ac:dyDescent="0.2">
      <c r="A31" s="6" t="s">
        <v>212</v>
      </c>
      <c r="B31" s="329" t="s">
        <v>218</v>
      </c>
      <c r="C31" s="344">
        <f>+C32+C33</f>
        <v>17400</v>
      </c>
      <c r="D31" s="401"/>
      <c r="E31" s="345">
        <f>+E32+E33</f>
        <v>13786</v>
      </c>
    </row>
    <row r="32" spans="1:5" s="122" customFormat="1" ht="12" customHeight="1" x14ac:dyDescent="0.2">
      <c r="A32" s="5" t="s">
        <v>213</v>
      </c>
      <c r="B32" s="333" t="s">
        <v>219</v>
      </c>
      <c r="C32" s="334">
        <v>400</v>
      </c>
      <c r="D32" s="401"/>
      <c r="E32" s="331">
        <v>436</v>
      </c>
    </row>
    <row r="33" spans="1:5" s="122" customFormat="1" ht="12" customHeight="1" x14ac:dyDescent="0.2">
      <c r="A33" s="5" t="s">
        <v>214</v>
      </c>
      <c r="B33" s="333" t="s">
        <v>220</v>
      </c>
      <c r="C33" s="334">
        <v>17000</v>
      </c>
      <c r="D33" s="401"/>
      <c r="E33" s="331">
        <v>13350</v>
      </c>
    </row>
    <row r="34" spans="1:5" s="122" customFormat="1" ht="12" customHeight="1" x14ac:dyDescent="0.2">
      <c r="A34" s="5" t="s">
        <v>215</v>
      </c>
      <c r="B34" s="333" t="s">
        <v>221</v>
      </c>
      <c r="C34" s="334">
        <v>1300</v>
      </c>
      <c r="D34" s="401"/>
      <c r="E34" s="331">
        <v>1524</v>
      </c>
    </row>
    <row r="35" spans="1:5" s="122" customFormat="1" ht="12" customHeight="1" x14ac:dyDescent="0.2">
      <c r="A35" s="5" t="s">
        <v>216</v>
      </c>
      <c r="B35" s="333" t="s">
        <v>222</v>
      </c>
      <c r="C35" s="334"/>
      <c r="D35" s="401"/>
      <c r="E35" s="331"/>
    </row>
    <row r="36" spans="1:5" s="122" customFormat="1" ht="12" customHeight="1" thickBot="1" x14ac:dyDescent="0.25">
      <c r="A36" s="7" t="s">
        <v>217</v>
      </c>
      <c r="B36" s="336" t="s">
        <v>223</v>
      </c>
      <c r="C36" s="341">
        <v>1300</v>
      </c>
      <c r="D36" s="401"/>
      <c r="E36" s="337">
        <v>1357</v>
      </c>
    </row>
    <row r="37" spans="1:5" s="122" customFormat="1" ht="12" customHeight="1" thickBot="1" x14ac:dyDescent="0.25">
      <c r="A37" s="10" t="s">
        <v>11</v>
      </c>
      <c r="B37" s="325" t="s">
        <v>224</v>
      </c>
      <c r="C37" s="326">
        <f>SUM(C38:C48)</f>
        <v>9372</v>
      </c>
      <c r="D37" s="401"/>
      <c r="E37" s="339">
        <f>SUM(E38:E48)</f>
        <v>2575</v>
      </c>
    </row>
    <row r="38" spans="1:5" s="122" customFormat="1" ht="12" customHeight="1" x14ac:dyDescent="0.2">
      <c r="A38" s="6" t="s">
        <v>66</v>
      </c>
      <c r="B38" s="329" t="s">
        <v>227</v>
      </c>
      <c r="C38" s="330">
        <v>1850</v>
      </c>
      <c r="D38" s="401"/>
      <c r="E38" s="340">
        <v>2312</v>
      </c>
    </row>
    <row r="39" spans="1:5" s="122" customFormat="1" ht="12" customHeight="1" x14ac:dyDescent="0.2">
      <c r="A39" s="5" t="s">
        <v>67</v>
      </c>
      <c r="B39" s="333" t="s">
        <v>228</v>
      </c>
      <c r="C39" s="334"/>
      <c r="D39" s="401"/>
      <c r="E39" s="331"/>
    </row>
    <row r="40" spans="1:5" s="122" customFormat="1" ht="12" customHeight="1" x14ac:dyDescent="0.2">
      <c r="A40" s="5" t="s">
        <v>68</v>
      </c>
      <c r="B40" s="333" t="s">
        <v>229</v>
      </c>
      <c r="C40" s="334"/>
      <c r="D40" s="401"/>
      <c r="E40" s="331">
        <v>6</v>
      </c>
    </row>
    <row r="41" spans="1:5" s="122" customFormat="1" ht="12" customHeight="1" x14ac:dyDescent="0.2">
      <c r="A41" s="5" t="s">
        <v>121</v>
      </c>
      <c r="B41" s="333" t="s">
        <v>230</v>
      </c>
      <c r="C41" s="334">
        <v>20</v>
      </c>
      <c r="D41" s="401"/>
      <c r="E41" s="331">
        <v>49</v>
      </c>
    </row>
    <row r="42" spans="1:5" s="122" customFormat="1" ht="12" customHeight="1" x14ac:dyDescent="0.2">
      <c r="A42" s="5" t="s">
        <v>122</v>
      </c>
      <c r="B42" s="333" t="s">
        <v>231</v>
      </c>
      <c r="C42" s="334"/>
      <c r="D42" s="401"/>
      <c r="E42" s="331"/>
    </row>
    <row r="43" spans="1:5" s="122" customFormat="1" ht="12" customHeight="1" x14ac:dyDescent="0.2">
      <c r="A43" s="5" t="s">
        <v>123</v>
      </c>
      <c r="B43" s="333" t="s">
        <v>232</v>
      </c>
      <c r="C43" s="334"/>
      <c r="D43" s="401"/>
      <c r="E43" s="331"/>
    </row>
    <row r="44" spans="1:5" s="122" customFormat="1" ht="12" customHeight="1" x14ac:dyDescent="0.2">
      <c r="A44" s="5" t="s">
        <v>124</v>
      </c>
      <c r="B44" s="333" t="s">
        <v>233</v>
      </c>
      <c r="C44" s="334"/>
      <c r="D44" s="401"/>
      <c r="E44" s="331"/>
    </row>
    <row r="45" spans="1:5" s="122" customFormat="1" ht="12" customHeight="1" x14ac:dyDescent="0.2">
      <c r="A45" s="5" t="s">
        <v>125</v>
      </c>
      <c r="B45" s="333" t="s">
        <v>234</v>
      </c>
      <c r="C45" s="334">
        <v>2</v>
      </c>
      <c r="D45" s="401"/>
      <c r="E45" s="331">
        <v>1</v>
      </c>
    </row>
    <row r="46" spans="1:5" s="122" customFormat="1" ht="12" customHeight="1" x14ac:dyDescent="0.2">
      <c r="A46" s="5" t="s">
        <v>225</v>
      </c>
      <c r="B46" s="333" t="s">
        <v>235</v>
      </c>
      <c r="C46" s="346"/>
      <c r="D46" s="401"/>
      <c r="E46" s="347"/>
    </row>
    <row r="47" spans="1:5" s="122" customFormat="1" ht="12" customHeight="1" x14ac:dyDescent="0.2">
      <c r="A47" s="7" t="s">
        <v>226</v>
      </c>
      <c r="B47" s="336" t="s">
        <v>438</v>
      </c>
      <c r="C47" s="348"/>
      <c r="D47" s="401"/>
      <c r="E47" s="349">
        <v>66</v>
      </c>
    </row>
    <row r="48" spans="1:5" s="122" customFormat="1" ht="12" customHeight="1" thickBot="1" x14ac:dyDescent="0.25">
      <c r="A48" s="7" t="s">
        <v>437</v>
      </c>
      <c r="B48" s="336" t="s">
        <v>236</v>
      </c>
      <c r="C48" s="348">
        <v>7500</v>
      </c>
      <c r="D48" s="401"/>
      <c r="E48" s="349">
        <v>141</v>
      </c>
    </row>
    <row r="49" spans="1:5" s="122" customFormat="1" ht="12" customHeight="1" thickBot="1" x14ac:dyDescent="0.25">
      <c r="A49" s="10" t="s">
        <v>12</v>
      </c>
      <c r="B49" s="325" t="s">
        <v>237</v>
      </c>
      <c r="C49" s="326">
        <f>SUM(C50:C54)</f>
        <v>4700</v>
      </c>
      <c r="D49" s="401"/>
      <c r="E49" s="339">
        <f>SUM(E50:E54)</f>
        <v>4950</v>
      </c>
    </row>
    <row r="50" spans="1:5" s="122" customFormat="1" ht="12" customHeight="1" x14ac:dyDescent="0.2">
      <c r="A50" s="6" t="s">
        <v>69</v>
      </c>
      <c r="B50" s="329" t="s">
        <v>241</v>
      </c>
      <c r="C50" s="350"/>
      <c r="D50" s="401"/>
      <c r="E50" s="351"/>
    </row>
    <row r="51" spans="1:5" s="122" customFormat="1" ht="12" customHeight="1" x14ac:dyDescent="0.2">
      <c r="A51" s="5" t="s">
        <v>70</v>
      </c>
      <c r="B51" s="333" t="s">
        <v>242</v>
      </c>
      <c r="C51" s="346">
        <v>4000</v>
      </c>
      <c r="D51" s="401"/>
      <c r="E51" s="347">
        <v>4000</v>
      </c>
    </row>
    <row r="52" spans="1:5" s="122" customFormat="1" ht="12" customHeight="1" x14ac:dyDescent="0.2">
      <c r="A52" s="5" t="s">
        <v>238</v>
      </c>
      <c r="B52" s="333" t="s">
        <v>243</v>
      </c>
      <c r="C52" s="346">
        <v>700</v>
      </c>
      <c r="D52" s="401"/>
      <c r="E52" s="347">
        <v>950</v>
      </c>
    </row>
    <row r="53" spans="1:5" s="122" customFormat="1" ht="12" customHeight="1" x14ac:dyDescent="0.2">
      <c r="A53" s="5" t="s">
        <v>239</v>
      </c>
      <c r="B53" s="333" t="s">
        <v>244</v>
      </c>
      <c r="C53" s="346"/>
      <c r="D53" s="401"/>
      <c r="E53" s="347"/>
    </row>
    <row r="54" spans="1:5" s="122" customFormat="1" ht="12" customHeight="1" thickBot="1" x14ac:dyDescent="0.25">
      <c r="A54" s="7" t="s">
        <v>240</v>
      </c>
      <c r="B54" s="336" t="s">
        <v>245</v>
      </c>
      <c r="C54" s="348"/>
      <c r="D54" s="401"/>
      <c r="E54" s="349"/>
    </row>
    <row r="55" spans="1:5" s="122" customFormat="1" ht="12" customHeight="1" thickBot="1" x14ac:dyDescent="0.25">
      <c r="A55" s="10" t="s">
        <v>126</v>
      </c>
      <c r="B55" s="325" t="s">
        <v>246</v>
      </c>
      <c r="C55" s="326">
        <f>SUM(C56:C58)</f>
        <v>0</v>
      </c>
      <c r="D55" s="401"/>
      <c r="E55" s="339">
        <f>SUM(E56:E58)</f>
        <v>0</v>
      </c>
    </row>
    <row r="56" spans="1:5" s="122" customFormat="1" ht="11.45" customHeight="1" x14ac:dyDescent="0.2">
      <c r="A56" s="6" t="s">
        <v>71</v>
      </c>
      <c r="B56" s="329" t="s">
        <v>247</v>
      </c>
      <c r="C56" s="330"/>
      <c r="D56" s="401"/>
      <c r="E56" s="340"/>
    </row>
    <row r="57" spans="1:5" s="122" customFormat="1" ht="11.45" customHeight="1" x14ac:dyDescent="0.2">
      <c r="A57" s="5" t="s">
        <v>72</v>
      </c>
      <c r="B57" s="333" t="s">
        <v>394</v>
      </c>
      <c r="C57" s="334"/>
      <c r="D57" s="401"/>
      <c r="E57" s="331"/>
    </row>
    <row r="58" spans="1:5" s="122" customFormat="1" ht="12" customHeight="1" x14ac:dyDescent="0.2">
      <c r="A58" s="5" t="s">
        <v>251</v>
      </c>
      <c r="B58" s="333" t="s">
        <v>249</v>
      </c>
      <c r="C58" s="334"/>
      <c r="D58" s="401"/>
      <c r="E58" s="331"/>
    </row>
    <row r="59" spans="1:5" s="122" customFormat="1" ht="12" customHeight="1" thickBot="1" x14ac:dyDescent="0.25">
      <c r="A59" s="7" t="s">
        <v>252</v>
      </c>
      <c r="B59" s="336" t="s">
        <v>250</v>
      </c>
      <c r="C59" s="341"/>
      <c r="D59" s="401"/>
      <c r="E59" s="337"/>
    </row>
    <row r="60" spans="1:5" s="122" customFormat="1" ht="12" customHeight="1" thickBot="1" x14ac:dyDescent="0.25">
      <c r="A60" s="10" t="s">
        <v>14</v>
      </c>
      <c r="B60" s="338" t="s">
        <v>253</v>
      </c>
      <c r="C60" s="326">
        <f>SUM(C61:C63)</f>
        <v>0</v>
      </c>
      <c r="D60" s="401"/>
      <c r="E60" s="339">
        <f>SUM(E61:E63)</f>
        <v>9594</v>
      </c>
    </row>
    <row r="61" spans="1:5" s="122" customFormat="1" ht="12" customHeight="1" x14ac:dyDescent="0.2">
      <c r="A61" s="6" t="s">
        <v>127</v>
      </c>
      <c r="B61" s="329" t="s">
        <v>255</v>
      </c>
      <c r="C61" s="346"/>
      <c r="D61" s="401"/>
      <c r="E61" s="351"/>
    </row>
    <row r="62" spans="1:5" s="122" customFormat="1" ht="12" customHeight="1" x14ac:dyDescent="0.2">
      <c r="A62" s="5" t="s">
        <v>128</v>
      </c>
      <c r="B62" s="333" t="s">
        <v>395</v>
      </c>
      <c r="C62" s="346"/>
      <c r="D62" s="401"/>
      <c r="E62" s="347"/>
    </row>
    <row r="63" spans="1:5" s="122" customFormat="1" ht="12" customHeight="1" x14ac:dyDescent="0.2">
      <c r="A63" s="5" t="s">
        <v>168</v>
      </c>
      <c r="B63" s="333" t="s">
        <v>256</v>
      </c>
      <c r="C63" s="346"/>
      <c r="D63" s="401"/>
      <c r="E63" s="347">
        <v>9594</v>
      </c>
    </row>
    <row r="64" spans="1:5" s="122" customFormat="1" ht="12" customHeight="1" thickBot="1" x14ac:dyDescent="0.25">
      <c r="A64" s="7" t="s">
        <v>254</v>
      </c>
      <c r="B64" s="336" t="s">
        <v>257</v>
      </c>
      <c r="C64" s="346"/>
      <c r="D64" s="401"/>
      <c r="E64" s="349"/>
    </row>
    <row r="65" spans="1:5" s="122" customFormat="1" ht="12" customHeight="1" thickBot="1" x14ac:dyDescent="0.25">
      <c r="A65" s="10" t="s">
        <v>15</v>
      </c>
      <c r="B65" s="325" t="s">
        <v>258</v>
      </c>
      <c r="C65" s="342">
        <f>+C9+C16+C23+C30+C37+C49+C55+C60</f>
        <v>50762</v>
      </c>
      <c r="D65" s="401"/>
      <c r="E65" s="343">
        <f>+E9+E16+E23+E30+E37+E49+E55+E60</f>
        <v>160223</v>
      </c>
    </row>
    <row r="66" spans="1:5" s="122" customFormat="1" ht="12" customHeight="1" thickBot="1" x14ac:dyDescent="0.25">
      <c r="A66" s="123" t="s">
        <v>259</v>
      </c>
      <c r="B66" s="338" t="s">
        <v>260</v>
      </c>
      <c r="C66" s="326">
        <f>SUM(C67:C69)</f>
        <v>0</v>
      </c>
      <c r="D66" s="401"/>
      <c r="E66" s="327">
        <f>SUM(E67:E69)</f>
        <v>0</v>
      </c>
    </row>
    <row r="67" spans="1:5" s="122" customFormat="1" ht="12" customHeight="1" x14ac:dyDescent="0.2">
      <c r="A67" s="6" t="s">
        <v>293</v>
      </c>
      <c r="B67" s="329" t="s">
        <v>261</v>
      </c>
      <c r="C67" s="346"/>
      <c r="D67" s="401"/>
      <c r="E67" s="347"/>
    </row>
    <row r="68" spans="1:5" s="122" customFormat="1" ht="12" customHeight="1" x14ac:dyDescent="0.2">
      <c r="A68" s="5" t="s">
        <v>302</v>
      </c>
      <c r="B68" s="333" t="s">
        <v>262</v>
      </c>
      <c r="C68" s="346"/>
      <c r="D68" s="401"/>
      <c r="E68" s="347"/>
    </row>
    <row r="69" spans="1:5" s="122" customFormat="1" ht="12" customHeight="1" thickBot="1" x14ac:dyDescent="0.25">
      <c r="A69" s="7" t="s">
        <v>303</v>
      </c>
      <c r="B69" s="353" t="s">
        <v>263</v>
      </c>
      <c r="C69" s="346"/>
      <c r="D69" s="401"/>
      <c r="E69" s="349"/>
    </row>
    <row r="70" spans="1:5" s="122" customFormat="1" ht="12" customHeight="1" thickBot="1" x14ac:dyDescent="0.25">
      <c r="A70" s="123" t="s">
        <v>264</v>
      </c>
      <c r="B70" s="338" t="s">
        <v>265</v>
      </c>
      <c r="C70" s="326">
        <f>SUM(C71:C74)</f>
        <v>0</v>
      </c>
      <c r="D70" s="401"/>
      <c r="E70" s="339">
        <f>SUM(E71:E74)</f>
        <v>0</v>
      </c>
    </row>
    <row r="71" spans="1:5" s="122" customFormat="1" ht="12" customHeight="1" x14ac:dyDescent="0.2">
      <c r="A71" s="6" t="s">
        <v>111</v>
      </c>
      <c r="B71" s="329" t="s">
        <v>266</v>
      </c>
      <c r="C71" s="346"/>
      <c r="D71" s="401"/>
      <c r="E71" s="351"/>
    </row>
    <row r="72" spans="1:5" s="122" customFormat="1" ht="12" customHeight="1" x14ac:dyDescent="0.2">
      <c r="A72" s="5" t="s">
        <v>112</v>
      </c>
      <c r="B72" s="333" t="s">
        <v>267</v>
      </c>
      <c r="C72" s="346"/>
      <c r="D72" s="401"/>
      <c r="E72" s="347"/>
    </row>
    <row r="73" spans="1:5" s="122" customFormat="1" ht="12" customHeight="1" x14ac:dyDescent="0.2">
      <c r="A73" s="5" t="s">
        <v>294</v>
      </c>
      <c r="B73" s="333" t="s">
        <v>268</v>
      </c>
      <c r="C73" s="346"/>
      <c r="D73" s="401"/>
      <c r="E73" s="347"/>
    </row>
    <row r="74" spans="1:5" s="122" customFormat="1" ht="12" customHeight="1" thickBot="1" x14ac:dyDescent="0.25">
      <c r="A74" s="7" t="s">
        <v>295</v>
      </c>
      <c r="B74" s="336" t="s">
        <v>269</v>
      </c>
      <c r="C74" s="346"/>
      <c r="D74" s="401"/>
      <c r="E74" s="349"/>
    </row>
    <row r="75" spans="1:5" s="122" customFormat="1" ht="12" customHeight="1" thickBot="1" x14ac:dyDescent="0.25">
      <c r="A75" s="123" t="s">
        <v>270</v>
      </c>
      <c r="B75" s="338" t="s">
        <v>271</v>
      </c>
      <c r="C75" s="326">
        <f>SUM(C76:C77)</f>
        <v>16384</v>
      </c>
      <c r="D75" s="401"/>
      <c r="E75" s="339">
        <f>SUM(E76:E77)</f>
        <v>10941</v>
      </c>
    </row>
    <row r="76" spans="1:5" s="122" customFormat="1" ht="12" customHeight="1" x14ac:dyDescent="0.2">
      <c r="A76" s="6" t="s">
        <v>296</v>
      </c>
      <c r="B76" s="329" t="s">
        <v>272</v>
      </c>
      <c r="C76" s="346">
        <v>16384</v>
      </c>
      <c r="D76" s="401"/>
      <c r="E76" s="351">
        <v>10941</v>
      </c>
    </row>
    <row r="77" spans="1:5" s="122" customFormat="1" ht="12" customHeight="1" thickBot="1" x14ac:dyDescent="0.25">
      <c r="A77" s="7" t="s">
        <v>297</v>
      </c>
      <c r="B77" s="336" t="s">
        <v>273</v>
      </c>
      <c r="C77" s="346"/>
      <c r="D77" s="401"/>
      <c r="E77" s="349"/>
    </row>
    <row r="78" spans="1:5" s="122" customFormat="1" ht="12" customHeight="1" thickBot="1" x14ac:dyDescent="0.25">
      <c r="A78" s="123" t="s">
        <v>274</v>
      </c>
      <c r="B78" s="338" t="s">
        <v>275</v>
      </c>
      <c r="C78" s="326">
        <f>SUM(C79:C81)</f>
        <v>0</v>
      </c>
      <c r="D78" s="401"/>
      <c r="E78" s="339">
        <f>SUM(E79:E81)</f>
        <v>0</v>
      </c>
    </row>
    <row r="79" spans="1:5" s="122" customFormat="1" ht="12" customHeight="1" x14ac:dyDescent="0.2">
      <c r="A79" s="6" t="s">
        <v>298</v>
      </c>
      <c r="B79" s="329" t="s">
        <v>276</v>
      </c>
      <c r="C79" s="346"/>
      <c r="D79" s="401"/>
      <c r="E79" s="351"/>
    </row>
    <row r="80" spans="1:5" s="122" customFormat="1" ht="12" customHeight="1" x14ac:dyDescent="0.2">
      <c r="A80" s="5" t="s">
        <v>299</v>
      </c>
      <c r="B80" s="333" t="s">
        <v>277</v>
      </c>
      <c r="C80" s="346"/>
      <c r="D80" s="401"/>
      <c r="E80" s="347"/>
    </row>
    <row r="81" spans="1:5" s="122" customFormat="1" ht="12" customHeight="1" thickBot="1" x14ac:dyDescent="0.25">
      <c r="A81" s="7" t="s">
        <v>300</v>
      </c>
      <c r="B81" s="336" t="s">
        <v>278</v>
      </c>
      <c r="C81" s="346"/>
      <c r="D81" s="401"/>
      <c r="E81" s="349"/>
    </row>
    <row r="82" spans="1:5" s="122" customFormat="1" ht="12" customHeight="1" thickBot="1" x14ac:dyDescent="0.25">
      <c r="A82" s="123" t="s">
        <v>279</v>
      </c>
      <c r="B82" s="338" t="s">
        <v>301</v>
      </c>
      <c r="C82" s="326">
        <f>SUM(C83:C86)</f>
        <v>0</v>
      </c>
      <c r="D82" s="401"/>
      <c r="E82" s="339">
        <f>SUM(E83:E86)</f>
        <v>0</v>
      </c>
    </row>
    <row r="83" spans="1:5" s="122" customFormat="1" ht="12" customHeight="1" x14ac:dyDescent="0.2">
      <c r="A83" s="124" t="s">
        <v>280</v>
      </c>
      <c r="B83" s="329" t="s">
        <v>281</v>
      </c>
      <c r="C83" s="346"/>
      <c r="D83" s="401"/>
      <c r="E83" s="351"/>
    </row>
    <row r="84" spans="1:5" s="122" customFormat="1" ht="12" customHeight="1" x14ac:dyDescent="0.2">
      <c r="A84" s="125" t="s">
        <v>282</v>
      </c>
      <c r="B84" s="333" t="s">
        <v>283</v>
      </c>
      <c r="C84" s="346"/>
      <c r="D84" s="401"/>
      <c r="E84" s="347"/>
    </row>
    <row r="85" spans="1:5" s="122" customFormat="1" ht="12" customHeight="1" x14ac:dyDescent="0.2">
      <c r="A85" s="125" t="s">
        <v>284</v>
      </c>
      <c r="B85" s="333" t="s">
        <v>285</v>
      </c>
      <c r="C85" s="346"/>
      <c r="D85" s="401"/>
      <c r="E85" s="347"/>
    </row>
    <row r="86" spans="1:5" s="122" customFormat="1" ht="12" customHeight="1" thickBot="1" x14ac:dyDescent="0.25">
      <c r="A86" s="126" t="s">
        <v>286</v>
      </c>
      <c r="B86" s="336" t="s">
        <v>287</v>
      </c>
      <c r="C86" s="346"/>
      <c r="D86" s="401"/>
      <c r="E86" s="349"/>
    </row>
    <row r="87" spans="1:5" s="122" customFormat="1" ht="13.5" customHeight="1" thickBot="1" x14ac:dyDescent="0.25">
      <c r="A87" s="123" t="s">
        <v>288</v>
      </c>
      <c r="B87" s="338" t="s">
        <v>289</v>
      </c>
      <c r="C87" s="357"/>
      <c r="D87" s="401"/>
      <c r="E87" s="358"/>
    </row>
    <row r="88" spans="1:5" s="122" customFormat="1" ht="15.75" customHeight="1" thickBot="1" x14ac:dyDescent="0.25">
      <c r="A88" s="123" t="s">
        <v>290</v>
      </c>
      <c r="B88" s="359" t="s">
        <v>291</v>
      </c>
      <c r="C88" s="342">
        <v>16384</v>
      </c>
      <c r="D88" s="401"/>
      <c r="E88" s="343">
        <v>10941</v>
      </c>
    </row>
    <row r="89" spans="1:5" s="122" customFormat="1" ht="28.15" customHeight="1" thickBot="1" x14ac:dyDescent="0.25">
      <c r="A89" s="127" t="s">
        <v>304</v>
      </c>
      <c r="B89" s="361" t="s">
        <v>292</v>
      </c>
      <c r="C89" s="342">
        <f>+C65+C88</f>
        <v>67146</v>
      </c>
      <c r="D89" s="401"/>
      <c r="E89" s="362">
        <f>+E65+E88</f>
        <v>171164</v>
      </c>
    </row>
    <row r="90" spans="1:5" s="128" customFormat="1" ht="15" customHeight="1" x14ac:dyDescent="0.25">
      <c r="A90" s="452" t="s">
        <v>35</v>
      </c>
      <c r="B90" s="452"/>
      <c r="C90" s="452"/>
      <c r="D90" s="445"/>
      <c r="E90" s="445"/>
    </row>
    <row r="91" spans="1:5" ht="16.149999999999999" customHeight="1" thickBot="1" x14ac:dyDescent="0.3">
      <c r="A91" s="454"/>
      <c r="B91" s="454"/>
      <c r="C91" s="455" t="s">
        <v>472</v>
      </c>
      <c r="D91" s="445"/>
      <c r="E91" s="445"/>
    </row>
    <row r="92" spans="1:5" s="121" customFormat="1" ht="48.75" thickBot="1" x14ac:dyDescent="0.25">
      <c r="A92" s="12" t="s">
        <v>54</v>
      </c>
      <c r="B92" s="13" t="s">
        <v>36</v>
      </c>
      <c r="C92" s="17" t="s">
        <v>428</v>
      </c>
      <c r="E92" s="17" t="s">
        <v>439</v>
      </c>
    </row>
    <row r="93" spans="1:5" ht="12" customHeight="1" thickBot="1" x14ac:dyDescent="0.3">
      <c r="A93" s="14" t="s">
        <v>399</v>
      </c>
      <c r="B93" s="15" t="s">
        <v>400</v>
      </c>
      <c r="C93" s="16" t="s">
        <v>401</v>
      </c>
      <c r="E93" s="151" t="s">
        <v>402</v>
      </c>
    </row>
    <row r="94" spans="1:5" ht="12" customHeight="1" thickBot="1" x14ac:dyDescent="0.3">
      <c r="A94" s="11" t="s">
        <v>7</v>
      </c>
      <c r="B94" s="369" t="s">
        <v>497</v>
      </c>
      <c r="C94" s="370">
        <f>SUM(C95:C99)</f>
        <v>43616</v>
      </c>
      <c r="D94" s="405"/>
      <c r="E94" s="370">
        <f>SUM(E95:E99)</f>
        <v>62739</v>
      </c>
    </row>
    <row r="95" spans="1:5" ht="12" customHeight="1" x14ac:dyDescent="0.25">
      <c r="A95" s="8" t="s">
        <v>73</v>
      </c>
      <c r="B95" s="372" t="s">
        <v>37</v>
      </c>
      <c r="C95" s="373">
        <v>14646</v>
      </c>
      <c r="D95" s="405"/>
      <c r="E95" s="373">
        <v>29074</v>
      </c>
    </row>
    <row r="96" spans="1:5" ht="12" customHeight="1" x14ac:dyDescent="0.25">
      <c r="A96" s="5" t="s">
        <v>74</v>
      </c>
      <c r="B96" s="374" t="s">
        <v>129</v>
      </c>
      <c r="C96" s="334">
        <v>3388</v>
      </c>
      <c r="D96" s="405"/>
      <c r="E96" s="334">
        <v>4632</v>
      </c>
    </row>
    <row r="97" spans="1:5" ht="12" customHeight="1" x14ac:dyDescent="0.25">
      <c r="A97" s="5" t="s">
        <v>75</v>
      </c>
      <c r="B97" s="374" t="s">
        <v>103</v>
      </c>
      <c r="C97" s="341">
        <v>17189</v>
      </c>
      <c r="D97" s="405"/>
      <c r="E97" s="341">
        <v>23611</v>
      </c>
    </row>
    <row r="98" spans="1:5" ht="12" customHeight="1" x14ac:dyDescent="0.25">
      <c r="A98" s="5" t="s">
        <v>76</v>
      </c>
      <c r="B98" s="375" t="s">
        <v>130</v>
      </c>
      <c r="C98" s="341">
        <v>1545</v>
      </c>
      <c r="D98" s="405"/>
      <c r="E98" s="341">
        <v>881</v>
      </c>
    </row>
    <row r="99" spans="1:5" ht="12" customHeight="1" x14ac:dyDescent="0.25">
      <c r="A99" s="5" t="s">
        <v>87</v>
      </c>
      <c r="B99" s="376" t="s">
        <v>131</v>
      </c>
      <c r="C99" s="341">
        <f>SUM(C100:C109)</f>
        <v>6848</v>
      </c>
      <c r="D99" s="405"/>
      <c r="E99" s="341">
        <f>SUM(E100:E109)</f>
        <v>4541</v>
      </c>
    </row>
    <row r="100" spans="1:5" ht="12" customHeight="1" x14ac:dyDescent="0.25">
      <c r="A100" s="5" t="s">
        <v>77</v>
      </c>
      <c r="B100" s="374" t="s">
        <v>307</v>
      </c>
      <c r="C100" s="341"/>
      <c r="D100" s="405"/>
      <c r="E100" s="341"/>
    </row>
    <row r="101" spans="1:5" ht="12" customHeight="1" x14ac:dyDescent="0.25">
      <c r="A101" s="5" t="s">
        <v>78</v>
      </c>
      <c r="B101" s="377" t="s">
        <v>308</v>
      </c>
      <c r="C101" s="341"/>
      <c r="D101" s="405"/>
      <c r="E101" s="341"/>
    </row>
    <row r="102" spans="1:5" ht="12" customHeight="1" x14ac:dyDescent="0.25">
      <c r="A102" s="5" t="s">
        <v>88</v>
      </c>
      <c r="B102" s="378" t="s">
        <v>309</v>
      </c>
      <c r="C102" s="341"/>
      <c r="D102" s="405"/>
      <c r="E102" s="341"/>
    </row>
    <row r="103" spans="1:5" ht="12" customHeight="1" x14ac:dyDescent="0.25">
      <c r="A103" s="5" t="s">
        <v>89</v>
      </c>
      <c r="B103" s="378" t="s">
        <v>310</v>
      </c>
      <c r="C103" s="341"/>
      <c r="D103" s="405"/>
      <c r="E103" s="341"/>
    </row>
    <row r="104" spans="1:5" ht="12" customHeight="1" x14ac:dyDescent="0.25">
      <c r="A104" s="5" t="s">
        <v>90</v>
      </c>
      <c r="B104" s="377" t="s">
        <v>311</v>
      </c>
      <c r="C104" s="341">
        <v>5857</v>
      </c>
      <c r="D104" s="405"/>
      <c r="E104" s="341">
        <v>4198</v>
      </c>
    </row>
    <row r="105" spans="1:5" ht="12" customHeight="1" x14ac:dyDescent="0.25">
      <c r="A105" s="5" t="s">
        <v>91</v>
      </c>
      <c r="B105" s="377" t="s">
        <v>312</v>
      </c>
      <c r="C105" s="341"/>
      <c r="D105" s="405"/>
      <c r="E105" s="341"/>
    </row>
    <row r="106" spans="1:5" ht="12" customHeight="1" x14ac:dyDescent="0.25">
      <c r="A106" s="5" t="s">
        <v>93</v>
      </c>
      <c r="B106" s="378" t="s">
        <v>313</v>
      </c>
      <c r="C106" s="341"/>
      <c r="D106" s="405"/>
      <c r="E106" s="341"/>
    </row>
    <row r="107" spans="1:5" ht="12" customHeight="1" x14ac:dyDescent="0.25">
      <c r="A107" s="4" t="s">
        <v>132</v>
      </c>
      <c r="B107" s="380" t="s">
        <v>314</v>
      </c>
      <c r="C107" s="341"/>
      <c r="D107" s="405"/>
      <c r="E107" s="341"/>
    </row>
    <row r="108" spans="1:5" ht="12" customHeight="1" x14ac:dyDescent="0.25">
      <c r="A108" s="5" t="s">
        <v>305</v>
      </c>
      <c r="B108" s="380" t="s">
        <v>315</v>
      </c>
      <c r="C108" s="341"/>
      <c r="D108" s="405"/>
      <c r="E108" s="341"/>
    </row>
    <row r="109" spans="1:5" ht="12" customHeight="1" thickBot="1" x14ac:dyDescent="0.3">
      <c r="A109" s="9" t="s">
        <v>306</v>
      </c>
      <c r="B109" s="382" t="s">
        <v>316</v>
      </c>
      <c r="C109" s="383">
        <v>991</v>
      </c>
      <c r="D109" s="405"/>
      <c r="E109" s="383">
        <v>343</v>
      </c>
    </row>
    <row r="110" spans="1:5" ht="12" customHeight="1" thickBot="1" x14ac:dyDescent="0.3">
      <c r="A110" s="10" t="s">
        <v>8</v>
      </c>
      <c r="B110" s="384" t="s">
        <v>498</v>
      </c>
      <c r="C110" s="326">
        <f>+C111+C113+C115</f>
        <v>18820</v>
      </c>
      <c r="D110" s="405"/>
      <c r="E110" s="326">
        <f>+E111+E113+E115</f>
        <v>34198</v>
      </c>
    </row>
    <row r="111" spans="1:5" ht="12" customHeight="1" x14ac:dyDescent="0.25">
      <c r="A111" s="6" t="s">
        <v>79</v>
      </c>
      <c r="B111" s="374" t="s">
        <v>167</v>
      </c>
      <c r="C111" s="330">
        <v>7031</v>
      </c>
      <c r="D111" s="405"/>
      <c r="E111" s="330">
        <v>19201</v>
      </c>
    </row>
    <row r="112" spans="1:5" ht="12" customHeight="1" x14ac:dyDescent="0.25">
      <c r="A112" s="6" t="s">
        <v>80</v>
      </c>
      <c r="B112" s="385" t="s">
        <v>320</v>
      </c>
      <c r="C112" s="330"/>
      <c r="D112" s="405"/>
      <c r="E112" s="330"/>
    </row>
    <row r="113" spans="1:5" ht="12" customHeight="1" x14ac:dyDescent="0.25">
      <c r="A113" s="6" t="s">
        <v>81</v>
      </c>
      <c r="B113" s="385" t="s">
        <v>133</v>
      </c>
      <c r="C113" s="334">
        <v>11789</v>
      </c>
      <c r="D113" s="405"/>
      <c r="E113" s="334">
        <v>14997</v>
      </c>
    </row>
    <row r="114" spans="1:5" ht="12" customHeight="1" x14ac:dyDescent="0.25">
      <c r="A114" s="6" t="s">
        <v>82</v>
      </c>
      <c r="B114" s="385" t="s">
        <v>321</v>
      </c>
      <c r="C114" s="386"/>
      <c r="D114" s="405"/>
      <c r="E114" s="386"/>
    </row>
    <row r="115" spans="1:5" ht="12" customHeight="1" x14ac:dyDescent="0.25">
      <c r="A115" s="6" t="s">
        <v>83</v>
      </c>
      <c r="B115" s="387" t="s">
        <v>169</v>
      </c>
      <c r="C115" s="386"/>
      <c r="D115" s="405"/>
      <c r="E115" s="386"/>
    </row>
    <row r="116" spans="1:5" ht="12" customHeight="1" x14ac:dyDescent="0.25">
      <c r="A116" s="6" t="s">
        <v>92</v>
      </c>
      <c r="B116" s="388" t="s">
        <v>396</v>
      </c>
      <c r="C116" s="386"/>
      <c r="D116" s="405"/>
      <c r="E116" s="386"/>
    </row>
    <row r="117" spans="1:5" ht="24" x14ac:dyDescent="0.25">
      <c r="A117" s="6" t="s">
        <v>94</v>
      </c>
      <c r="B117" s="389" t="s">
        <v>326</v>
      </c>
      <c r="C117" s="386"/>
      <c r="D117" s="405"/>
      <c r="E117" s="386"/>
    </row>
    <row r="118" spans="1:5" ht="12" customHeight="1" x14ac:dyDescent="0.25">
      <c r="A118" s="6" t="s">
        <v>134</v>
      </c>
      <c r="B118" s="378" t="s">
        <v>310</v>
      </c>
      <c r="C118" s="386"/>
      <c r="D118" s="405"/>
      <c r="E118" s="386"/>
    </row>
    <row r="119" spans="1:5" ht="12" customHeight="1" x14ac:dyDescent="0.25">
      <c r="A119" s="6" t="s">
        <v>135</v>
      </c>
      <c r="B119" s="378" t="s">
        <v>325</v>
      </c>
      <c r="C119" s="386"/>
      <c r="D119" s="405"/>
      <c r="E119" s="386"/>
    </row>
    <row r="120" spans="1:5" ht="12" customHeight="1" x14ac:dyDescent="0.25">
      <c r="A120" s="6" t="s">
        <v>136</v>
      </c>
      <c r="B120" s="378" t="s">
        <v>324</v>
      </c>
      <c r="C120" s="386"/>
      <c r="D120" s="405"/>
      <c r="E120" s="386"/>
    </row>
    <row r="121" spans="1:5" ht="12" customHeight="1" x14ac:dyDescent="0.25">
      <c r="A121" s="6" t="s">
        <v>317</v>
      </c>
      <c r="B121" s="378" t="s">
        <v>313</v>
      </c>
      <c r="C121" s="386"/>
      <c r="D121" s="405"/>
      <c r="E121" s="386"/>
    </row>
    <row r="122" spans="1:5" x14ac:dyDescent="0.25">
      <c r="A122" s="6" t="s">
        <v>318</v>
      </c>
      <c r="B122" s="378" t="s">
        <v>323</v>
      </c>
      <c r="C122" s="386"/>
      <c r="D122" s="405"/>
      <c r="E122" s="386"/>
    </row>
    <row r="123" spans="1:5" ht="12" customHeight="1" thickBot="1" x14ac:dyDescent="0.3">
      <c r="A123" s="4" t="s">
        <v>319</v>
      </c>
      <c r="B123" s="378" t="s">
        <v>322</v>
      </c>
      <c r="C123" s="390"/>
      <c r="D123" s="405"/>
      <c r="E123" s="390"/>
    </row>
    <row r="124" spans="1:5" ht="12" customHeight="1" thickBot="1" x14ac:dyDescent="0.3">
      <c r="A124" s="10" t="s">
        <v>9</v>
      </c>
      <c r="B124" s="391" t="s">
        <v>327</v>
      </c>
      <c r="C124" s="326">
        <f>SUM(C125:C126)</f>
        <v>4398</v>
      </c>
      <c r="D124" s="405"/>
      <c r="E124" s="326">
        <f>SUM(E125:E126)</f>
        <v>73915</v>
      </c>
    </row>
    <row r="125" spans="1:5" ht="12" customHeight="1" x14ac:dyDescent="0.25">
      <c r="A125" s="6" t="s">
        <v>62</v>
      </c>
      <c r="B125" s="392" t="s">
        <v>45</v>
      </c>
      <c r="C125" s="330">
        <v>4398</v>
      </c>
      <c r="D125" s="405"/>
      <c r="E125" s="330">
        <v>73915</v>
      </c>
    </row>
    <row r="126" spans="1:5" ht="12" customHeight="1" thickBot="1" x14ac:dyDescent="0.3">
      <c r="A126" s="7" t="s">
        <v>63</v>
      </c>
      <c r="B126" s="385" t="s">
        <v>46</v>
      </c>
      <c r="C126" s="341"/>
      <c r="D126" s="405"/>
      <c r="E126" s="341"/>
    </row>
    <row r="127" spans="1:5" ht="12" customHeight="1" thickBot="1" x14ac:dyDescent="0.3">
      <c r="A127" s="10" t="s">
        <v>10</v>
      </c>
      <c r="B127" s="391" t="s">
        <v>328</v>
      </c>
      <c r="C127" s="326">
        <f>+C94+C110+C124</f>
        <v>66834</v>
      </c>
      <c r="D127" s="405"/>
      <c r="E127" s="326">
        <f>+E94+E110+E124</f>
        <v>170852</v>
      </c>
    </row>
    <row r="128" spans="1:5" ht="12" customHeight="1" thickBot="1" x14ac:dyDescent="0.3">
      <c r="A128" s="10" t="s">
        <v>11</v>
      </c>
      <c r="B128" s="391" t="s">
        <v>329</v>
      </c>
      <c r="C128" s="326">
        <f>+C129+C130+C131</f>
        <v>0</v>
      </c>
      <c r="D128" s="405"/>
      <c r="E128" s="326">
        <f>+E129+E130+E131</f>
        <v>0</v>
      </c>
    </row>
    <row r="129" spans="1:5" ht="12" customHeight="1" x14ac:dyDescent="0.25">
      <c r="A129" s="6" t="s">
        <v>66</v>
      </c>
      <c r="B129" s="392" t="s">
        <v>330</v>
      </c>
      <c r="C129" s="386"/>
      <c r="D129" s="405"/>
      <c r="E129" s="386"/>
    </row>
    <row r="130" spans="1:5" ht="12" customHeight="1" x14ac:dyDescent="0.25">
      <c r="A130" s="6" t="s">
        <v>67</v>
      </c>
      <c r="B130" s="392" t="s">
        <v>331</v>
      </c>
      <c r="C130" s="386"/>
      <c r="D130" s="405"/>
      <c r="E130" s="386"/>
    </row>
    <row r="131" spans="1:5" ht="12" customHeight="1" thickBot="1" x14ac:dyDescent="0.3">
      <c r="A131" s="4" t="s">
        <v>68</v>
      </c>
      <c r="B131" s="393" t="s">
        <v>332</v>
      </c>
      <c r="C131" s="386"/>
      <c r="D131" s="405"/>
      <c r="E131" s="386"/>
    </row>
    <row r="132" spans="1:5" ht="12" customHeight="1" thickBot="1" x14ac:dyDescent="0.3">
      <c r="A132" s="10" t="s">
        <v>12</v>
      </c>
      <c r="B132" s="391" t="s">
        <v>378</v>
      </c>
      <c r="C132" s="326">
        <f>+C133+C134+C135+C136</f>
        <v>0</v>
      </c>
      <c r="D132" s="405"/>
      <c r="E132" s="326">
        <f>+E133+E134+E135+E136</f>
        <v>0</v>
      </c>
    </row>
    <row r="133" spans="1:5" ht="12" customHeight="1" x14ac:dyDescent="0.25">
      <c r="A133" s="6" t="s">
        <v>69</v>
      </c>
      <c r="B133" s="392" t="s">
        <v>333</v>
      </c>
      <c r="C133" s="386"/>
      <c r="D133" s="405"/>
      <c r="E133" s="386"/>
    </row>
    <row r="134" spans="1:5" ht="12" customHeight="1" x14ac:dyDescent="0.25">
      <c r="A134" s="6" t="s">
        <v>70</v>
      </c>
      <c r="B134" s="392" t="s">
        <v>334</v>
      </c>
      <c r="C134" s="386"/>
      <c r="D134" s="405"/>
      <c r="E134" s="386"/>
    </row>
    <row r="135" spans="1:5" ht="12" customHeight="1" x14ac:dyDescent="0.25">
      <c r="A135" s="6" t="s">
        <v>238</v>
      </c>
      <c r="B135" s="392" t="s">
        <v>335</v>
      </c>
      <c r="C135" s="386"/>
      <c r="D135" s="405"/>
      <c r="E135" s="386"/>
    </row>
    <row r="136" spans="1:5" ht="12" customHeight="1" thickBot="1" x14ac:dyDescent="0.3">
      <c r="A136" s="4" t="s">
        <v>239</v>
      </c>
      <c r="B136" s="393" t="s">
        <v>336</v>
      </c>
      <c r="C136" s="386"/>
      <c r="D136" s="405"/>
      <c r="E136" s="386"/>
    </row>
    <row r="137" spans="1:5" ht="12" customHeight="1" thickBot="1" x14ac:dyDescent="0.3">
      <c r="A137" s="10" t="s">
        <v>13</v>
      </c>
      <c r="B137" s="391" t="s">
        <v>337</v>
      </c>
      <c r="C137" s="342">
        <f>+C138+C139+C140+C141</f>
        <v>312</v>
      </c>
      <c r="D137" s="405"/>
      <c r="E137" s="342">
        <f>+E138+E139+E140+E141</f>
        <v>312</v>
      </c>
    </row>
    <row r="138" spans="1:5" ht="12" customHeight="1" x14ac:dyDescent="0.25">
      <c r="A138" s="6" t="s">
        <v>71</v>
      </c>
      <c r="B138" s="392" t="s">
        <v>338</v>
      </c>
      <c r="C138" s="386"/>
      <c r="D138" s="405"/>
      <c r="E138" s="386"/>
    </row>
    <row r="139" spans="1:5" ht="12" customHeight="1" x14ac:dyDescent="0.25">
      <c r="A139" s="6" t="s">
        <v>72</v>
      </c>
      <c r="B139" s="392" t="s">
        <v>348</v>
      </c>
      <c r="C139" s="386">
        <v>312</v>
      </c>
      <c r="D139" s="405"/>
      <c r="E139" s="386">
        <v>312</v>
      </c>
    </row>
    <row r="140" spans="1:5" ht="12" customHeight="1" x14ac:dyDescent="0.25">
      <c r="A140" s="6" t="s">
        <v>251</v>
      </c>
      <c r="B140" s="392" t="s">
        <v>339</v>
      </c>
      <c r="C140" s="386"/>
      <c r="D140" s="405"/>
      <c r="E140" s="386"/>
    </row>
    <row r="141" spans="1:5" ht="12" customHeight="1" thickBot="1" x14ac:dyDescent="0.3">
      <c r="A141" s="4" t="s">
        <v>252</v>
      </c>
      <c r="B141" s="393" t="s">
        <v>340</v>
      </c>
      <c r="C141" s="386"/>
      <c r="D141" s="405"/>
      <c r="E141" s="386"/>
    </row>
    <row r="142" spans="1:5" ht="12" customHeight="1" thickBot="1" x14ac:dyDescent="0.3">
      <c r="A142" s="10" t="s">
        <v>14</v>
      </c>
      <c r="B142" s="391" t="s">
        <v>341</v>
      </c>
      <c r="C142" s="394">
        <f>+C143+C144+C145+C146</f>
        <v>0</v>
      </c>
      <c r="D142" s="405"/>
      <c r="E142" s="394">
        <f>+E143+E144+E145+E146</f>
        <v>0</v>
      </c>
    </row>
    <row r="143" spans="1:5" ht="12" customHeight="1" x14ac:dyDescent="0.25">
      <c r="A143" s="6" t="s">
        <v>127</v>
      </c>
      <c r="B143" s="392" t="s">
        <v>342</v>
      </c>
      <c r="C143" s="386"/>
      <c r="D143" s="405"/>
      <c r="E143" s="386"/>
    </row>
    <row r="144" spans="1:5" ht="12" customHeight="1" x14ac:dyDescent="0.25">
      <c r="A144" s="6" t="s">
        <v>128</v>
      </c>
      <c r="B144" s="392" t="s">
        <v>343</v>
      </c>
      <c r="C144" s="386"/>
      <c r="D144" s="405"/>
      <c r="E144" s="386"/>
    </row>
    <row r="145" spans="1:8" ht="12" customHeight="1" x14ac:dyDescent="0.25">
      <c r="A145" s="6" t="s">
        <v>168</v>
      </c>
      <c r="B145" s="392" t="s">
        <v>344</v>
      </c>
      <c r="C145" s="386"/>
      <c r="D145" s="405"/>
      <c r="E145" s="386"/>
    </row>
    <row r="146" spans="1:8" ht="15" customHeight="1" thickBot="1" x14ac:dyDescent="0.3">
      <c r="A146" s="6" t="s">
        <v>254</v>
      </c>
      <c r="B146" s="392" t="s">
        <v>345</v>
      </c>
      <c r="C146" s="386"/>
      <c r="D146" s="406"/>
      <c r="E146" s="386"/>
      <c r="F146" s="130"/>
      <c r="G146" s="130"/>
      <c r="H146" s="130"/>
    </row>
    <row r="147" spans="1:8" s="122" customFormat="1" ht="12.95" customHeight="1" thickBot="1" x14ac:dyDescent="0.25">
      <c r="A147" s="10" t="s">
        <v>15</v>
      </c>
      <c r="B147" s="391" t="s">
        <v>346</v>
      </c>
      <c r="C147" s="129">
        <f>+C128+C132+C137+C142</f>
        <v>312</v>
      </c>
      <c r="D147" s="401"/>
      <c r="E147" s="129">
        <f>+E128+E132+E137+E142</f>
        <v>312</v>
      </c>
    </row>
    <row r="148" spans="1:8" ht="15" customHeight="1" thickBot="1" x14ac:dyDescent="0.3">
      <c r="A148" s="92" t="s">
        <v>16</v>
      </c>
      <c r="B148" s="108" t="s">
        <v>347</v>
      </c>
      <c r="C148" s="129">
        <f>+C127+C147</f>
        <v>67146</v>
      </c>
      <c r="D148" s="405"/>
      <c r="E148" s="129">
        <f>+E127+E147</f>
        <v>171164</v>
      </c>
    </row>
    <row r="150" spans="1:8" ht="15" customHeight="1" x14ac:dyDescent="0.25">
      <c r="A150" s="456" t="s">
        <v>349</v>
      </c>
      <c r="B150" s="456"/>
      <c r="C150" s="456"/>
      <c r="D150" s="445"/>
      <c r="E150" s="445"/>
    </row>
    <row r="151" spans="1:8" ht="13.5" customHeight="1" thickBot="1" x14ac:dyDescent="0.3">
      <c r="A151" s="453"/>
      <c r="B151" s="453"/>
      <c r="C151" s="444" t="s">
        <v>472</v>
      </c>
      <c r="D151" s="445"/>
      <c r="E151" s="445"/>
    </row>
    <row r="152" spans="1:8" ht="23.45" customHeight="1" thickBot="1" x14ac:dyDescent="0.3">
      <c r="A152" s="10">
        <v>1</v>
      </c>
      <c r="B152" s="384" t="s">
        <v>350</v>
      </c>
      <c r="C152" s="326">
        <f>+C65-C127</f>
        <v>-16072</v>
      </c>
      <c r="D152" s="401"/>
      <c r="E152" s="326">
        <f>+'1.mell. 2 OLDAL'!D65-E127</f>
        <v>-10629</v>
      </c>
    </row>
    <row r="153" spans="1:8" ht="23.45" customHeight="1" thickBot="1" x14ac:dyDescent="0.3">
      <c r="A153" s="10" t="s">
        <v>8</v>
      </c>
      <c r="B153" s="384" t="s">
        <v>351</v>
      </c>
      <c r="C153" s="326">
        <f>+C88-C147</f>
        <v>16072</v>
      </c>
      <c r="D153" s="401"/>
      <c r="E153" s="326">
        <f>+'1.mell. 2 OLDAL'!D88-E147</f>
        <v>10629</v>
      </c>
    </row>
  </sheetData>
  <mergeCells count="11">
    <mergeCell ref="C151:E151"/>
    <mergeCell ref="A1:E1"/>
    <mergeCell ref="A2:E4"/>
    <mergeCell ref="D6:E6"/>
    <mergeCell ref="A5:E5"/>
    <mergeCell ref="A90:E90"/>
    <mergeCell ref="A151:B151"/>
    <mergeCell ref="A6:B6"/>
    <mergeCell ref="A91:B91"/>
    <mergeCell ref="C91:E91"/>
    <mergeCell ref="A150:E150"/>
  </mergeCells>
  <phoneticPr fontId="0" type="noConversion"/>
  <printOptions horizontalCentered="1"/>
  <pageMargins left="0.78740157480314965" right="0.78740157480314965" top="0.47666666666666668" bottom="0.86614173228346458" header="0.78740157480314965" footer="0.59055118110236227"/>
  <pageSetup paperSize="9" scale="62" fitToHeight="2" orientation="portrait" r:id="rId1"/>
  <headerFooter alignWithMargins="0">
    <oddHeader xml:space="preserve">&amp;C&amp;"Times New Roman CE,Félkövér"&amp;12
&amp;10
</oddHeader>
  </headerFooter>
  <rowBreaks count="1" manualBreakCount="1">
    <brk id="89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O35"/>
  <sheetViews>
    <sheetView view="pageLayout" zoomScaleNormal="100" zoomScaleSheetLayoutView="100" workbookViewId="0">
      <selection sqref="A1:C1"/>
    </sheetView>
  </sheetViews>
  <sheetFormatPr defaultColWidth="9.33203125" defaultRowHeight="12.75" x14ac:dyDescent="0.2"/>
  <cols>
    <col min="1" max="1" width="42.6640625" style="19" customWidth="1"/>
    <col min="2" max="2" width="11.5" style="18" customWidth="1"/>
    <col min="3" max="3" width="11.6640625" style="18" customWidth="1"/>
    <col min="4" max="4" width="10.83203125" style="18" customWidth="1"/>
    <col min="5" max="9" width="11.1640625" style="18" customWidth="1"/>
    <col min="10" max="10" width="4.83203125" style="18" customWidth="1"/>
    <col min="11" max="11" width="6.83203125" style="18" hidden="1" customWidth="1"/>
    <col min="12" max="15" width="9.33203125" style="18" hidden="1" customWidth="1"/>
    <col min="16" max="16384" width="9.33203125" style="18"/>
  </cols>
  <sheetData>
    <row r="1" spans="1:15" ht="24.75" customHeight="1" x14ac:dyDescent="0.2">
      <c r="A1" s="493" t="s">
        <v>102</v>
      </c>
      <c r="B1" s="493"/>
      <c r="C1" s="493"/>
      <c r="D1" s="494" t="s">
        <v>486</v>
      </c>
      <c r="E1" s="494"/>
      <c r="F1" s="494"/>
      <c r="G1" s="494"/>
      <c r="H1" s="494"/>
      <c r="I1" s="494"/>
      <c r="J1" s="494"/>
      <c r="K1" s="494"/>
    </row>
    <row r="2" spans="1:15" ht="13.9" customHeight="1" thickBot="1" x14ac:dyDescent="0.25">
      <c r="A2" s="259"/>
      <c r="B2" s="259"/>
      <c r="C2" s="259"/>
      <c r="D2" s="259"/>
      <c r="E2" s="259"/>
      <c r="F2" s="259"/>
      <c r="G2" s="259"/>
      <c r="H2" s="259"/>
      <c r="I2" s="259"/>
      <c r="J2" s="293"/>
      <c r="K2" s="259"/>
    </row>
    <row r="3" spans="1:15" s="20" customFormat="1" ht="27.6" customHeight="1" thickBot="1" x14ac:dyDescent="0.25">
      <c r="A3" s="495" t="s">
        <v>95</v>
      </c>
      <c r="B3" s="497" t="s">
        <v>478</v>
      </c>
      <c r="C3" s="497"/>
      <c r="D3" s="497"/>
      <c r="E3" s="497"/>
      <c r="F3" s="497"/>
      <c r="G3" s="497"/>
      <c r="H3" s="497"/>
      <c r="I3" s="497"/>
      <c r="J3" s="501" t="s">
        <v>477</v>
      </c>
      <c r="K3" s="501"/>
      <c r="L3" s="445"/>
      <c r="M3" s="445"/>
      <c r="N3" s="445"/>
      <c r="O3" s="445"/>
    </row>
    <row r="4" spans="1:15" s="23" customFormat="1" ht="15" customHeight="1" thickBot="1" x14ac:dyDescent="0.25">
      <c r="A4" s="496"/>
      <c r="B4" s="498" t="s">
        <v>489</v>
      </c>
      <c r="C4" s="498" t="s">
        <v>490</v>
      </c>
      <c r="D4" s="511" t="s">
        <v>481</v>
      </c>
      <c r="E4" s="511"/>
      <c r="F4" s="511"/>
      <c r="G4" s="511"/>
      <c r="H4" s="511"/>
      <c r="I4" s="511"/>
      <c r="J4" s="501"/>
      <c r="K4" s="501"/>
      <c r="L4" s="445"/>
      <c r="M4" s="445"/>
      <c r="N4" s="445"/>
      <c r="O4" s="445"/>
    </row>
    <row r="5" spans="1:15" ht="39.6" customHeight="1" thickBot="1" x14ac:dyDescent="0.25">
      <c r="A5" s="496"/>
      <c r="B5" s="499"/>
      <c r="C5" s="499"/>
      <c r="D5" s="263" t="s">
        <v>489</v>
      </c>
      <c r="E5" s="263" t="s">
        <v>490</v>
      </c>
      <c r="F5" s="263" t="s">
        <v>489</v>
      </c>
      <c r="G5" s="263" t="s">
        <v>490</v>
      </c>
      <c r="H5" s="263" t="s">
        <v>489</v>
      </c>
      <c r="I5" s="263" t="s">
        <v>490</v>
      </c>
      <c r="J5" s="501"/>
      <c r="K5" s="501"/>
      <c r="L5" s="445"/>
      <c r="M5" s="445"/>
      <c r="N5" s="445"/>
      <c r="O5" s="445"/>
    </row>
    <row r="6" spans="1:15" ht="13.5" thickBot="1" x14ac:dyDescent="0.25">
      <c r="A6" s="264"/>
      <c r="B6" s="512" t="s">
        <v>482</v>
      </c>
      <c r="C6" s="513"/>
      <c r="D6" s="512" t="s">
        <v>476</v>
      </c>
      <c r="E6" s="514"/>
      <c r="F6" s="512" t="s">
        <v>483</v>
      </c>
      <c r="G6" s="513"/>
      <c r="H6" s="512" t="s">
        <v>475</v>
      </c>
      <c r="I6" s="514"/>
      <c r="J6" s="502"/>
      <c r="K6" s="502"/>
      <c r="L6" s="445"/>
      <c r="M6" s="445"/>
      <c r="N6" s="445"/>
      <c r="O6" s="445"/>
    </row>
    <row r="7" spans="1:15" ht="15.95" customHeight="1" thickBot="1" x14ac:dyDescent="0.25">
      <c r="A7" s="264" t="s">
        <v>399</v>
      </c>
      <c r="B7" s="265" t="s">
        <v>400</v>
      </c>
      <c r="C7" s="265" t="s">
        <v>401</v>
      </c>
      <c r="D7" s="266" t="s">
        <v>402</v>
      </c>
      <c r="E7" s="263" t="s">
        <v>403</v>
      </c>
      <c r="F7" s="263" t="s">
        <v>404</v>
      </c>
      <c r="G7" s="263" t="s">
        <v>410</v>
      </c>
      <c r="H7" s="265" t="s">
        <v>411</v>
      </c>
      <c r="I7" s="266" t="s">
        <v>412</v>
      </c>
      <c r="J7" s="502"/>
      <c r="K7" s="502"/>
      <c r="L7" s="445"/>
      <c r="M7" s="445"/>
      <c r="N7" s="445"/>
      <c r="O7" s="445"/>
    </row>
    <row r="8" spans="1:15" ht="15.95" customHeight="1" x14ac:dyDescent="0.2">
      <c r="A8" s="267" t="s">
        <v>96</v>
      </c>
      <c r="B8" s="268"/>
      <c r="C8" s="269">
        <v>2000</v>
      </c>
      <c r="D8" s="269"/>
      <c r="E8" s="270"/>
      <c r="F8" s="269"/>
      <c r="G8" s="269"/>
      <c r="H8" s="269">
        <v>2000</v>
      </c>
      <c r="I8" s="269"/>
      <c r="J8" s="502"/>
      <c r="K8" s="502"/>
      <c r="L8" s="445"/>
      <c r="M8" s="445"/>
      <c r="N8" s="445"/>
      <c r="O8" s="445"/>
    </row>
    <row r="9" spans="1:15" ht="15.95" customHeight="1" x14ac:dyDescent="0.2">
      <c r="A9" s="271" t="s">
        <v>108</v>
      </c>
      <c r="B9" s="272"/>
      <c r="C9" s="273"/>
      <c r="D9" s="273"/>
      <c r="E9" s="273"/>
      <c r="F9" s="273"/>
      <c r="G9" s="273"/>
      <c r="H9" s="273"/>
      <c r="I9" s="273"/>
      <c r="J9" s="502"/>
      <c r="K9" s="502"/>
      <c r="L9" s="445"/>
      <c r="M9" s="445"/>
      <c r="N9" s="445"/>
      <c r="O9" s="445"/>
    </row>
    <row r="10" spans="1:15" ht="15.95" customHeight="1" x14ac:dyDescent="0.2">
      <c r="A10" s="274" t="s">
        <v>97</v>
      </c>
      <c r="B10" s="275"/>
      <c r="C10" s="276">
        <v>155000</v>
      </c>
      <c r="D10" s="276"/>
      <c r="E10" s="276"/>
      <c r="F10" s="276"/>
      <c r="G10" s="276">
        <v>77500</v>
      </c>
      <c r="H10" s="276">
        <v>77500</v>
      </c>
      <c r="I10" s="276"/>
      <c r="J10" s="502"/>
      <c r="K10" s="502"/>
      <c r="L10" s="445"/>
      <c r="M10" s="445"/>
      <c r="N10" s="445"/>
      <c r="O10" s="445"/>
    </row>
    <row r="11" spans="1:15" ht="15.95" customHeight="1" x14ac:dyDescent="0.2">
      <c r="A11" s="274" t="s">
        <v>109</v>
      </c>
      <c r="B11" s="275"/>
      <c r="C11" s="424" t="s">
        <v>508</v>
      </c>
      <c r="D11" s="276"/>
      <c r="E11" s="276"/>
      <c r="F11" s="276"/>
      <c r="G11" s="276"/>
      <c r="H11" s="276"/>
      <c r="I11" s="276"/>
      <c r="J11" s="502"/>
      <c r="K11" s="502"/>
      <c r="L11" s="445"/>
      <c r="M11" s="445"/>
      <c r="N11" s="445"/>
      <c r="O11" s="445"/>
    </row>
    <row r="12" spans="1:15" ht="15.95" customHeight="1" x14ac:dyDescent="0.2">
      <c r="A12" s="274" t="s">
        <v>98</v>
      </c>
      <c r="B12" s="275"/>
      <c r="C12" s="276"/>
      <c r="D12" s="276"/>
      <c r="E12" s="276"/>
      <c r="F12" s="276"/>
      <c r="G12" s="276"/>
      <c r="H12" s="276"/>
      <c r="I12" s="276"/>
      <c r="J12" s="502"/>
      <c r="K12" s="502"/>
      <c r="L12" s="445"/>
      <c r="M12" s="445"/>
      <c r="N12" s="445"/>
      <c r="O12" s="445"/>
    </row>
    <row r="13" spans="1:15" ht="15.95" customHeight="1" x14ac:dyDescent="0.2">
      <c r="A13" s="274" t="s">
        <v>99</v>
      </c>
      <c r="B13" s="275"/>
      <c r="C13" s="276">
        <v>40633</v>
      </c>
      <c r="D13" s="276"/>
      <c r="E13" s="276"/>
      <c r="F13" s="276"/>
      <c r="G13" s="276">
        <v>40633</v>
      </c>
      <c r="H13" s="276"/>
      <c r="I13" s="276"/>
      <c r="J13" s="502"/>
      <c r="K13" s="502"/>
      <c r="L13" s="445"/>
      <c r="M13" s="445"/>
      <c r="N13" s="445"/>
      <c r="O13" s="445"/>
    </row>
    <row r="14" spans="1:15" ht="15.95" customHeight="1" thickBot="1" x14ac:dyDescent="0.25">
      <c r="A14" s="277"/>
      <c r="B14" s="278"/>
      <c r="C14" s="279"/>
      <c r="D14" s="279"/>
      <c r="E14" s="279"/>
      <c r="F14" s="279"/>
      <c r="G14" s="279"/>
      <c r="H14" s="279"/>
      <c r="I14" s="279"/>
      <c r="J14" s="502"/>
      <c r="K14" s="502"/>
      <c r="L14" s="445"/>
      <c r="M14" s="445"/>
      <c r="N14" s="445"/>
      <c r="O14" s="445"/>
    </row>
    <row r="15" spans="1:15" ht="15.95" customHeight="1" thickBot="1" x14ac:dyDescent="0.25">
      <c r="A15" s="280" t="s">
        <v>101</v>
      </c>
      <c r="B15" s="281">
        <f>B8+SUM(B10:B14)</f>
        <v>0</v>
      </c>
      <c r="C15" s="281">
        <f t="shared" ref="C15:I15" si="0">C8+SUM(C10:C14)</f>
        <v>197633</v>
      </c>
      <c r="D15" s="281">
        <f t="shared" si="0"/>
        <v>0</v>
      </c>
      <c r="E15" s="281">
        <f t="shared" si="0"/>
        <v>0</v>
      </c>
      <c r="F15" s="281">
        <f t="shared" si="0"/>
        <v>0</v>
      </c>
      <c r="G15" s="281">
        <f t="shared" si="0"/>
        <v>118133</v>
      </c>
      <c r="H15" s="281">
        <f t="shared" si="0"/>
        <v>79500</v>
      </c>
      <c r="I15" s="281">
        <f t="shared" si="0"/>
        <v>0</v>
      </c>
      <c r="J15" s="502"/>
      <c r="K15" s="502"/>
      <c r="L15" s="445"/>
      <c r="M15" s="445"/>
      <c r="N15" s="445"/>
      <c r="O15" s="445"/>
    </row>
    <row r="16" spans="1:15" ht="15.95" customHeight="1" x14ac:dyDescent="0.2">
      <c r="A16" s="282"/>
      <c r="B16" s="283"/>
      <c r="C16" s="284"/>
      <c r="D16" s="284"/>
      <c r="E16" s="284"/>
      <c r="F16" s="284"/>
      <c r="G16" s="284"/>
      <c r="H16" s="284"/>
      <c r="I16" s="284"/>
      <c r="J16" s="502"/>
      <c r="K16" s="502"/>
      <c r="L16" s="445"/>
      <c r="M16" s="445"/>
      <c r="N16" s="445"/>
      <c r="O16" s="445"/>
    </row>
    <row r="17" spans="1:15" ht="15.95" customHeight="1" thickBot="1" x14ac:dyDescent="0.25">
      <c r="A17" s="285" t="s">
        <v>100</v>
      </c>
      <c r="B17" s="286"/>
      <c r="C17" s="287"/>
      <c r="D17" s="287"/>
      <c r="E17" s="287"/>
      <c r="F17" s="287"/>
      <c r="G17" s="287"/>
      <c r="H17" s="287"/>
      <c r="I17" s="287"/>
      <c r="J17" s="502"/>
      <c r="K17" s="502"/>
      <c r="L17" s="445"/>
      <c r="M17" s="445"/>
      <c r="N17" s="445"/>
      <c r="O17" s="445"/>
    </row>
    <row r="18" spans="1:15" ht="15.95" customHeight="1" x14ac:dyDescent="0.2">
      <c r="A18" s="288" t="s">
        <v>104</v>
      </c>
      <c r="B18" s="268"/>
      <c r="C18" s="269"/>
      <c r="D18" s="269"/>
      <c r="E18" s="270"/>
      <c r="F18" s="269"/>
      <c r="G18" s="269"/>
      <c r="H18" s="269"/>
      <c r="I18" s="269"/>
      <c r="J18" s="502"/>
      <c r="K18" s="502"/>
      <c r="L18" s="445"/>
      <c r="M18" s="445"/>
      <c r="N18" s="445"/>
      <c r="O18" s="445"/>
    </row>
    <row r="19" spans="1:15" ht="15.95" customHeight="1" x14ac:dyDescent="0.2">
      <c r="A19" s="289" t="s">
        <v>105</v>
      </c>
      <c r="B19" s="272"/>
      <c r="C19" s="276">
        <v>197633</v>
      </c>
      <c r="D19" s="276"/>
      <c r="E19" s="276">
        <v>7538</v>
      </c>
      <c r="F19" s="276"/>
      <c r="G19" s="276">
        <v>9902</v>
      </c>
      <c r="H19" s="276">
        <v>177193</v>
      </c>
      <c r="I19" s="276"/>
      <c r="J19" s="502"/>
      <c r="K19" s="502"/>
      <c r="L19" s="445"/>
      <c r="M19" s="445"/>
      <c r="N19" s="445"/>
      <c r="O19" s="445"/>
    </row>
    <row r="20" spans="1:15" ht="15.95" customHeight="1" x14ac:dyDescent="0.2">
      <c r="A20" s="289" t="s">
        <v>106</v>
      </c>
      <c r="B20" s="275"/>
      <c r="C20" s="276"/>
      <c r="D20" s="276"/>
      <c r="E20" s="276"/>
      <c r="F20" s="276"/>
      <c r="G20" s="276"/>
      <c r="H20" s="276"/>
      <c r="I20" s="276"/>
      <c r="J20" s="502"/>
      <c r="K20" s="502"/>
      <c r="L20" s="445"/>
      <c r="M20" s="445"/>
      <c r="N20" s="445"/>
      <c r="O20" s="445"/>
    </row>
    <row r="21" spans="1:15" ht="15.95" customHeight="1" x14ac:dyDescent="0.2">
      <c r="A21" s="289" t="s">
        <v>107</v>
      </c>
      <c r="B21" s="275"/>
      <c r="C21" s="276"/>
      <c r="D21" s="276"/>
      <c r="E21" s="276"/>
      <c r="F21" s="276"/>
      <c r="G21" s="276"/>
      <c r="H21" s="276"/>
      <c r="I21" s="276"/>
      <c r="J21" s="502"/>
      <c r="K21" s="502"/>
      <c r="L21" s="445"/>
      <c r="M21" s="445"/>
      <c r="N21" s="445"/>
      <c r="O21" s="445"/>
    </row>
    <row r="22" spans="1:15" ht="15.95" customHeight="1" x14ac:dyDescent="0.2">
      <c r="A22" s="290"/>
      <c r="B22" s="275"/>
      <c r="C22" s="276"/>
      <c r="D22" s="276"/>
      <c r="E22" s="276"/>
      <c r="F22" s="276"/>
      <c r="G22" s="276"/>
      <c r="H22" s="276"/>
      <c r="I22" s="276"/>
      <c r="J22" s="502"/>
      <c r="K22" s="502"/>
      <c r="L22" s="445"/>
      <c r="M22" s="445"/>
      <c r="N22" s="445"/>
      <c r="O22" s="445"/>
    </row>
    <row r="23" spans="1:15" ht="15.95" customHeight="1" thickBot="1" x14ac:dyDescent="0.25">
      <c r="A23" s="291"/>
      <c r="B23" s="278"/>
      <c r="C23" s="279"/>
      <c r="D23" s="279"/>
      <c r="E23" s="279"/>
      <c r="F23" s="279"/>
      <c r="G23" s="279"/>
      <c r="H23" s="279"/>
      <c r="I23" s="279"/>
      <c r="J23" s="502"/>
      <c r="K23" s="502"/>
      <c r="L23" s="445"/>
      <c r="M23" s="445"/>
      <c r="N23" s="445"/>
      <c r="O23" s="445"/>
    </row>
    <row r="24" spans="1:15" s="24" customFormat="1" ht="18" customHeight="1" thickBot="1" x14ac:dyDescent="0.25">
      <c r="A24" s="292" t="s">
        <v>85</v>
      </c>
      <c r="B24" s="281">
        <f t="shared" ref="B24:I24" si="1">SUM(B18:B23)</f>
        <v>0</v>
      </c>
      <c r="C24" s="281">
        <f t="shared" si="1"/>
        <v>197633</v>
      </c>
      <c r="D24" s="281">
        <f t="shared" si="1"/>
        <v>0</v>
      </c>
      <c r="E24" s="281">
        <f t="shared" si="1"/>
        <v>7538</v>
      </c>
      <c r="F24" s="281">
        <f t="shared" si="1"/>
        <v>0</v>
      </c>
      <c r="G24" s="281">
        <f t="shared" si="1"/>
        <v>9902</v>
      </c>
      <c r="H24" s="281">
        <f t="shared" si="1"/>
        <v>177193</v>
      </c>
      <c r="I24" s="281">
        <f t="shared" si="1"/>
        <v>0</v>
      </c>
      <c r="J24" s="503"/>
      <c r="K24" s="503"/>
      <c r="L24" s="445"/>
      <c r="M24" s="445"/>
      <c r="N24" s="445"/>
      <c r="O24" s="445"/>
    </row>
    <row r="25" spans="1:15" s="24" customFormat="1" ht="18" customHeight="1" thickBot="1" x14ac:dyDescent="0.25">
      <c r="A25" s="504" t="s">
        <v>484</v>
      </c>
      <c r="B25" s="505"/>
      <c r="C25" s="505"/>
      <c r="D25" s="505"/>
      <c r="E25" s="505"/>
      <c r="F25" s="505"/>
      <c r="G25" s="505"/>
      <c r="H25" s="505"/>
      <c r="I25" s="506"/>
      <c r="J25" s="503"/>
      <c r="K25" s="503"/>
      <c r="L25" s="445"/>
      <c r="M25" s="445"/>
      <c r="N25" s="445"/>
      <c r="O25" s="445"/>
    </row>
    <row r="26" spans="1:15" s="24" customFormat="1" ht="18" customHeight="1" thickBot="1" x14ac:dyDescent="0.25">
      <c r="A26" s="510" t="s">
        <v>487</v>
      </c>
      <c r="B26" s="505"/>
      <c r="C26" s="505"/>
      <c r="D26" s="505"/>
      <c r="E26" s="505"/>
      <c r="F26" s="505"/>
      <c r="G26" s="505"/>
      <c r="H26" s="505"/>
      <c r="I26" s="506"/>
      <c r="J26" s="503"/>
      <c r="K26" s="503"/>
      <c r="L26" s="445"/>
      <c r="M26" s="445"/>
      <c r="N26" s="445"/>
      <c r="O26" s="445"/>
    </row>
    <row r="27" spans="1:15" ht="13.5" thickBot="1" x14ac:dyDescent="0.25">
      <c r="A27" s="507" t="s">
        <v>488</v>
      </c>
      <c r="B27" s="508"/>
      <c r="C27" s="508"/>
      <c r="D27" s="508"/>
      <c r="E27" s="508"/>
      <c r="F27" s="508"/>
      <c r="G27" s="509"/>
      <c r="H27" s="263" t="s">
        <v>479</v>
      </c>
      <c r="I27" s="263" t="s">
        <v>480</v>
      </c>
      <c r="J27" s="445"/>
      <c r="K27" s="445"/>
      <c r="L27" s="445"/>
      <c r="M27" s="445"/>
      <c r="N27" s="445"/>
      <c r="O27" s="445"/>
    </row>
    <row r="28" spans="1:15" ht="13.5" thickBot="1" x14ac:dyDescent="0.25">
      <c r="A28" s="294"/>
      <c r="B28" s="295"/>
      <c r="C28" s="295"/>
      <c r="D28" s="295"/>
      <c r="E28" s="295"/>
      <c r="F28" s="295"/>
      <c r="G28" s="295"/>
      <c r="H28" s="298"/>
      <c r="I28" s="298"/>
      <c r="J28" s="445"/>
      <c r="K28" s="445"/>
      <c r="L28" s="445"/>
      <c r="M28" s="445"/>
      <c r="N28" s="445"/>
      <c r="O28" s="445"/>
    </row>
    <row r="29" spans="1:15" ht="13.9" customHeight="1" thickBot="1" x14ac:dyDescent="0.25">
      <c r="A29" s="296"/>
      <c r="B29" s="297"/>
      <c r="C29" s="297"/>
      <c r="D29" s="297"/>
      <c r="E29" s="297"/>
      <c r="F29" s="297"/>
      <c r="G29" s="297"/>
      <c r="H29" s="298"/>
      <c r="I29" s="298"/>
      <c r="J29" s="445"/>
      <c r="K29" s="445"/>
      <c r="L29" s="445"/>
      <c r="M29" s="445"/>
      <c r="N29" s="445"/>
      <c r="O29" s="445"/>
    </row>
    <row r="30" spans="1:15" ht="13.5" thickBot="1" x14ac:dyDescent="0.25">
      <c r="A30" s="260" t="s">
        <v>39</v>
      </c>
      <c r="B30" s="261"/>
      <c r="C30" s="261"/>
      <c r="D30" s="261"/>
      <c r="E30" s="261"/>
      <c r="F30" s="261"/>
      <c r="G30" s="261"/>
      <c r="H30" s="299"/>
      <c r="I30" s="299"/>
      <c r="J30" s="445"/>
      <c r="K30" s="445"/>
      <c r="L30" s="445"/>
      <c r="M30" s="445"/>
      <c r="N30" s="445"/>
      <c r="O30" s="445"/>
    </row>
    <row r="31" spans="1:15" ht="12.6" customHeight="1" thickBot="1" x14ac:dyDescent="0.25">
      <c r="K31" s="262" t="s">
        <v>485</v>
      </c>
    </row>
    <row r="32" spans="1:15" x14ac:dyDescent="0.2">
      <c r="A32" s="500"/>
      <c r="B32" s="465"/>
      <c r="C32" s="465"/>
      <c r="D32" s="465"/>
      <c r="E32" s="465"/>
      <c r="F32" s="465"/>
      <c r="G32" s="465"/>
      <c r="H32" s="465"/>
      <c r="I32" s="465"/>
      <c r="J32" s="465"/>
      <c r="K32" s="300"/>
    </row>
    <row r="33" spans="1:10" x14ac:dyDescent="0.2">
      <c r="A33" s="465"/>
      <c r="B33" s="465"/>
      <c r="C33" s="465"/>
      <c r="D33" s="465"/>
      <c r="E33" s="465"/>
      <c r="F33" s="465"/>
      <c r="G33" s="465"/>
      <c r="H33" s="465"/>
      <c r="I33" s="465"/>
      <c r="J33" s="465"/>
    </row>
    <row r="34" spans="1:10" x14ac:dyDescent="0.2">
      <c r="A34" s="18"/>
    </row>
    <row r="35" spans="1:10" x14ac:dyDescent="0.2">
      <c r="A35" s="18"/>
    </row>
  </sheetData>
  <mergeCells count="16">
    <mergeCell ref="A32:J33"/>
    <mergeCell ref="J3:O30"/>
    <mergeCell ref="A25:I25"/>
    <mergeCell ref="A27:G27"/>
    <mergeCell ref="A26:I26"/>
    <mergeCell ref="C4:C5"/>
    <mergeCell ref="D4:I4"/>
    <mergeCell ref="B6:C6"/>
    <mergeCell ref="D6:E6"/>
    <mergeCell ref="F6:G6"/>
    <mergeCell ref="H6:I6"/>
    <mergeCell ref="A1:C1"/>
    <mergeCell ref="D1:K1"/>
    <mergeCell ref="A3:A5"/>
    <mergeCell ref="B3:I3"/>
    <mergeCell ref="B4:B5"/>
  </mergeCells>
  <printOptions horizontalCentered="1"/>
  <pageMargins left="0.78740157480314965" right="0.78740157480314965" top="1.2369791666666667" bottom="0.98425196850393704" header="0.78740157480314965" footer="0.78740157480314965"/>
  <pageSetup paperSize="9" scale="79" orientation="landscape" horizontalDpi="300" verticalDpi="300" r:id="rId1"/>
  <headerFooter alignWithMargins="0">
    <oddHeader xml:space="preserve">&amp;L &amp;C&amp;"Times New Roman CE,Félkövér"&amp;12Európai uniós támogatással megvalósuló projektek  bevételei, kiadásai, hozzájárulások&amp;R&amp;"Times New Roman CE,Félkövér dőlt"&amp;12 &amp;11 &amp;"Times New Roman CE,Normál"&amp;10
  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4">
    <tabColor rgb="FF92D050"/>
  </sheetPr>
  <dimension ref="A1:K150"/>
  <sheetViews>
    <sheetView view="pageBreakPreview" zoomScale="85" zoomScaleNormal="100" zoomScaleSheetLayoutView="85" workbookViewId="0">
      <selection activeCell="H81" sqref="H81"/>
    </sheetView>
  </sheetViews>
  <sheetFormatPr defaultColWidth="9.33203125" defaultRowHeight="12.75" x14ac:dyDescent="0.2"/>
  <cols>
    <col min="1" max="1" width="10.1640625" style="111" customWidth="1"/>
    <col min="2" max="2" width="59" style="112" customWidth="1"/>
    <col min="3" max="3" width="10.5" style="113" customWidth="1"/>
    <col min="4" max="4" width="10.6640625" style="113" customWidth="1"/>
    <col min="5" max="16384" width="9.33203125" style="2"/>
  </cols>
  <sheetData>
    <row r="1" spans="1:4" s="1" customFormat="1" ht="16.5" customHeight="1" x14ac:dyDescent="0.2">
      <c r="A1" s="75"/>
      <c r="B1" s="519" t="s">
        <v>465</v>
      </c>
      <c r="C1" s="447"/>
      <c r="D1" s="447"/>
    </row>
    <row r="2" spans="1:4" s="1" customFormat="1" ht="10.15" customHeight="1" thickBot="1" x14ac:dyDescent="0.25">
      <c r="A2" s="75"/>
      <c r="B2" s="515"/>
      <c r="C2" s="516"/>
      <c r="D2" s="148"/>
    </row>
    <row r="3" spans="1:4" s="27" customFormat="1" ht="15.6" customHeight="1" thickBot="1" x14ac:dyDescent="0.25">
      <c r="A3" s="138" t="s">
        <v>47</v>
      </c>
      <c r="B3" s="427" t="s">
        <v>163</v>
      </c>
      <c r="C3" s="105"/>
      <c r="D3" s="105"/>
    </row>
    <row r="4" spans="1:4" s="27" customFormat="1" ht="22.15" customHeight="1" thickBot="1" x14ac:dyDescent="0.25">
      <c r="A4" s="139" t="s">
        <v>149</v>
      </c>
      <c r="B4" s="428" t="s">
        <v>384</v>
      </c>
      <c r="C4" s="106"/>
      <c r="D4" s="106"/>
    </row>
    <row r="5" spans="1:4" s="28" customFormat="1" ht="15.95" customHeight="1" thickBot="1" x14ac:dyDescent="0.3">
      <c r="A5" s="77"/>
      <c r="B5" s="77"/>
      <c r="C5" s="78"/>
      <c r="D5" s="78"/>
    </row>
    <row r="6" spans="1:4" ht="35.450000000000003" customHeight="1" thickBot="1" x14ac:dyDescent="0.25">
      <c r="A6" s="116" t="s">
        <v>150</v>
      </c>
      <c r="B6" s="79" t="s">
        <v>41</v>
      </c>
      <c r="C6" s="80" t="s">
        <v>436</v>
      </c>
      <c r="D6" s="80" t="s">
        <v>439</v>
      </c>
    </row>
    <row r="7" spans="1:4" s="25" customFormat="1" ht="12.95" customHeight="1" thickBot="1" x14ac:dyDescent="0.25">
      <c r="A7" s="71" t="s">
        <v>399</v>
      </c>
      <c r="B7" s="72" t="s">
        <v>400</v>
      </c>
      <c r="C7" s="73" t="s">
        <v>401</v>
      </c>
      <c r="D7" s="73" t="s">
        <v>403</v>
      </c>
    </row>
    <row r="8" spans="1:4" s="25" customFormat="1" ht="15.95" customHeight="1" thickBot="1" x14ac:dyDescent="0.25">
      <c r="A8" s="81"/>
      <c r="B8" s="426" t="s">
        <v>42</v>
      </c>
      <c r="C8" s="107"/>
      <c r="D8" s="400"/>
    </row>
    <row r="9" spans="1:4" s="25" customFormat="1" ht="12" customHeight="1" thickBot="1" x14ac:dyDescent="0.25">
      <c r="A9" s="12" t="s">
        <v>7</v>
      </c>
      <c r="B9" s="325" t="s">
        <v>194</v>
      </c>
      <c r="C9" s="326">
        <f>+C10+C11+C12+C13+C14+C15</f>
        <v>7812</v>
      </c>
      <c r="D9" s="327">
        <f>SUM(D10:D15)</f>
        <v>8141</v>
      </c>
    </row>
    <row r="10" spans="1:4" s="29" customFormat="1" ht="12" customHeight="1" x14ac:dyDescent="0.2">
      <c r="A10" s="328" t="s">
        <v>73</v>
      </c>
      <c r="B10" s="329" t="s">
        <v>195</v>
      </c>
      <c r="C10" s="330">
        <v>4112</v>
      </c>
      <c r="D10" s="331">
        <v>4112</v>
      </c>
    </row>
    <row r="11" spans="1:4" s="30" customFormat="1" ht="12" customHeight="1" x14ac:dyDescent="0.2">
      <c r="A11" s="332" t="s">
        <v>74</v>
      </c>
      <c r="B11" s="333" t="s">
        <v>196</v>
      </c>
      <c r="C11" s="334"/>
      <c r="D11" s="331"/>
    </row>
    <row r="12" spans="1:4" s="30" customFormat="1" ht="12" customHeight="1" x14ac:dyDescent="0.2">
      <c r="A12" s="332" t="s">
        <v>75</v>
      </c>
      <c r="B12" s="333" t="s">
        <v>197</v>
      </c>
      <c r="C12" s="334">
        <v>2500</v>
      </c>
      <c r="D12" s="331">
        <v>2618</v>
      </c>
    </row>
    <row r="13" spans="1:4" s="30" customFormat="1" ht="12" customHeight="1" x14ac:dyDescent="0.2">
      <c r="A13" s="332" t="s">
        <v>76</v>
      </c>
      <c r="B13" s="333" t="s">
        <v>198</v>
      </c>
      <c r="C13" s="334">
        <v>1200</v>
      </c>
      <c r="D13" s="331">
        <v>1200</v>
      </c>
    </row>
    <row r="14" spans="1:4" s="30" customFormat="1" ht="12" customHeight="1" x14ac:dyDescent="0.2">
      <c r="A14" s="332" t="s">
        <v>110</v>
      </c>
      <c r="B14" s="333" t="s">
        <v>199</v>
      </c>
      <c r="C14" s="334"/>
      <c r="D14" s="331"/>
    </row>
    <row r="15" spans="1:4" s="29" customFormat="1" ht="12" customHeight="1" thickBot="1" x14ac:dyDescent="0.25">
      <c r="A15" s="335" t="s">
        <v>77</v>
      </c>
      <c r="B15" s="336" t="s">
        <v>200</v>
      </c>
      <c r="C15" s="334"/>
      <c r="D15" s="337">
        <v>211</v>
      </c>
    </row>
    <row r="16" spans="1:4" s="29" customFormat="1" ht="12" customHeight="1" thickBot="1" x14ac:dyDescent="0.25">
      <c r="A16" s="12" t="s">
        <v>8</v>
      </c>
      <c r="B16" s="338" t="s">
        <v>201</v>
      </c>
      <c r="C16" s="326">
        <f>+C17+C18+C19+C20+C21</f>
        <v>8878</v>
      </c>
      <c r="D16" s="339">
        <f>+D17+D18+D19+D20+D21</f>
        <v>28684</v>
      </c>
    </row>
    <row r="17" spans="1:4" s="29" customFormat="1" ht="12" customHeight="1" x14ac:dyDescent="0.2">
      <c r="A17" s="328" t="s">
        <v>79</v>
      </c>
      <c r="B17" s="329" t="s">
        <v>202</v>
      </c>
      <c r="C17" s="330"/>
      <c r="D17" s="340"/>
    </row>
    <row r="18" spans="1:4" s="29" customFormat="1" ht="12" customHeight="1" x14ac:dyDescent="0.2">
      <c r="A18" s="332" t="s">
        <v>80</v>
      </c>
      <c r="B18" s="333" t="s">
        <v>203</v>
      </c>
      <c r="C18" s="334"/>
      <c r="D18" s="331"/>
    </row>
    <row r="19" spans="1:4" s="29" customFormat="1" ht="12" customHeight="1" x14ac:dyDescent="0.2">
      <c r="A19" s="332" t="s">
        <v>81</v>
      </c>
      <c r="B19" s="333" t="s">
        <v>390</v>
      </c>
      <c r="C19" s="334"/>
      <c r="D19" s="331"/>
    </row>
    <row r="20" spans="1:4" s="29" customFormat="1" ht="12" customHeight="1" x14ac:dyDescent="0.2">
      <c r="A20" s="332" t="s">
        <v>82</v>
      </c>
      <c r="B20" s="333" t="s">
        <v>391</v>
      </c>
      <c r="C20" s="334"/>
      <c r="D20" s="331"/>
    </row>
    <row r="21" spans="1:4" s="29" customFormat="1" ht="12" customHeight="1" x14ac:dyDescent="0.2">
      <c r="A21" s="332" t="s">
        <v>83</v>
      </c>
      <c r="B21" s="333" t="s">
        <v>204</v>
      </c>
      <c r="C21" s="334">
        <v>8878</v>
      </c>
      <c r="D21" s="331">
        <v>28684</v>
      </c>
    </row>
    <row r="22" spans="1:4" s="30" customFormat="1" ht="12" customHeight="1" thickBot="1" x14ac:dyDescent="0.25">
      <c r="A22" s="335" t="s">
        <v>92</v>
      </c>
      <c r="B22" s="336" t="s">
        <v>205</v>
      </c>
      <c r="C22" s="341"/>
      <c r="D22" s="337">
        <v>3897</v>
      </c>
    </row>
    <row r="23" spans="1:4" s="30" customFormat="1" ht="12" customHeight="1" thickBot="1" x14ac:dyDescent="0.25">
      <c r="A23" s="12" t="s">
        <v>9</v>
      </c>
      <c r="B23" s="325" t="s">
        <v>206</v>
      </c>
      <c r="C23" s="326">
        <f>+C24+C25+C26+C27+C28</f>
        <v>0</v>
      </c>
      <c r="D23" s="339">
        <f>+D24+D25+D26+D27+D28</f>
        <v>89612</v>
      </c>
    </row>
    <row r="24" spans="1:4" s="30" customFormat="1" ht="12" customHeight="1" x14ac:dyDescent="0.2">
      <c r="A24" s="328" t="s">
        <v>62</v>
      </c>
      <c r="B24" s="329" t="s">
        <v>207</v>
      </c>
      <c r="C24" s="330"/>
      <c r="D24" s="340"/>
    </row>
    <row r="25" spans="1:4" s="29" customFormat="1" ht="12" customHeight="1" x14ac:dyDescent="0.2">
      <c r="A25" s="332" t="s">
        <v>63</v>
      </c>
      <c r="B25" s="333" t="s">
        <v>208</v>
      </c>
      <c r="C25" s="334"/>
      <c r="D25" s="331"/>
    </row>
    <row r="26" spans="1:4" s="30" customFormat="1" ht="12" customHeight="1" x14ac:dyDescent="0.2">
      <c r="A26" s="332" t="s">
        <v>64</v>
      </c>
      <c r="B26" s="333" t="s">
        <v>392</v>
      </c>
      <c r="C26" s="334"/>
      <c r="D26" s="331"/>
    </row>
    <row r="27" spans="1:4" s="30" customFormat="1" ht="12" customHeight="1" x14ac:dyDescent="0.2">
      <c r="A27" s="332" t="s">
        <v>65</v>
      </c>
      <c r="B27" s="333" t="s">
        <v>393</v>
      </c>
      <c r="C27" s="334"/>
      <c r="D27" s="331"/>
    </row>
    <row r="28" spans="1:4" s="30" customFormat="1" ht="12" customHeight="1" x14ac:dyDescent="0.2">
      <c r="A28" s="332" t="s">
        <v>117</v>
      </c>
      <c r="B28" s="333" t="s">
        <v>209</v>
      </c>
      <c r="C28" s="334"/>
      <c r="D28" s="331">
        <v>89612</v>
      </c>
    </row>
    <row r="29" spans="1:4" s="30" customFormat="1" ht="12" customHeight="1" thickBot="1" x14ac:dyDescent="0.25">
      <c r="A29" s="335" t="s">
        <v>118</v>
      </c>
      <c r="B29" s="336" t="s">
        <v>210</v>
      </c>
      <c r="C29" s="341"/>
      <c r="D29" s="337">
        <v>77500</v>
      </c>
    </row>
    <row r="30" spans="1:4" s="30" customFormat="1" ht="12" customHeight="1" thickBot="1" x14ac:dyDescent="0.25">
      <c r="A30" s="12" t="s">
        <v>119</v>
      </c>
      <c r="B30" s="325" t="s">
        <v>211</v>
      </c>
      <c r="C30" s="342">
        <f>+C31+C34+C35+C36</f>
        <v>20000</v>
      </c>
      <c r="D30" s="343">
        <f>+D31+D34+D35+D36</f>
        <v>16667</v>
      </c>
    </row>
    <row r="31" spans="1:4" s="30" customFormat="1" ht="12" customHeight="1" x14ac:dyDescent="0.2">
      <c r="A31" s="328" t="s">
        <v>212</v>
      </c>
      <c r="B31" s="329" t="s">
        <v>218</v>
      </c>
      <c r="C31" s="344">
        <f>SUM(C32:C33)</f>
        <v>17400</v>
      </c>
      <c r="D31" s="345">
        <f>+D32+D33</f>
        <v>13786</v>
      </c>
    </row>
    <row r="32" spans="1:4" s="30" customFormat="1" ht="12" customHeight="1" x14ac:dyDescent="0.2">
      <c r="A32" s="332" t="s">
        <v>213</v>
      </c>
      <c r="B32" s="333" t="s">
        <v>219</v>
      </c>
      <c r="C32" s="334">
        <v>400</v>
      </c>
      <c r="D32" s="331">
        <v>436</v>
      </c>
    </row>
    <row r="33" spans="1:4" s="30" customFormat="1" ht="12" customHeight="1" x14ac:dyDescent="0.2">
      <c r="A33" s="332" t="s">
        <v>214</v>
      </c>
      <c r="B33" s="333" t="s">
        <v>220</v>
      </c>
      <c r="C33" s="334">
        <v>17000</v>
      </c>
      <c r="D33" s="331">
        <v>13350</v>
      </c>
    </row>
    <row r="34" spans="1:4" s="30" customFormat="1" ht="12" customHeight="1" x14ac:dyDescent="0.2">
      <c r="A34" s="332" t="s">
        <v>215</v>
      </c>
      <c r="B34" s="333" t="s">
        <v>221</v>
      </c>
      <c r="C34" s="334">
        <v>1300</v>
      </c>
      <c r="D34" s="331">
        <v>1524</v>
      </c>
    </row>
    <row r="35" spans="1:4" s="30" customFormat="1" ht="12" customHeight="1" x14ac:dyDescent="0.2">
      <c r="A35" s="332" t="s">
        <v>216</v>
      </c>
      <c r="B35" s="333" t="s">
        <v>222</v>
      </c>
      <c r="C35" s="334"/>
      <c r="D35" s="331"/>
    </row>
    <row r="36" spans="1:4" s="30" customFormat="1" ht="12" customHeight="1" thickBot="1" x14ac:dyDescent="0.25">
      <c r="A36" s="335" t="s">
        <v>217</v>
      </c>
      <c r="B36" s="336" t="s">
        <v>223</v>
      </c>
      <c r="C36" s="341">
        <v>1300</v>
      </c>
      <c r="D36" s="337">
        <v>1357</v>
      </c>
    </row>
    <row r="37" spans="1:4" s="30" customFormat="1" ht="12" customHeight="1" thickBot="1" x14ac:dyDescent="0.25">
      <c r="A37" s="12" t="s">
        <v>11</v>
      </c>
      <c r="B37" s="325" t="s">
        <v>224</v>
      </c>
      <c r="C37" s="326">
        <f>SUM(C38:C48)</f>
        <v>9372</v>
      </c>
      <c r="D37" s="339">
        <f>SUM(D38:D48)</f>
        <v>2575</v>
      </c>
    </row>
    <row r="38" spans="1:4" s="30" customFormat="1" ht="12" customHeight="1" x14ac:dyDescent="0.2">
      <c r="A38" s="328" t="s">
        <v>66</v>
      </c>
      <c r="B38" s="329" t="s">
        <v>227</v>
      </c>
      <c r="C38" s="330">
        <v>1850</v>
      </c>
      <c r="D38" s="340">
        <v>2312</v>
      </c>
    </row>
    <row r="39" spans="1:4" s="30" customFormat="1" ht="12" customHeight="1" x14ac:dyDescent="0.2">
      <c r="A39" s="332" t="s">
        <v>67</v>
      </c>
      <c r="B39" s="333" t="s">
        <v>228</v>
      </c>
      <c r="C39" s="334"/>
      <c r="D39" s="331"/>
    </row>
    <row r="40" spans="1:4" s="30" customFormat="1" ht="12" customHeight="1" x14ac:dyDescent="0.2">
      <c r="A40" s="332" t="s">
        <v>68</v>
      </c>
      <c r="B40" s="333" t="s">
        <v>229</v>
      </c>
      <c r="C40" s="334"/>
      <c r="D40" s="331">
        <v>6</v>
      </c>
    </row>
    <row r="41" spans="1:4" s="30" customFormat="1" ht="12" customHeight="1" x14ac:dyDescent="0.2">
      <c r="A41" s="332" t="s">
        <v>121</v>
      </c>
      <c r="B41" s="333" t="s">
        <v>230</v>
      </c>
      <c r="C41" s="334">
        <v>20</v>
      </c>
      <c r="D41" s="331">
        <v>49</v>
      </c>
    </row>
    <row r="42" spans="1:4" s="30" customFormat="1" ht="12" customHeight="1" x14ac:dyDescent="0.2">
      <c r="A42" s="332" t="s">
        <v>122</v>
      </c>
      <c r="B42" s="333" t="s">
        <v>231</v>
      </c>
      <c r="C42" s="334"/>
      <c r="D42" s="331"/>
    </row>
    <row r="43" spans="1:4" s="30" customFormat="1" ht="12" customHeight="1" x14ac:dyDescent="0.2">
      <c r="A43" s="332" t="s">
        <v>123</v>
      </c>
      <c r="B43" s="333" t="s">
        <v>232</v>
      </c>
      <c r="C43" s="334"/>
      <c r="D43" s="331"/>
    </row>
    <row r="44" spans="1:4" s="30" customFormat="1" ht="12" customHeight="1" x14ac:dyDescent="0.2">
      <c r="A44" s="332" t="s">
        <v>124</v>
      </c>
      <c r="B44" s="333" t="s">
        <v>233</v>
      </c>
      <c r="C44" s="334"/>
      <c r="D44" s="331"/>
    </row>
    <row r="45" spans="1:4" s="30" customFormat="1" ht="12" customHeight="1" x14ac:dyDescent="0.2">
      <c r="A45" s="332" t="s">
        <v>125</v>
      </c>
      <c r="B45" s="333" t="s">
        <v>234</v>
      </c>
      <c r="C45" s="334">
        <v>2</v>
      </c>
      <c r="D45" s="331">
        <v>1</v>
      </c>
    </row>
    <row r="46" spans="1:4" s="30" customFormat="1" ht="12" customHeight="1" x14ac:dyDescent="0.2">
      <c r="A46" s="332" t="s">
        <v>225</v>
      </c>
      <c r="B46" s="333" t="s">
        <v>235</v>
      </c>
      <c r="C46" s="346"/>
      <c r="D46" s="347"/>
    </row>
    <row r="47" spans="1:4" s="30" customFormat="1" ht="12" customHeight="1" x14ac:dyDescent="0.2">
      <c r="A47" s="335" t="s">
        <v>226</v>
      </c>
      <c r="B47" s="336" t="s">
        <v>438</v>
      </c>
      <c r="C47" s="348"/>
      <c r="D47" s="349">
        <v>66</v>
      </c>
    </row>
    <row r="48" spans="1:4" s="30" customFormat="1" ht="12" customHeight="1" thickBot="1" x14ac:dyDescent="0.25">
      <c r="A48" s="335" t="s">
        <v>437</v>
      </c>
      <c r="B48" s="336" t="s">
        <v>236</v>
      </c>
      <c r="C48" s="348">
        <v>7500</v>
      </c>
      <c r="D48" s="349">
        <v>141</v>
      </c>
    </row>
    <row r="49" spans="1:4" s="30" customFormat="1" ht="12" customHeight="1" thickBot="1" x14ac:dyDescent="0.25">
      <c r="A49" s="12" t="s">
        <v>12</v>
      </c>
      <c r="B49" s="325" t="s">
        <v>237</v>
      </c>
      <c r="C49" s="326">
        <f>SUM(C50:C54)</f>
        <v>4700</v>
      </c>
      <c r="D49" s="339">
        <f>SUM(D50:D54)</f>
        <v>4950</v>
      </c>
    </row>
    <row r="50" spans="1:4" s="30" customFormat="1" ht="12" customHeight="1" x14ac:dyDescent="0.2">
      <c r="A50" s="328" t="s">
        <v>69</v>
      </c>
      <c r="B50" s="329" t="s">
        <v>241</v>
      </c>
      <c r="C50" s="350"/>
      <c r="D50" s="351"/>
    </row>
    <row r="51" spans="1:4" s="30" customFormat="1" ht="12" customHeight="1" x14ac:dyDescent="0.2">
      <c r="A51" s="332" t="s">
        <v>70</v>
      </c>
      <c r="B51" s="333" t="s">
        <v>242</v>
      </c>
      <c r="C51" s="346">
        <v>4000</v>
      </c>
      <c r="D51" s="347">
        <v>4000</v>
      </c>
    </row>
    <row r="52" spans="1:4" s="30" customFormat="1" ht="12" customHeight="1" x14ac:dyDescent="0.2">
      <c r="A52" s="332" t="s">
        <v>238</v>
      </c>
      <c r="B52" s="333" t="s">
        <v>243</v>
      </c>
      <c r="C52" s="346">
        <v>700</v>
      </c>
      <c r="D52" s="347">
        <v>950</v>
      </c>
    </row>
    <row r="53" spans="1:4" s="30" customFormat="1" ht="12" customHeight="1" x14ac:dyDescent="0.2">
      <c r="A53" s="332" t="s">
        <v>239</v>
      </c>
      <c r="B53" s="333" t="s">
        <v>244</v>
      </c>
      <c r="C53" s="346"/>
      <c r="D53" s="347"/>
    </row>
    <row r="54" spans="1:4" s="30" customFormat="1" ht="12" customHeight="1" thickBot="1" x14ac:dyDescent="0.25">
      <c r="A54" s="335" t="s">
        <v>240</v>
      </c>
      <c r="B54" s="336" t="s">
        <v>245</v>
      </c>
      <c r="C54" s="348"/>
      <c r="D54" s="349"/>
    </row>
    <row r="55" spans="1:4" s="30" customFormat="1" ht="12" customHeight="1" thickBot="1" x14ac:dyDescent="0.25">
      <c r="A55" s="12" t="s">
        <v>126</v>
      </c>
      <c r="B55" s="325" t="s">
        <v>246</v>
      </c>
      <c r="C55" s="326">
        <f>SUM(C56:C58)</f>
        <v>0</v>
      </c>
      <c r="D55" s="339">
        <f>SUM(D56:D58)</f>
        <v>0</v>
      </c>
    </row>
    <row r="56" spans="1:4" s="30" customFormat="1" ht="12" customHeight="1" x14ac:dyDescent="0.2">
      <c r="A56" s="328" t="s">
        <v>71</v>
      </c>
      <c r="B56" s="329" t="s">
        <v>247</v>
      </c>
      <c r="C56" s="330"/>
      <c r="D56" s="340"/>
    </row>
    <row r="57" spans="1:4" s="30" customFormat="1" ht="12" customHeight="1" x14ac:dyDescent="0.2">
      <c r="A57" s="332" t="s">
        <v>72</v>
      </c>
      <c r="B57" s="333" t="s">
        <v>394</v>
      </c>
      <c r="C57" s="334"/>
      <c r="D57" s="331"/>
    </row>
    <row r="58" spans="1:4" s="30" customFormat="1" ht="12" customHeight="1" x14ac:dyDescent="0.2">
      <c r="A58" s="332" t="s">
        <v>251</v>
      </c>
      <c r="B58" s="333" t="s">
        <v>249</v>
      </c>
      <c r="C58" s="334"/>
      <c r="D58" s="331"/>
    </row>
    <row r="59" spans="1:4" s="30" customFormat="1" ht="12" customHeight="1" thickBot="1" x14ac:dyDescent="0.25">
      <c r="A59" s="335" t="s">
        <v>252</v>
      </c>
      <c r="B59" s="336" t="s">
        <v>250</v>
      </c>
      <c r="C59" s="341"/>
      <c r="D59" s="337"/>
    </row>
    <row r="60" spans="1:4" s="30" customFormat="1" ht="12" customHeight="1" thickBot="1" x14ac:dyDescent="0.25">
      <c r="A60" s="12" t="s">
        <v>14</v>
      </c>
      <c r="B60" s="338" t="s">
        <v>253</v>
      </c>
      <c r="C60" s="326">
        <f>SUM(C61:C63)</f>
        <v>0</v>
      </c>
      <c r="D60" s="339">
        <f>SUM(D61:D63)</f>
        <v>9594</v>
      </c>
    </row>
    <row r="61" spans="1:4" s="30" customFormat="1" ht="12" customHeight="1" x14ac:dyDescent="0.2">
      <c r="A61" s="328" t="s">
        <v>127</v>
      </c>
      <c r="B61" s="329" t="s">
        <v>255</v>
      </c>
      <c r="C61" s="346"/>
      <c r="D61" s="351"/>
    </row>
    <row r="62" spans="1:4" s="30" customFormat="1" ht="12" customHeight="1" x14ac:dyDescent="0.2">
      <c r="A62" s="332" t="s">
        <v>128</v>
      </c>
      <c r="B62" s="333" t="s">
        <v>395</v>
      </c>
      <c r="C62" s="346"/>
      <c r="D62" s="347"/>
    </row>
    <row r="63" spans="1:4" s="30" customFormat="1" ht="12" customHeight="1" x14ac:dyDescent="0.2">
      <c r="A63" s="332" t="s">
        <v>168</v>
      </c>
      <c r="B63" s="333" t="s">
        <v>256</v>
      </c>
      <c r="C63" s="346"/>
      <c r="D63" s="347">
        <v>9594</v>
      </c>
    </row>
    <row r="64" spans="1:4" s="30" customFormat="1" ht="12" customHeight="1" thickBot="1" x14ac:dyDescent="0.25">
      <c r="A64" s="335" t="s">
        <v>254</v>
      </c>
      <c r="B64" s="336" t="s">
        <v>257</v>
      </c>
      <c r="C64" s="346"/>
      <c r="D64" s="349"/>
    </row>
    <row r="65" spans="1:4" s="30" customFormat="1" ht="12" customHeight="1" thickBot="1" x14ac:dyDescent="0.25">
      <c r="A65" s="12" t="s">
        <v>15</v>
      </c>
      <c r="B65" s="325" t="s">
        <v>258</v>
      </c>
      <c r="C65" s="342">
        <f>+C9+C16+C23+C30+C37+C49+C55+C60</f>
        <v>50762</v>
      </c>
      <c r="D65" s="343">
        <f>+D9+D16+D23+D30+D37+D49+D55+D60</f>
        <v>160223</v>
      </c>
    </row>
    <row r="66" spans="1:4" s="30" customFormat="1" ht="12" customHeight="1" thickBot="1" x14ac:dyDescent="0.25">
      <c r="A66" s="352" t="s">
        <v>379</v>
      </c>
      <c r="B66" s="338" t="s">
        <v>260</v>
      </c>
      <c r="C66" s="326">
        <f>SUM(C67:C69)</f>
        <v>0</v>
      </c>
      <c r="D66" s="327">
        <f>SUM(D67:D69)</f>
        <v>0</v>
      </c>
    </row>
    <row r="67" spans="1:4" s="30" customFormat="1" ht="12" customHeight="1" x14ac:dyDescent="0.2">
      <c r="A67" s="328" t="s">
        <v>293</v>
      </c>
      <c r="B67" s="329" t="s">
        <v>261</v>
      </c>
      <c r="C67" s="346"/>
      <c r="D67" s="347"/>
    </row>
    <row r="68" spans="1:4" s="30" customFormat="1" ht="12" customHeight="1" x14ac:dyDescent="0.2">
      <c r="A68" s="332" t="s">
        <v>302</v>
      </c>
      <c r="B68" s="333" t="s">
        <v>262</v>
      </c>
      <c r="C68" s="346"/>
      <c r="D68" s="347"/>
    </row>
    <row r="69" spans="1:4" s="30" customFormat="1" ht="12" customHeight="1" thickBot="1" x14ac:dyDescent="0.25">
      <c r="A69" s="335" t="s">
        <v>303</v>
      </c>
      <c r="B69" s="353" t="s">
        <v>263</v>
      </c>
      <c r="C69" s="346"/>
      <c r="D69" s="349"/>
    </row>
    <row r="70" spans="1:4" s="30" customFormat="1" ht="12" customHeight="1" thickBot="1" x14ac:dyDescent="0.25">
      <c r="A70" s="352" t="s">
        <v>264</v>
      </c>
      <c r="B70" s="338" t="s">
        <v>265</v>
      </c>
      <c r="C70" s="326">
        <f>SUM(C71:C74)</f>
        <v>0</v>
      </c>
      <c r="D70" s="339">
        <f>SUM(D71:D74)</f>
        <v>0</v>
      </c>
    </row>
    <row r="71" spans="1:4" s="30" customFormat="1" ht="12" customHeight="1" x14ac:dyDescent="0.2">
      <c r="A71" s="328" t="s">
        <v>111</v>
      </c>
      <c r="B71" s="329" t="s">
        <v>266</v>
      </c>
      <c r="C71" s="346"/>
      <c r="D71" s="351"/>
    </row>
    <row r="72" spans="1:4" s="30" customFormat="1" ht="12" customHeight="1" x14ac:dyDescent="0.2">
      <c r="A72" s="332" t="s">
        <v>112</v>
      </c>
      <c r="B72" s="333" t="s">
        <v>267</v>
      </c>
      <c r="C72" s="346"/>
      <c r="D72" s="347"/>
    </row>
    <row r="73" spans="1:4" s="30" customFormat="1" ht="12" customHeight="1" x14ac:dyDescent="0.2">
      <c r="A73" s="332" t="s">
        <v>294</v>
      </c>
      <c r="B73" s="333" t="s">
        <v>268</v>
      </c>
      <c r="C73" s="346"/>
      <c r="D73" s="347"/>
    </row>
    <row r="74" spans="1:4" s="30" customFormat="1" ht="12" customHeight="1" thickBot="1" x14ac:dyDescent="0.25">
      <c r="A74" s="335" t="s">
        <v>295</v>
      </c>
      <c r="B74" s="336" t="s">
        <v>269</v>
      </c>
      <c r="C74" s="346"/>
      <c r="D74" s="349"/>
    </row>
    <row r="75" spans="1:4" s="30" customFormat="1" ht="12" customHeight="1" thickBot="1" x14ac:dyDescent="0.25">
      <c r="A75" s="352" t="s">
        <v>270</v>
      </c>
      <c r="B75" s="338" t="s">
        <v>271</v>
      </c>
      <c r="C75" s="326">
        <f>SUM(C76:C77)</f>
        <v>16384</v>
      </c>
      <c r="D75" s="339">
        <f>SUM(D76:D77)</f>
        <v>10941</v>
      </c>
    </row>
    <row r="76" spans="1:4" s="30" customFormat="1" ht="12" customHeight="1" x14ac:dyDescent="0.2">
      <c r="A76" s="328" t="s">
        <v>296</v>
      </c>
      <c r="B76" s="329" t="s">
        <v>272</v>
      </c>
      <c r="C76" s="346">
        <v>16384</v>
      </c>
      <c r="D76" s="351">
        <v>10941</v>
      </c>
    </row>
    <row r="77" spans="1:4" s="30" customFormat="1" ht="12" customHeight="1" thickBot="1" x14ac:dyDescent="0.25">
      <c r="A77" s="335" t="s">
        <v>297</v>
      </c>
      <c r="B77" s="336" t="s">
        <v>273</v>
      </c>
      <c r="C77" s="346"/>
      <c r="D77" s="349"/>
    </row>
    <row r="78" spans="1:4" s="29" customFormat="1" ht="12" customHeight="1" thickBot="1" x14ac:dyDescent="0.25">
      <c r="A78" s="352" t="s">
        <v>274</v>
      </c>
      <c r="B78" s="338" t="s">
        <v>275</v>
      </c>
      <c r="C78" s="326">
        <f>SUM(C79:C81)</f>
        <v>0</v>
      </c>
      <c r="D78" s="339">
        <f>SUM(D79:D81)</f>
        <v>0</v>
      </c>
    </row>
    <row r="79" spans="1:4" s="30" customFormat="1" ht="12" customHeight="1" x14ac:dyDescent="0.2">
      <c r="A79" s="328" t="s">
        <v>298</v>
      </c>
      <c r="B79" s="329" t="s">
        <v>276</v>
      </c>
      <c r="C79" s="346"/>
      <c r="D79" s="351"/>
    </row>
    <row r="80" spans="1:4" s="30" customFormat="1" ht="12" customHeight="1" x14ac:dyDescent="0.2">
      <c r="A80" s="332" t="s">
        <v>299</v>
      </c>
      <c r="B80" s="333" t="s">
        <v>277</v>
      </c>
      <c r="C80" s="346"/>
      <c r="D80" s="347"/>
    </row>
    <row r="81" spans="1:4" s="30" customFormat="1" ht="12" customHeight="1" thickBot="1" x14ac:dyDescent="0.25">
      <c r="A81" s="335" t="s">
        <v>300</v>
      </c>
      <c r="B81" s="336" t="s">
        <v>278</v>
      </c>
      <c r="C81" s="346"/>
      <c r="D81" s="349"/>
    </row>
    <row r="82" spans="1:4" s="30" customFormat="1" ht="12" customHeight="1" thickBot="1" x14ac:dyDescent="0.25">
      <c r="A82" s="352" t="s">
        <v>279</v>
      </c>
      <c r="B82" s="338" t="s">
        <v>301</v>
      </c>
      <c r="C82" s="326">
        <f>SUM(C83:C86)</f>
        <v>0</v>
      </c>
      <c r="D82" s="339">
        <f>SUM(D83:D86)</f>
        <v>0</v>
      </c>
    </row>
    <row r="83" spans="1:4" s="30" customFormat="1" ht="12" customHeight="1" x14ac:dyDescent="0.2">
      <c r="A83" s="354" t="s">
        <v>280</v>
      </c>
      <c r="B83" s="329" t="s">
        <v>281</v>
      </c>
      <c r="C83" s="346"/>
      <c r="D83" s="351"/>
    </row>
    <row r="84" spans="1:4" s="30" customFormat="1" ht="12" customHeight="1" x14ac:dyDescent="0.2">
      <c r="A84" s="355" t="s">
        <v>282</v>
      </c>
      <c r="B84" s="333" t="s">
        <v>283</v>
      </c>
      <c r="C84" s="346"/>
      <c r="D84" s="347"/>
    </row>
    <row r="85" spans="1:4" s="30" customFormat="1" ht="12" customHeight="1" x14ac:dyDescent="0.2">
      <c r="A85" s="355" t="s">
        <v>284</v>
      </c>
      <c r="B85" s="333" t="s">
        <v>285</v>
      </c>
      <c r="C85" s="346"/>
      <c r="D85" s="347"/>
    </row>
    <row r="86" spans="1:4" s="29" customFormat="1" ht="12" customHeight="1" thickBot="1" x14ac:dyDescent="0.25">
      <c r="A86" s="356" t="s">
        <v>286</v>
      </c>
      <c r="B86" s="336" t="s">
        <v>287</v>
      </c>
      <c r="C86" s="346"/>
      <c r="D86" s="349"/>
    </row>
    <row r="87" spans="1:4" s="29" customFormat="1" ht="12" customHeight="1" thickBot="1" x14ac:dyDescent="0.25">
      <c r="A87" s="352" t="s">
        <v>288</v>
      </c>
      <c r="B87" s="338" t="s">
        <v>289</v>
      </c>
      <c r="C87" s="357"/>
      <c r="D87" s="358"/>
    </row>
    <row r="88" spans="1:4" s="29" customFormat="1" ht="12" customHeight="1" thickBot="1" x14ac:dyDescent="0.25">
      <c r="A88" s="352" t="s">
        <v>290</v>
      </c>
      <c r="B88" s="359" t="s">
        <v>291</v>
      </c>
      <c r="C88" s="342">
        <f>+C66+C70+C75+C78+C82+C87</f>
        <v>16384</v>
      </c>
      <c r="D88" s="343">
        <v>10941</v>
      </c>
    </row>
    <row r="89" spans="1:4" s="29" customFormat="1" ht="12" customHeight="1" thickBot="1" x14ac:dyDescent="0.25">
      <c r="A89" s="360" t="s">
        <v>304</v>
      </c>
      <c r="B89" s="361" t="s">
        <v>386</v>
      </c>
      <c r="C89" s="342">
        <f>+C65+C88</f>
        <v>67146</v>
      </c>
      <c r="D89" s="362">
        <f>+D65+D88</f>
        <v>171164</v>
      </c>
    </row>
    <row r="90" spans="1:4" s="25" customFormat="1" ht="16.5" customHeight="1" x14ac:dyDescent="0.2">
      <c r="A90" s="363"/>
      <c r="B90" s="82"/>
      <c r="C90" s="364"/>
      <c r="D90" s="364"/>
    </row>
    <row r="91" spans="1:4" s="31" customFormat="1" ht="12" customHeight="1" thickBot="1" x14ac:dyDescent="0.25">
      <c r="A91" s="365"/>
      <c r="B91" s="366"/>
      <c r="C91" s="367"/>
      <c r="D91" s="367"/>
    </row>
    <row r="92" spans="1:4" ht="13.9" customHeight="1" thickBot="1" x14ac:dyDescent="0.25">
      <c r="A92" s="116"/>
      <c r="B92" s="425" t="s">
        <v>44</v>
      </c>
      <c r="C92" s="517"/>
      <c r="D92" s="518"/>
    </row>
    <row r="93" spans="1:4" ht="12" customHeight="1" thickBot="1" x14ac:dyDescent="0.25">
      <c r="A93" s="368" t="s">
        <v>7</v>
      </c>
      <c r="B93" s="369" t="s">
        <v>497</v>
      </c>
      <c r="C93" s="370">
        <f>SUM(C94:C98)</f>
        <v>43616</v>
      </c>
      <c r="D93" s="370">
        <f>SUM(D94:D98)</f>
        <v>62739</v>
      </c>
    </row>
    <row r="94" spans="1:4" ht="12" customHeight="1" x14ac:dyDescent="0.2">
      <c r="A94" s="371" t="s">
        <v>73</v>
      </c>
      <c r="B94" s="372" t="s">
        <v>37</v>
      </c>
      <c r="C94" s="373">
        <v>14646</v>
      </c>
      <c r="D94" s="373">
        <v>29074</v>
      </c>
    </row>
    <row r="95" spans="1:4" ht="12" customHeight="1" x14ac:dyDescent="0.2">
      <c r="A95" s="332" t="s">
        <v>74</v>
      </c>
      <c r="B95" s="374" t="s">
        <v>129</v>
      </c>
      <c r="C95" s="334">
        <v>3388</v>
      </c>
      <c r="D95" s="334">
        <v>4632</v>
      </c>
    </row>
    <row r="96" spans="1:4" ht="12" customHeight="1" x14ac:dyDescent="0.2">
      <c r="A96" s="332" t="s">
        <v>75</v>
      </c>
      <c r="B96" s="374" t="s">
        <v>103</v>
      </c>
      <c r="C96" s="341">
        <v>17189</v>
      </c>
      <c r="D96" s="341">
        <v>23611</v>
      </c>
    </row>
    <row r="97" spans="1:4" ht="12" customHeight="1" x14ac:dyDescent="0.2">
      <c r="A97" s="332" t="s">
        <v>76</v>
      </c>
      <c r="B97" s="375" t="s">
        <v>130</v>
      </c>
      <c r="C97" s="341">
        <v>1545</v>
      </c>
      <c r="D97" s="341">
        <v>881</v>
      </c>
    </row>
    <row r="98" spans="1:4" ht="12" customHeight="1" x14ac:dyDescent="0.2">
      <c r="A98" s="332" t="s">
        <v>87</v>
      </c>
      <c r="B98" s="376" t="s">
        <v>131</v>
      </c>
      <c r="C98" s="341">
        <f>SUM(C99:C108)</f>
        <v>6848</v>
      </c>
      <c r="D98" s="341">
        <f>SUM(D99:D108)</f>
        <v>4541</v>
      </c>
    </row>
    <row r="99" spans="1:4" ht="12" customHeight="1" x14ac:dyDescent="0.2">
      <c r="A99" s="332" t="s">
        <v>77</v>
      </c>
      <c r="B99" s="374" t="s">
        <v>307</v>
      </c>
      <c r="C99" s="341"/>
      <c r="D99" s="341"/>
    </row>
    <row r="100" spans="1:4" ht="12" customHeight="1" x14ac:dyDescent="0.2">
      <c r="A100" s="332" t="s">
        <v>78</v>
      </c>
      <c r="B100" s="377" t="s">
        <v>308</v>
      </c>
      <c r="C100" s="341"/>
      <c r="D100" s="341"/>
    </row>
    <row r="101" spans="1:4" ht="12" customHeight="1" x14ac:dyDescent="0.2">
      <c r="A101" s="332" t="s">
        <v>88</v>
      </c>
      <c r="B101" s="378" t="s">
        <v>309</v>
      </c>
      <c r="C101" s="341"/>
      <c r="D101" s="341"/>
    </row>
    <row r="102" spans="1:4" ht="12" customHeight="1" x14ac:dyDescent="0.2">
      <c r="A102" s="332" t="s">
        <v>89</v>
      </c>
      <c r="B102" s="378" t="s">
        <v>310</v>
      </c>
      <c r="C102" s="341"/>
      <c r="D102" s="341"/>
    </row>
    <row r="103" spans="1:4" ht="12" customHeight="1" x14ac:dyDescent="0.2">
      <c r="A103" s="332" t="s">
        <v>90</v>
      </c>
      <c r="B103" s="377" t="s">
        <v>311</v>
      </c>
      <c r="C103" s="341">
        <v>5857</v>
      </c>
      <c r="D103" s="341">
        <v>4198</v>
      </c>
    </row>
    <row r="104" spans="1:4" ht="12" customHeight="1" x14ac:dyDescent="0.2">
      <c r="A104" s="332" t="s">
        <v>91</v>
      </c>
      <c r="B104" s="377" t="s">
        <v>312</v>
      </c>
      <c r="C104" s="341"/>
      <c r="D104" s="341"/>
    </row>
    <row r="105" spans="1:4" ht="12" customHeight="1" x14ac:dyDescent="0.2">
      <c r="A105" s="332" t="s">
        <v>93</v>
      </c>
      <c r="B105" s="378" t="s">
        <v>313</v>
      </c>
      <c r="C105" s="341"/>
      <c r="D105" s="341"/>
    </row>
    <row r="106" spans="1:4" ht="12" customHeight="1" x14ac:dyDescent="0.2">
      <c r="A106" s="379" t="s">
        <v>132</v>
      </c>
      <c r="B106" s="380" t="s">
        <v>314</v>
      </c>
      <c r="C106" s="341"/>
      <c r="D106" s="341"/>
    </row>
    <row r="107" spans="1:4" ht="12" customHeight="1" x14ac:dyDescent="0.2">
      <c r="A107" s="332" t="s">
        <v>305</v>
      </c>
      <c r="B107" s="380" t="s">
        <v>315</v>
      </c>
      <c r="C107" s="341"/>
      <c r="D107" s="341"/>
    </row>
    <row r="108" spans="1:4" ht="12" customHeight="1" thickBot="1" x14ac:dyDescent="0.25">
      <c r="A108" s="381" t="s">
        <v>306</v>
      </c>
      <c r="B108" s="382" t="s">
        <v>316</v>
      </c>
      <c r="C108" s="383">
        <v>991</v>
      </c>
      <c r="D108" s="383">
        <v>343</v>
      </c>
    </row>
    <row r="109" spans="1:4" ht="12" customHeight="1" thickBot="1" x14ac:dyDescent="0.25">
      <c r="A109" s="12" t="s">
        <v>8</v>
      </c>
      <c r="B109" s="384" t="s">
        <v>498</v>
      </c>
      <c r="C109" s="326">
        <f>+C110+C112+C114</f>
        <v>18820</v>
      </c>
      <c r="D109" s="326">
        <f>+D110+D112+D114</f>
        <v>34198</v>
      </c>
    </row>
    <row r="110" spans="1:4" ht="12" customHeight="1" x14ac:dyDescent="0.2">
      <c r="A110" s="328" t="s">
        <v>79</v>
      </c>
      <c r="B110" s="374" t="s">
        <v>167</v>
      </c>
      <c r="C110" s="330">
        <v>7031</v>
      </c>
      <c r="D110" s="330">
        <v>19201</v>
      </c>
    </row>
    <row r="111" spans="1:4" ht="12" customHeight="1" x14ac:dyDescent="0.2">
      <c r="A111" s="328" t="s">
        <v>80</v>
      </c>
      <c r="B111" s="385" t="s">
        <v>320</v>
      </c>
      <c r="C111" s="330"/>
      <c r="D111" s="330"/>
    </row>
    <row r="112" spans="1:4" ht="12" customHeight="1" x14ac:dyDescent="0.2">
      <c r="A112" s="328" t="s">
        <v>81</v>
      </c>
      <c r="B112" s="385" t="s">
        <v>133</v>
      </c>
      <c r="C112" s="334">
        <v>11789</v>
      </c>
      <c r="D112" s="334">
        <v>14997</v>
      </c>
    </row>
    <row r="113" spans="1:4" ht="12" customHeight="1" x14ac:dyDescent="0.2">
      <c r="A113" s="328" t="s">
        <v>82</v>
      </c>
      <c r="B113" s="385" t="s">
        <v>321</v>
      </c>
      <c r="C113" s="386"/>
      <c r="D113" s="386"/>
    </row>
    <row r="114" spans="1:4" ht="12" customHeight="1" x14ac:dyDescent="0.2">
      <c r="A114" s="328" t="s">
        <v>83</v>
      </c>
      <c r="B114" s="387" t="s">
        <v>169</v>
      </c>
      <c r="C114" s="386"/>
      <c r="D114" s="386"/>
    </row>
    <row r="115" spans="1:4" ht="12" customHeight="1" x14ac:dyDescent="0.2">
      <c r="A115" s="328" t="s">
        <v>92</v>
      </c>
      <c r="B115" s="388" t="s">
        <v>396</v>
      </c>
      <c r="C115" s="386"/>
      <c r="D115" s="386"/>
    </row>
    <row r="116" spans="1:4" ht="12" customHeight="1" x14ac:dyDescent="0.2">
      <c r="A116" s="328" t="s">
        <v>94</v>
      </c>
      <c r="B116" s="389" t="s">
        <v>326</v>
      </c>
      <c r="C116" s="386"/>
      <c r="D116" s="386"/>
    </row>
    <row r="117" spans="1:4" ht="12" customHeight="1" x14ac:dyDescent="0.2">
      <c r="A117" s="328" t="s">
        <v>134</v>
      </c>
      <c r="B117" s="378" t="s">
        <v>310</v>
      </c>
      <c r="C117" s="386"/>
      <c r="D117" s="386"/>
    </row>
    <row r="118" spans="1:4" ht="12" customHeight="1" x14ac:dyDescent="0.2">
      <c r="A118" s="328" t="s">
        <v>135</v>
      </c>
      <c r="B118" s="378" t="s">
        <v>325</v>
      </c>
      <c r="C118" s="386"/>
      <c r="D118" s="386"/>
    </row>
    <row r="119" spans="1:4" ht="12" customHeight="1" x14ac:dyDescent="0.2">
      <c r="A119" s="328" t="s">
        <v>136</v>
      </c>
      <c r="B119" s="378" t="s">
        <v>324</v>
      </c>
      <c r="C119" s="386"/>
      <c r="D119" s="386"/>
    </row>
    <row r="120" spans="1:4" ht="12" customHeight="1" x14ac:dyDescent="0.2">
      <c r="A120" s="328" t="s">
        <v>317</v>
      </c>
      <c r="B120" s="378" t="s">
        <v>313</v>
      </c>
      <c r="C120" s="386"/>
      <c r="D120" s="386"/>
    </row>
    <row r="121" spans="1:4" ht="12" customHeight="1" x14ac:dyDescent="0.2">
      <c r="A121" s="328" t="s">
        <v>318</v>
      </c>
      <c r="B121" s="378" t="s">
        <v>323</v>
      </c>
      <c r="C121" s="386"/>
      <c r="D121" s="386"/>
    </row>
    <row r="122" spans="1:4" ht="12" customHeight="1" thickBot="1" x14ac:dyDescent="0.25">
      <c r="A122" s="379" t="s">
        <v>319</v>
      </c>
      <c r="B122" s="378" t="s">
        <v>322</v>
      </c>
      <c r="C122" s="390"/>
      <c r="D122" s="390"/>
    </row>
    <row r="123" spans="1:4" ht="12" customHeight="1" thickBot="1" x14ac:dyDescent="0.25">
      <c r="A123" s="12" t="s">
        <v>9</v>
      </c>
      <c r="B123" s="391" t="s">
        <v>327</v>
      </c>
      <c r="C123" s="326">
        <f>SUM(C124:C125)</f>
        <v>4398</v>
      </c>
      <c r="D123" s="326">
        <f>SUM(D124:D125)</f>
        <v>73915</v>
      </c>
    </row>
    <row r="124" spans="1:4" ht="12" customHeight="1" x14ac:dyDescent="0.2">
      <c r="A124" s="328" t="s">
        <v>62</v>
      </c>
      <c r="B124" s="392" t="s">
        <v>45</v>
      </c>
      <c r="C124" s="330">
        <v>4398</v>
      </c>
      <c r="D124" s="330">
        <v>73915</v>
      </c>
    </row>
    <row r="125" spans="1:4" ht="12" customHeight="1" thickBot="1" x14ac:dyDescent="0.25">
      <c r="A125" s="335" t="s">
        <v>63</v>
      </c>
      <c r="B125" s="385" t="s">
        <v>46</v>
      </c>
      <c r="C125" s="341"/>
      <c r="D125" s="341"/>
    </row>
    <row r="126" spans="1:4" s="31" customFormat="1" ht="12" customHeight="1" thickBot="1" x14ac:dyDescent="0.25">
      <c r="A126" s="12" t="s">
        <v>10</v>
      </c>
      <c r="B126" s="391" t="s">
        <v>328</v>
      </c>
      <c r="C126" s="326">
        <f>+C93+C109+C123</f>
        <v>66834</v>
      </c>
      <c r="D126" s="326">
        <f>+D93+D109+D123</f>
        <v>170852</v>
      </c>
    </row>
    <row r="127" spans="1:4" ht="12" customHeight="1" thickBot="1" x14ac:dyDescent="0.25">
      <c r="A127" s="12" t="s">
        <v>11</v>
      </c>
      <c r="B127" s="391" t="s">
        <v>329</v>
      </c>
      <c r="C127" s="326">
        <f>+C128+C129+C130</f>
        <v>0</v>
      </c>
      <c r="D127" s="326">
        <f>+D128+D129+D130</f>
        <v>0</v>
      </c>
    </row>
    <row r="128" spans="1:4" ht="12" customHeight="1" x14ac:dyDescent="0.2">
      <c r="A128" s="328" t="s">
        <v>66</v>
      </c>
      <c r="B128" s="392" t="s">
        <v>330</v>
      </c>
      <c r="C128" s="386"/>
      <c r="D128" s="386"/>
    </row>
    <row r="129" spans="1:11" ht="12" customHeight="1" x14ac:dyDescent="0.2">
      <c r="A129" s="328" t="s">
        <v>67</v>
      </c>
      <c r="B129" s="392" t="s">
        <v>331</v>
      </c>
      <c r="C129" s="386"/>
      <c r="D129" s="386"/>
    </row>
    <row r="130" spans="1:11" ht="12" customHeight="1" thickBot="1" x14ac:dyDescent="0.25">
      <c r="A130" s="379" t="s">
        <v>68</v>
      </c>
      <c r="B130" s="393" t="s">
        <v>332</v>
      </c>
      <c r="C130" s="386"/>
      <c r="D130" s="386"/>
    </row>
    <row r="131" spans="1:11" ht="12" customHeight="1" thickBot="1" x14ac:dyDescent="0.25">
      <c r="A131" s="12" t="s">
        <v>12</v>
      </c>
      <c r="B131" s="391" t="s">
        <v>378</v>
      </c>
      <c r="C131" s="326">
        <f>+C132+C133+C134+C135</f>
        <v>0</v>
      </c>
      <c r="D131" s="326">
        <f>+D132+D133+D134+D135</f>
        <v>0</v>
      </c>
    </row>
    <row r="132" spans="1:11" ht="12" customHeight="1" x14ac:dyDescent="0.2">
      <c r="A132" s="328" t="s">
        <v>69</v>
      </c>
      <c r="B132" s="392" t="s">
        <v>333</v>
      </c>
      <c r="C132" s="386"/>
      <c r="D132" s="386"/>
    </row>
    <row r="133" spans="1:11" s="31" customFormat="1" ht="12" customHeight="1" x14ac:dyDescent="0.2">
      <c r="A133" s="328" t="s">
        <v>70</v>
      </c>
      <c r="B133" s="392" t="s">
        <v>334</v>
      </c>
      <c r="C133" s="386"/>
      <c r="D133" s="386"/>
    </row>
    <row r="134" spans="1:11" ht="12" customHeight="1" x14ac:dyDescent="0.2">
      <c r="A134" s="328" t="s">
        <v>238</v>
      </c>
      <c r="B134" s="392" t="s">
        <v>335</v>
      </c>
      <c r="C134" s="386"/>
      <c r="D134" s="386"/>
      <c r="K134" s="84"/>
    </row>
    <row r="135" spans="1:11" ht="13.5" thickBot="1" x14ac:dyDescent="0.25">
      <c r="A135" s="379" t="s">
        <v>239</v>
      </c>
      <c r="B135" s="393" t="s">
        <v>336</v>
      </c>
      <c r="C135" s="386"/>
      <c r="D135" s="386"/>
    </row>
    <row r="136" spans="1:11" ht="12" customHeight="1" thickBot="1" x14ac:dyDescent="0.25">
      <c r="A136" s="12" t="s">
        <v>13</v>
      </c>
      <c r="B136" s="391" t="s">
        <v>337</v>
      </c>
      <c r="C136" s="342">
        <f>+C137+C138+C139+C140</f>
        <v>312</v>
      </c>
      <c r="D136" s="342">
        <f>+D137+D138+D139+D140</f>
        <v>312</v>
      </c>
    </row>
    <row r="137" spans="1:11" s="31" customFormat="1" ht="12" customHeight="1" x14ac:dyDescent="0.2">
      <c r="A137" s="328" t="s">
        <v>71</v>
      </c>
      <c r="B137" s="392" t="s">
        <v>338</v>
      </c>
      <c r="C137" s="386"/>
      <c r="D137" s="386"/>
    </row>
    <row r="138" spans="1:11" s="31" customFormat="1" ht="12" customHeight="1" x14ac:dyDescent="0.2">
      <c r="A138" s="328" t="s">
        <v>72</v>
      </c>
      <c r="B138" s="392" t="s">
        <v>348</v>
      </c>
      <c r="C138" s="386">
        <v>312</v>
      </c>
      <c r="D138" s="386">
        <v>312</v>
      </c>
    </row>
    <row r="139" spans="1:11" s="31" customFormat="1" ht="12" customHeight="1" x14ac:dyDescent="0.2">
      <c r="A139" s="328" t="s">
        <v>251</v>
      </c>
      <c r="B139" s="392" t="s">
        <v>339</v>
      </c>
      <c r="C139" s="386"/>
      <c r="D139" s="386"/>
    </row>
    <row r="140" spans="1:11" s="31" customFormat="1" ht="12" customHeight="1" thickBot="1" x14ac:dyDescent="0.25">
      <c r="A140" s="379" t="s">
        <v>252</v>
      </c>
      <c r="B140" s="393" t="s">
        <v>340</v>
      </c>
      <c r="C140" s="386"/>
      <c r="D140" s="386"/>
    </row>
    <row r="141" spans="1:11" s="31" customFormat="1" ht="12" customHeight="1" thickBot="1" x14ac:dyDescent="0.25">
      <c r="A141" s="12" t="s">
        <v>14</v>
      </c>
      <c r="B141" s="391" t="s">
        <v>341</v>
      </c>
      <c r="C141" s="394">
        <f>+C142+C143+C144+C145</f>
        <v>0</v>
      </c>
      <c r="D141" s="394">
        <f>+D142+D143+D144+D145</f>
        <v>0</v>
      </c>
    </row>
    <row r="142" spans="1:11" s="31" customFormat="1" ht="12" customHeight="1" x14ac:dyDescent="0.2">
      <c r="A142" s="328" t="s">
        <v>127</v>
      </c>
      <c r="B142" s="392" t="s">
        <v>342</v>
      </c>
      <c r="C142" s="386"/>
      <c r="D142" s="386"/>
    </row>
    <row r="143" spans="1:11" ht="12.75" customHeight="1" x14ac:dyDescent="0.2">
      <c r="A143" s="328" t="s">
        <v>128</v>
      </c>
      <c r="B143" s="392" t="s">
        <v>343</v>
      </c>
      <c r="C143" s="386"/>
      <c r="D143" s="386"/>
    </row>
    <row r="144" spans="1:11" ht="12" customHeight="1" x14ac:dyDescent="0.2">
      <c r="A144" s="328" t="s">
        <v>168</v>
      </c>
      <c r="B144" s="392" t="s">
        <v>344</v>
      </c>
      <c r="C144" s="386"/>
      <c r="D144" s="386"/>
    </row>
    <row r="145" spans="1:4" ht="15" customHeight="1" thickBot="1" x14ac:dyDescent="0.25">
      <c r="A145" s="328" t="s">
        <v>254</v>
      </c>
      <c r="B145" s="392" t="s">
        <v>345</v>
      </c>
      <c r="C145" s="386"/>
      <c r="D145" s="386"/>
    </row>
    <row r="146" spans="1:4" ht="15" customHeight="1" thickBot="1" x14ac:dyDescent="0.25">
      <c r="A146" s="12" t="s">
        <v>15</v>
      </c>
      <c r="B146" s="391" t="s">
        <v>346</v>
      </c>
      <c r="C146" s="129">
        <f>+C127+C131+C136+C141</f>
        <v>312</v>
      </c>
      <c r="D146" s="129">
        <f>+D127+D131+D136+D141</f>
        <v>312</v>
      </c>
    </row>
    <row r="147" spans="1:4" ht="13.5" thickBot="1" x14ac:dyDescent="0.25">
      <c r="A147" s="395" t="s">
        <v>16</v>
      </c>
      <c r="B147" s="108" t="s">
        <v>347</v>
      </c>
      <c r="C147" s="129">
        <f>+C126+C146</f>
        <v>67146</v>
      </c>
      <c r="D147" s="129">
        <f>+D126+D146</f>
        <v>171164</v>
      </c>
    </row>
    <row r="148" spans="1:4" ht="15" customHeight="1" x14ac:dyDescent="0.2"/>
    <row r="149" spans="1:4" ht="14.25" customHeight="1" x14ac:dyDescent="0.2">
      <c r="A149" s="145"/>
      <c r="B149" s="146"/>
      <c r="C149" s="147"/>
      <c r="D149" s="147"/>
    </row>
    <row r="150" spans="1:4" x14ac:dyDescent="0.2">
      <c r="A150" s="145"/>
      <c r="B150" s="146"/>
      <c r="C150" s="147"/>
      <c r="D150" s="147"/>
    </row>
  </sheetData>
  <sheetProtection formatCells="0"/>
  <mergeCells count="3">
    <mergeCell ref="B2:C2"/>
    <mergeCell ref="C92:D92"/>
    <mergeCell ref="B1:D1"/>
  </mergeCells>
  <phoneticPr fontId="0" type="noConversion"/>
  <printOptions horizontalCentered="1"/>
  <pageMargins left="0.78740157480314965" right="0.78740157480314965" top="0.34416666666666668" bottom="0.98425196850393704" header="0.17499999999999999" footer="0.78740157480314965"/>
  <pageSetup paperSize="9" scale="59" orientation="portrait" verticalDpi="300" r:id="rId1"/>
  <headerFooter alignWithMargins="0"/>
  <rowBreaks count="1" manualBreakCount="1">
    <brk id="8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K149"/>
  <sheetViews>
    <sheetView view="pageBreakPreview" topLeftCell="A133" zoomScaleNormal="100" zoomScaleSheetLayoutView="100" workbookViewId="0">
      <selection activeCell="B113" sqref="B113"/>
    </sheetView>
  </sheetViews>
  <sheetFormatPr defaultColWidth="9.33203125" defaultRowHeight="12.75" x14ac:dyDescent="0.2"/>
  <cols>
    <col min="1" max="1" width="10.5" style="111" customWidth="1"/>
    <col min="2" max="2" width="55.5" style="112" customWidth="1"/>
    <col min="3" max="3" width="10.5" style="113" customWidth="1"/>
    <col min="4" max="4" width="10.33203125" style="113" customWidth="1"/>
    <col min="5" max="16384" width="9.33203125" style="2"/>
  </cols>
  <sheetData>
    <row r="1" spans="1:4" s="1" customFormat="1" ht="16.5" customHeight="1" thickBot="1" x14ac:dyDescent="0.25">
      <c r="A1" s="75"/>
      <c r="B1" s="76"/>
      <c r="C1" s="83"/>
      <c r="D1" s="83"/>
    </row>
    <row r="2" spans="1:4" s="27" customFormat="1" ht="21" customHeight="1" x14ac:dyDescent="0.2">
      <c r="A2" s="115" t="s">
        <v>47</v>
      </c>
      <c r="B2" s="522" t="s">
        <v>163</v>
      </c>
      <c r="C2" s="523"/>
      <c r="D2" s="524"/>
    </row>
    <row r="3" spans="1:4" s="27" customFormat="1" ht="36.75" thickBot="1" x14ac:dyDescent="0.25">
      <c r="A3" s="324" t="s">
        <v>149</v>
      </c>
      <c r="B3" s="525" t="s">
        <v>397</v>
      </c>
      <c r="C3" s="526"/>
      <c r="D3" s="527"/>
    </row>
    <row r="4" spans="1:4" s="28" customFormat="1" ht="15.95" customHeight="1" thickBot="1" x14ac:dyDescent="0.3">
      <c r="A4" s="77"/>
      <c r="B4" s="77"/>
      <c r="C4" s="520" t="s">
        <v>40</v>
      </c>
      <c r="D4" s="521"/>
    </row>
    <row r="5" spans="1:4" ht="60.75" thickBot="1" x14ac:dyDescent="0.25">
      <c r="A5" s="116" t="s">
        <v>150</v>
      </c>
      <c r="B5" s="79" t="s">
        <v>41</v>
      </c>
      <c r="C5" s="80" t="s">
        <v>436</v>
      </c>
      <c r="D5" s="17" t="s">
        <v>432</v>
      </c>
    </row>
    <row r="6" spans="1:4" s="25" customFormat="1" ht="12.95" customHeight="1" thickBot="1" x14ac:dyDescent="0.25">
      <c r="A6" s="71" t="s">
        <v>399</v>
      </c>
      <c r="B6" s="72" t="s">
        <v>400</v>
      </c>
      <c r="C6" s="73" t="s">
        <v>401</v>
      </c>
      <c r="D6" s="73" t="s">
        <v>402</v>
      </c>
    </row>
    <row r="7" spans="1:4" s="25" customFormat="1" ht="15.95" customHeight="1" thickBot="1" x14ac:dyDescent="0.25">
      <c r="A7" s="81"/>
      <c r="B7" s="429" t="s">
        <v>42</v>
      </c>
      <c r="C7" s="107"/>
      <c r="D7" s="400"/>
    </row>
    <row r="8" spans="1:4" s="25" customFormat="1" ht="12" customHeight="1" thickBot="1" x14ac:dyDescent="0.25">
      <c r="A8" s="12" t="s">
        <v>7</v>
      </c>
      <c r="B8" s="325" t="s">
        <v>194</v>
      </c>
      <c r="C8" s="326">
        <f>+C9+C10+C11+C12+C13+C14</f>
        <v>7812</v>
      </c>
      <c r="D8" s="339">
        <f>SUM(D9:D14)</f>
        <v>8141</v>
      </c>
    </row>
    <row r="9" spans="1:4" s="29" customFormat="1" ht="12" customHeight="1" x14ac:dyDescent="0.2">
      <c r="A9" s="328" t="s">
        <v>73</v>
      </c>
      <c r="B9" s="329" t="s">
        <v>195</v>
      </c>
      <c r="C9" s="330">
        <v>4112</v>
      </c>
      <c r="D9" s="340">
        <v>4112</v>
      </c>
    </row>
    <row r="10" spans="1:4" s="30" customFormat="1" ht="12" customHeight="1" x14ac:dyDescent="0.2">
      <c r="A10" s="332" t="s">
        <v>74</v>
      </c>
      <c r="B10" s="333" t="s">
        <v>196</v>
      </c>
      <c r="C10" s="334"/>
      <c r="D10" s="331"/>
    </row>
    <row r="11" spans="1:4" s="30" customFormat="1" ht="12" customHeight="1" x14ac:dyDescent="0.2">
      <c r="A11" s="332" t="s">
        <v>75</v>
      </c>
      <c r="B11" s="333" t="s">
        <v>197</v>
      </c>
      <c r="C11" s="334">
        <v>2500</v>
      </c>
      <c r="D11" s="331">
        <v>2618</v>
      </c>
    </row>
    <row r="12" spans="1:4" s="30" customFormat="1" ht="12" customHeight="1" x14ac:dyDescent="0.2">
      <c r="A12" s="332" t="s">
        <v>76</v>
      </c>
      <c r="B12" s="333" t="s">
        <v>198</v>
      </c>
      <c r="C12" s="334">
        <v>1200</v>
      </c>
      <c r="D12" s="331">
        <v>1200</v>
      </c>
    </row>
    <row r="13" spans="1:4" s="30" customFormat="1" ht="12" customHeight="1" x14ac:dyDescent="0.2">
      <c r="A13" s="332" t="s">
        <v>110</v>
      </c>
      <c r="B13" s="333" t="s">
        <v>199</v>
      </c>
      <c r="C13" s="334"/>
      <c r="D13" s="331"/>
    </row>
    <row r="14" spans="1:4" s="29" customFormat="1" ht="12" customHeight="1" thickBot="1" x14ac:dyDescent="0.25">
      <c r="A14" s="335" t="s">
        <v>77</v>
      </c>
      <c r="B14" s="336" t="s">
        <v>200</v>
      </c>
      <c r="C14" s="334"/>
      <c r="D14" s="337">
        <v>211</v>
      </c>
    </row>
    <row r="15" spans="1:4" s="29" customFormat="1" ht="12" customHeight="1" thickBot="1" x14ac:dyDescent="0.25">
      <c r="A15" s="12" t="s">
        <v>8</v>
      </c>
      <c r="B15" s="338" t="s">
        <v>201</v>
      </c>
      <c r="C15" s="326">
        <f>+C16+C17+C18+C19+C20</f>
        <v>8878</v>
      </c>
      <c r="D15" s="339">
        <f>+D16+D17+D18+D19+D20</f>
        <v>28684</v>
      </c>
    </row>
    <row r="16" spans="1:4" s="29" customFormat="1" ht="12" customHeight="1" x14ac:dyDescent="0.2">
      <c r="A16" s="328" t="s">
        <v>79</v>
      </c>
      <c r="B16" s="329" t="s">
        <v>202</v>
      </c>
      <c r="C16" s="330"/>
      <c r="D16" s="340"/>
    </row>
    <row r="17" spans="1:4" s="29" customFormat="1" ht="12" customHeight="1" x14ac:dyDescent="0.2">
      <c r="A17" s="332" t="s">
        <v>80</v>
      </c>
      <c r="B17" s="333" t="s">
        <v>203</v>
      </c>
      <c r="C17" s="334"/>
      <c r="D17" s="331"/>
    </row>
    <row r="18" spans="1:4" s="29" customFormat="1" ht="12" customHeight="1" x14ac:dyDescent="0.2">
      <c r="A18" s="332" t="s">
        <v>81</v>
      </c>
      <c r="B18" s="333" t="s">
        <v>390</v>
      </c>
      <c r="C18" s="334"/>
      <c r="D18" s="331"/>
    </row>
    <row r="19" spans="1:4" s="29" customFormat="1" ht="12" customHeight="1" x14ac:dyDescent="0.2">
      <c r="A19" s="332" t="s">
        <v>82</v>
      </c>
      <c r="B19" s="333" t="s">
        <v>391</v>
      </c>
      <c r="C19" s="334"/>
      <c r="D19" s="331"/>
    </row>
    <row r="20" spans="1:4" s="29" customFormat="1" ht="12" customHeight="1" x14ac:dyDescent="0.2">
      <c r="A20" s="332" t="s">
        <v>83</v>
      </c>
      <c r="B20" s="333" t="s">
        <v>204</v>
      </c>
      <c r="C20" s="334">
        <v>8878</v>
      </c>
      <c r="D20" s="331">
        <v>28684</v>
      </c>
    </row>
    <row r="21" spans="1:4" s="30" customFormat="1" ht="12" customHeight="1" thickBot="1" x14ac:dyDescent="0.25">
      <c r="A21" s="335" t="s">
        <v>92</v>
      </c>
      <c r="B21" s="336" t="s">
        <v>205</v>
      </c>
      <c r="C21" s="341"/>
      <c r="D21" s="337">
        <v>3897</v>
      </c>
    </row>
    <row r="22" spans="1:4" s="30" customFormat="1" ht="12" customHeight="1" thickBot="1" x14ac:dyDescent="0.25">
      <c r="A22" s="12" t="s">
        <v>9</v>
      </c>
      <c r="B22" s="325" t="s">
        <v>206</v>
      </c>
      <c r="C22" s="326">
        <f>+C23+C24+C25+C26+C27</f>
        <v>0</v>
      </c>
      <c r="D22" s="339">
        <f>+D23+D24+D25+D26+D27</f>
        <v>89612</v>
      </c>
    </row>
    <row r="23" spans="1:4" s="30" customFormat="1" ht="12" customHeight="1" x14ac:dyDescent="0.2">
      <c r="A23" s="328" t="s">
        <v>62</v>
      </c>
      <c r="B23" s="329" t="s">
        <v>207</v>
      </c>
      <c r="C23" s="330"/>
      <c r="D23" s="340"/>
    </row>
    <row r="24" spans="1:4" s="29" customFormat="1" ht="12" customHeight="1" x14ac:dyDescent="0.2">
      <c r="A24" s="332" t="s">
        <v>63</v>
      </c>
      <c r="B24" s="333" t="s">
        <v>208</v>
      </c>
      <c r="C24" s="334"/>
      <c r="D24" s="331"/>
    </row>
    <row r="25" spans="1:4" s="30" customFormat="1" ht="12" customHeight="1" x14ac:dyDescent="0.2">
      <c r="A25" s="332" t="s">
        <v>64</v>
      </c>
      <c r="B25" s="333" t="s">
        <v>392</v>
      </c>
      <c r="C25" s="334"/>
      <c r="D25" s="331"/>
    </row>
    <row r="26" spans="1:4" s="30" customFormat="1" ht="12" customHeight="1" x14ac:dyDescent="0.2">
      <c r="A26" s="332" t="s">
        <v>65</v>
      </c>
      <c r="B26" s="333" t="s">
        <v>393</v>
      </c>
      <c r="C26" s="334"/>
      <c r="D26" s="331"/>
    </row>
    <row r="27" spans="1:4" s="30" customFormat="1" ht="12" customHeight="1" x14ac:dyDescent="0.2">
      <c r="A27" s="332" t="s">
        <v>117</v>
      </c>
      <c r="B27" s="333" t="s">
        <v>209</v>
      </c>
      <c r="C27" s="334"/>
      <c r="D27" s="331">
        <v>89612</v>
      </c>
    </row>
    <row r="28" spans="1:4" s="30" customFormat="1" ht="12" customHeight="1" thickBot="1" x14ac:dyDescent="0.25">
      <c r="A28" s="335" t="s">
        <v>118</v>
      </c>
      <c r="B28" s="336" t="s">
        <v>210</v>
      </c>
      <c r="C28" s="341"/>
      <c r="D28" s="337">
        <v>77500</v>
      </c>
    </row>
    <row r="29" spans="1:4" s="30" customFormat="1" ht="12" customHeight="1" thickBot="1" x14ac:dyDescent="0.25">
      <c r="A29" s="12" t="s">
        <v>119</v>
      </c>
      <c r="B29" s="325" t="s">
        <v>211</v>
      </c>
      <c r="C29" s="342">
        <f>+C30+C33+C34+C35</f>
        <v>20000</v>
      </c>
      <c r="D29" s="343">
        <f>+D30+D33+D34+D35</f>
        <v>16667</v>
      </c>
    </row>
    <row r="30" spans="1:4" s="30" customFormat="1" ht="12" customHeight="1" x14ac:dyDescent="0.2">
      <c r="A30" s="328" t="s">
        <v>212</v>
      </c>
      <c r="B30" s="329" t="s">
        <v>218</v>
      </c>
      <c r="C30" s="344">
        <v>17400</v>
      </c>
      <c r="D30" s="345">
        <f>+D31+D32</f>
        <v>13786</v>
      </c>
    </row>
    <row r="31" spans="1:4" s="30" customFormat="1" ht="12" customHeight="1" x14ac:dyDescent="0.2">
      <c r="A31" s="332" t="s">
        <v>213</v>
      </c>
      <c r="B31" s="333" t="s">
        <v>219</v>
      </c>
      <c r="C31" s="334">
        <v>400</v>
      </c>
      <c r="D31" s="331">
        <v>436</v>
      </c>
    </row>
    <row r="32" spans="1:4" s="30" customFormat="1" ht="12" customHeight="1" x14ac:dyDescent="0.2">
      <c r="A32" s="332" t="s">
        <v>214</v>
      </c>
      <c r="B32" s="333" t="s">
        <v>220</v>
      </c>
      <c r="C32" s="334">
        <v>17000</v>
      </c>
      <c r="D32" s="331">
        <v>13350</v>
      </c>
    </row>
    <row r="33" spans="1:4" s="30" customFormat="1" ht="12" customHeight="1" x14ac:dyDescent="0.2">
      <c r="A33" s="332" t="s">
        <v>215</v>
      </c>
      <c r="B33" s="333" t="s">
        <v>221</v>
      </c>
      <c r="C33" s="334">
        <v>1300</v>
      </c>
      <c r="D33" s="331">
        <v>1524</v>
      </c>
    </row>
    <row r="34" spans="1:4" s="30" customFormat="1" ht="12" customHeight="1" x14ac:dyDescent="0.2">
      <c r="A34" s="332" t="s">
        <v>216</v>
      </c>
      <c r="B34" s="333" t="s">
        <v>222</v>
      </c>
      <c r="C34" s="334"/>
      <c r="D34" s="331"/>
    </row>
    <row r="35" spans="1:4" s="30" customFormat="1" ht="12" customHeight="1" thickBot="1" x14ac:dyDescent="0.25">
      <c r="A35" s="335" t="s">
        <v>217</v>
      </c>
      <c r="B35" s="336" t="s">
        <v>223</v>
      </c>
      <c r="C35" s="341">
        <v>1300</v>
      </c>
      <c r="D35" s="337">
        <v>1357</v>
      </c>
    </row>
    <row r="36" spans="1:4" s="30" customFormat="1" ht="12" customHeight="1" thickBot="1" x14ac:dyDescent="0.25">
      <c r="A36" s="12" t="s">
        <v>11</v>
      </c>
      <c r="B36" s="325" t="s">
        <v>224</v>
      </c>
      <c r="C36" s="326">
        <f>SUM(C37:C47)</f>
        <v>9372</v>
      </c>
      <c r="D36" s="339">
        <f>SUM(D37:D47)</f>
        <v>2575</v>
      </c>
    </row>
    <row r="37" spans="1:4" s="30" customFormat="1" ht="12" customHeight="1" x14ac:dyDescent="0.2">
      <c r="A37" s="328" t="s">
        <v>66</v>
      </c>
      <c r="B37" s="329" t="s">
        <v>227</v>
      </c>
      <c r="C37" s="330">
        <v>1850</v>
      </c>
      <c r="D37" s="340">
        <v>2312</v>
      </c>
    </row>
    <row r="38" spans="1:4" s="30" customFormat="1" ht="12" customHeight="1" x14ac:dyDescent="0.2">
      <c r="A38" s="332" t="s">
        <v>67</v>
      </c>
      <c r="B38" s="333" t="s">
        <v>228</v>
      </c>
      <c r="C38" s="334"/>
      <c r="D38" s="331"/>
    </row>
    <row r="39" spans="1:4" s="30" customFormat="1" ht="12" customHeight="1" x14ac:dyDescent="0.2">
      <c r="A39" s="332" t="s">
        <v>68</v>
      </c>
      <c r="B39" s="333" t="s">
        <v>229</v>
      </c>
      <c r="C39" s="334"/>
      <c r="D39" s="331">
        <v>6</v>
      </c>
    </row>
    <row r="40" spans="1:4" s="30" customFormat="1" ht="12" customHeight="1" x14ac:dyDescent="0.2">
      <c r="A40" s="332" t="s">
        <v>121</v>
      </c>
      <c r="B40" s="333" t="s">
        <v>230</v>
      </c>
      <c r="C40" s="334">
        <v>20</v>
      </c>
      <c r="D40" s="331">
        <v>49</v>
      </c>
    </row>
    <row r="41" spans="1:4" s="30" customFormat="1" ht="12" customHeight="1" x14ac:dyDescent="0.2">
      <c r="A41" s="332" t="s">
        <v>122</v>
      </c>
      <c r="B41" s="333" t="s">
        <v>231</v>
      </c>
      <c r="C41" s="334"/>
      <c r="D41" s="331"/>
    </row>
    <row r="42" spans="1:4" s="30" customFormat="1" ht="12" customHeight="1" x14ac:dyDescent="0.2">
      <c r="A42" s="332" t="s">
        <v>123</v>
      </c>
      <c r="B42" s="333" t="s">
        <v>232</v>
      </c>
      <c r="C42" s="334"/>
      <c r="D42" s="331"/>
    </row>
    <row r="43" spans="1:4" s="30" customFormat="1" ht="12" customHeight="1" x14ac:dyDescent="0.2">
      <c r="A43" s="332" t="s">
        <v>124</v>
      </c>
      <c r="B43" s="333" t="s">
        <v>233</v>
      </c>
      <c r="C43" s="334"/>
      <c r="D43" s="331"/>
    </row>
    <row r="44" spans="1:4" s="30" customFormat="1" ht="12" customHeight="1" x14ac:dyDescent="0.2">
      <c r="A44" s="332" t="s">
        <v>125</v>
      </c>
      <c r="B44" s="333" t="s">
        <v>234</v>
      </c>
      <c r="C44" s="334">
        <v>2</v>
      </c>
      <c r="D44" s="331">
        <v>1</v>
      </c>
    </row>
    <row r="45" spans="1:4" s="30" customFormat="1" ht="12" customHeight="1" x14ac:dyDescent="0.2">
      <c r="A45" s="332" t="s">
        <v>225</v>
      </c>
      <c r="B45" s="333" t="s">
        <v>235</v>
      </c>
      <c r="C45" s="346"/>
      <c r="D45" s="347"/>
    </row>
    <row r="46" spans="1:4" s="30" customFormat="1" ht="12" customHeight="1" x14ac:dyDescent="0.2">
      <c r="A46" s="335" t="s">
        <v>226</v>
      </c>
      <c r="B46" s="336" t="s">
        <v>438</v>
      </c>
      <c r="C46" s="348"/>
      <c r="D46" s="349">
        <v>66</v>
      </c>
    </row>
    <row r="47" spans="1:4" s="30" customFormat="1" ht="12" customHeight="1" thickBot="1" x14ac:dyDescent="0.25">
      <c r="A47" s="335" t="s">
        <v>437</v>
      </c>
      <c r="B47" s="336" t="s">
        <v>236</v>
      </c>
      <c r="C47" s="348">
        <v>7500</v>
      </c>
      <c r="D47" s="349">
        <v>141</v>
      </c>
    </row>
    <row r="48" spans="1:4" s="30" customFormat="1" ht="12" customHeight="1" thickBot="1" x14ac:dyDescent="0.25">
      <c r="A48" s="12" t="s">
        <v>12</v>
      </c>
      <c r="B48" s="325" t="s">
        <v>237</v>
      </c>
      <c r="C48" s="326">
        <f>SUM(C49:C53)</f>
        <v>4700</v>
      </c>
      <c r="D48" s="339">
        <f>SUM(D49:D53)</f>
        <v>4950</v>
      </c>
    </row>
    <row r="49" spans="1:4" s="30" customFormat="1" ht="12" customHeight="1" x14ac:dyDescent="0.2">
      <c r="A49" s="328" t="s">
        <v>69</v>
      </c>
      <c r="B49" s="329" t="s">
        <v>241</v>
      </c>
      <c r="C49" s="350"/>
      <c r="D49" s="351"/>
    </row>
    <row r="50" spans="1:4" s="30" customFormat="1" ht="12" customHeight="1" x14ac:dyDescent="0.2">
      <c r="A50" s="332" t="s">
        <v>70</v>
      </c>
      <c r="B50" s="333" t="s">
        <v>242</v>
      </c>
      <c r="C50" s="346">
        <v>4000</v>
      </c>
      <c r="D50" s="347">
        <v>4000</v>
      </c>
    </row>
    <row r="51" spans="1:4" s="30" customFormat="1" ht="12" customHeight="1" x14ac:dyDescent="0.2">
      <c r="A51" s="332" t="s">
        <v>238</v>
      </c>
      <c r="B51" s="333" t="s">
        <v>243</v>
      </c>
      <c r="C51" s="346">
        <v>700</v>
      </c>
      <c r="D51" s="347">
        <v>950</v>
      </c>
    </row>
    <row r="52" spans="1:4" s="30" customFormat="1" ht="12" customHeight="1" x14ac:dyDescent="0.2">
      <c r="A52" s="332" t="s">
        <v>239</v>
      </c>
      <c r="B52" s="333" t="s">
        <v>244</v>
      </c>
      <c r="C52" s="346"/>
      <c r="D52" s="347"/>
    </row>
    <row r="53" spans="1:4" s="30" customFormat="1" ht="12" customHeight="1" thickBot="1" x14ac:dyDescent="0.25">
      <c r="A53" s="335" t="s">
        <v>240</v>
      </c>
      <c r="B53" s="336" t="s">
        <v>245</v>
      </c>
      <c r="C53" s="348"/>
      <c r="D53" s="349"/>
    </row>
    <row r="54" spans="1:4" s="30" customFormat="1" ht="12" customHeight="1" thickBot="1" x14ac:dyDescent="0.25">
      <c r="A54" s="12" t="s">
        <v>126</v>
      </c>
      <c r="B54" s="325" t="s">
        <v>246</v>
      </c>
      <c r="C54" s="326">
        <f>SUM(C55:C57)</f>
        <v>0</v>
      </c>
      <c r="D54" s="339">
        <f>SUM(D55:D57)</f>
        <v>0</v>
      </c>
    </row>
    <row r="55" spans="1:4" s="30" customFormat="1" ht="12" customHeight="1" x14ac:dyDescent="0.2">
      <c r="A55" s="328" t="s">
        <v>71</v>
      </c>
      <c r="B55" s="329" t="s">
        <v>247</v>
      </c>
      <c r="C55" s="330"/>
      <c r="D55" s="340"/>
    </row>
    <row r="56" spans="1:4" s="30" customFormat="1" ht="12" customHeight="1" x14ac:dyDescent="0.2">
      <c r="A56" s="332" t="s">
        <v>72</v>
      </c>
      <c r="B56" s="333" t="s">
        <v>394</v>
      </c>
      <c r="C56" s="334"/>
      <c r="D56" s="331"/>
    </row>
    <row r="57" spans="1:4" s="30" customFormat="1" ht="12" customHeight="1" x14ac:dyDescent="0.2">
      <c r="A57" s="332" t="s">
        <v>251</v>
      </c>
      <c r="B57" s="333" t="s">
        <v>249</v>
      </c>
      <c r="C57" s="334"/>
      <c r="D57" s="331"/>
    </row>
    <row r="58" spans="1:4" s="30" customFormat="1" ht="12" customHeight="1" thickBot="1" x14ac:dyDescent="0.25">
      <c r="A58" s="335" t="s">
        <v>252</v>
      </c>
      <c r="B58" s="336" t="s">
        <v>250</v>
      </c>
      <c r="C58" s="341"/>
      <c r="D58" s="337"/>
    </row>
    <row r="59" spans="1:4" s="30" customFormat="1" ht="12" customHeight="1" thickBot="1" x14ac:dyDescent="0.25">
      <c r="A59" s="12" t="s">
        <v>14</v>
      </c>
      <c r="B59" s="338" t="s">
        <v>253</v>
      </c>
      <c r="C59" s="326">
        <f>SUM(C60:C62)</f>
        <v>0</v>
      </c>
      <c r="D59" s="339">
        <f>SUM(D60:D62)</f>
        <v>9594</v>
      </c>
    </row>
    <row r="60" spans="1:4" s="30" customFormat="1" ht="12" customHeight="1" x14ac:dyDescent="0.2">
      <c r="A60" s="328" t="s">
        <v>127</v>
      </c>
      <c r="B60" s="329" t="s">
        <v>255</v>
      </c>
      <c r="C60" s="346"/>
      <c r="D60" s="351"/>
    </row>
    <row r="61" spans="1:4" s="30" customFormat="1" ht="12" customHeight="1" x14ac:dyDescent="0.2">
      <c r="A61" s="332" t="s">
        <v>128</v>
      </c>
      <c r="B61" s="333" t="s">
        <v>395</v>
      </c>
      <c r="C61" s="346"/>
      <c r="D61" s="347"/>
    </row>
    <row r="62" spans="1:4" s="30" customFormat="1" ht="12" customHeight="1" x14ac:dyDescent="0.2">
      <c r="A62" s="332" t="s">
        <v>168</v>
      </c>
      <c r="B62" s="333" t="s">
        <v>256</v>
      </c>
      <c r="C62" s="346"/>
      <c r="D62" s="347">
        <v>9594</v>
      </c>
    </row>
    <row r="63" spans="1:4" s="30" customFormat="1" ht="12" customHeight="1" thickBot="1" x14ac:dyDescent="0.25">
      <c r="A63" s="335" t="s">
        <v>254</v>
      </c>
      <c r="B63" s="336" t="s">
        <v>257</v>
      </c>
      <c r="C63" s="346"/>
      <c r="D63" s="349"/>
    </row>
    <row r="64" spans="1:4" s="30" customFormat="1" ht="12" customHeight="1" thickBot="1" x14ac:dyDescent="0.25">
      <c r="A64" s="12" t="s">
        <v>15</v>
      </c>
      <c r="B64" s="325" t="s">
        <v>258</v>
      </c>
      <c r="C64" s="342">
        <f>+C8+C15+C22+C29+C36+C48+C54+C59</f>
        <v>50762</v>
      </c>
      <c r="D64" s="343">
        <f>+D8+D15+D22+D29+D36+D48+D54+D59</f>
        <v>160223</v>
      </c>
    </row>
    <row r="65" spans="1:4" s="30" customFormat="1" ht="12" customHeight="1" thickBot="1" x14ac:dyDescent="0.25">
      <c r="A65" s="352" t="s">
        <v>379</v>
      </c>
      <c r="B65" s="338" t="s">
        <v>260</v>
      </c>
      <c r="C65" s="326">
        <f>SUM(C66:C68)</f>
        <v>0</v>
      </c>
      <c r="D65" s="327">
        <f>SUM(D66:D68)</f>
        <v>0</v>
      </c>
    </row>
    <row r="66" spans="1:4" s="30" customFormat="1" ht="12" customHeight="1" x14ac:dyDescent="0.2">
      <c r="A66" s="328" t="s">
        <v>293</v>
      </c>
      <c r="B66" s="329" t="s">
        <v>261</v>
      </c>
      <c r="C66" s="346"/>
      <c r="D66" s="347"/>
    </row>
    <row r="67" spans="1:4" s="30" customFormat="1" ht="12" customHeight="1" x14ac:dyDescent="0.2">
      <c r="A67" s="332" t="s">
        <v>302</v>
      </c>
      <c r="B67" s="333" t="s">
        <v>262</v>
      </c>
      <c r="C67" s="346"/>
      <c r="D67" s="347"/>
    </row>
    <row r="68" spans="1:4" s="30" customFormat="1" ht="12" customHeight="1" thickBot="1" x14ac:dyDescent="0.25">
      <c r="A68" s="335" t="s">
        <v>303</v>
      </c>
      <c r="B68" s="353" t="s">
        <v>263</v>
      </c>
      <c r="C68" s="346"/>
      <c r="D68" s="349"/>
    </row>
    <row r="69" spans="1:4" s="30" customFormat="1" ht="12" customHeight="1" thickBot="1" x14ac:dyDescent="0.25">
      <c r="A69" s="352" t="s">
        <v>264</v>
      </c>
      <c r="B69" s="338" t="s">
        <v>265</v>
      </c>
      <c r="C69" s="326">
        <f>SUM(C70:C73)</f>
        <v>0</v>
      </c>
      <c r="D69" s="339">
        <f>SUM(D70:D73)</f>
        <v>0</v>
      </c>
    </row>
    <row r="70" spans="1:4" s="30" customFormat="1" ht="12" customHeight="1" x14ac:dyDescent="0.2">
      <c r="A70" s="328" t="s">
        <v>111</v>
      </c>
      <c r="B70" s="329" t="s">
        <v>266</v>
      </c>
      <c r="C70" s="346"/>
      <c r="D70" s="351"/>
    </row>
    <row r="71" spans="1:4" s="30" customFormat="1" ht="12" customHeight="1" x14ac:dyDescent="0.2">
      <c r="A71" s="332" t="s">
        <v>112</v>
      </c>
      <c r="B71" s="333" t="s">
        <v>267</v>
      </c>
      <c r="C71" s="346"/>
      <c r="D71" s="347"/>
    </row>
    <row r="72" spans="1:4" s="30" customFormat="1" ht="12" customHeight="1" x14ac:dyDescent="0.2">
      <c r="A72" s="332" t="s">
        <v>294</v>
      </c>
      <c r="B72" s="333" t="s">
        <v>268</v>
      </c>
      <c r="C72" s="346"/>
      <c r="D72" s="347"/>
    </row>
    <row r="73" spans="1:4" s="30" customFormat="1" ht="12" customHeight="1" thickBot="1" x14ac:dyDescent="0.25">
      <c r="A73" s="335" t="s">
        <v>295</v>
      </c>
      <c r="B73" s="336" t="s">
        <v>269</v>
      </c>
      <c r="C73" s="346"/>
      <c r="D73" s="349"/>
    </row>
    <row r="74" spans="1:4" s="30" customFormat="1" ht="12" customHeight="1" thickBot="1" x14ac:dyDescent="0.25">
      <c r="A74" s="352" t="s">
        <v>270</v>
      </c>
      <c r="B74" s="338" t="s">
        <v>271</v>
      </c>
      <c r="C74" s="326">
        <f>SUM(C75:C76)</f>
        <v>16384</v>
      </c>
      <c r="D74" s="339">
        <f>SUM(D75:D76)</f>
        <v>10941</v>
      </c>
    </row>
    <row r="75" spans="1:4" s="30" customFormat="1" ht="12" customHeight="1" x14ac:dyDescent="0.2">
      <c r="A75" s="328" t="s">
        <v>296</v>
      </c>
      <c r="B75" s="329" t="s">
        <v>272</v>
      </c>
      <c r="C75" s="346">
        <v>16384</v>
      </c>
      <c r="D75" s="351">
        <v>10941</v>
      </c>
    </row>
    <row r="76" spans="1:4" s="30" customFormat="1" ht="12" customHeight="1" thickBot="1" x14ac:dyDescent="0.25">
      <c r="A76" s="335" t="s">
        <v>297</v>
      </c>
      <c r="B76" s="336" t="s">
        <v>273</v>
      </c>
      <c r="C76" s="346"/>
      <c r="D76" s="349"/>
    </row>
    <row r="77" spans="1:4" s="29" customFormat="1" ht="12" customHeight="1" thickBot="1" x14ac:dyDescent="0.25">
      <c r="A77" s="352" t="s">
        <v>274</v>
      </c>
      <c r="B77" s="338" t="s">
        <v>275</v>
      </c>
      <c r="C77" s="326">
        <f>SUM(C78:C80)</f>
        <v>0</v>
      </c>
      <c r="D77" s="339">
        <f>SUM(D78:D80)</f>
        <v>0</v>
      </c>
    </row>
    <row r="78" spans="1:4" s="30" customFormat="1" ht="12" customHeight="1" x14ac:dyDescent="0.2">
      <c r="A78" s="328" t="s">
        <v>298</v>
      </c>
      <c r="B78" s="329" t="s">
        <v>276</v>
      </c>
      <c r="C78" s="346"/>
      <c r="D78" s="351"/>
    </row>
    <row r="79" spans="1:4" s="30" customFormat="1" ht="12" customHeight="1" x14ac:dyDescent="0.2">
      <c r="A79" s="332" t="s">
        <v>299</v>
      </c>
      <c r="B79" s="333" t="s">
        <v>277</v>
      </c>
      <c r="C79" s="346"/>
      <c r="D79" s="347"/>
    </row>
    <row r="80" spans="1:4" s="30" customFormat="1" ht="12" customHeight="1" thickBot="1" x14ac:dyDescent="0.25">
      <c r="A80" s="335" t="s">
        <v>300</v>
      </c>
      <c r="B80" s="336" t="s">
        <v>278</v>
      </c>
      <c r="C80" s="346"/>
      <c r="D80" s="349"/>
    </row>
    <row r="81" spans="1:4" s="30" customFormat="1" ht="12" customHeight="1" thickBot="1" x14ac:dyDescent="0.25">
      <c r="A81" s="352" t="s">
        <v>279</v>
      </c>
      <c r="B81" s="338" t="s">
        <v>301</v>
      </c>
      <c r="C81" s="326">
        <f>SUM(C82:C85)</f>
        <v>0</v>
      </c>
      <c r="D81" s="339">
        <f>SUM(D82:D85)</f>
        <v>0</v>
      </c>
    </row>
    <row r="82" spans="1:4" s="30" customFormat="1" ht="12" customHeight="1" x14ac:dyDescent="0.2">
      <c r="A82" s="354" t="s">
        <v>280</v>
      </c>
      <c r="B82" s="329" t="s">
        <v>281</v>
      </c>
      <c r="C82" s="346"/>
      <c r="D82" s="351"/>
    </row>
    <row r="83" spans="1:4" s="30" customFormat="1" ht="12" customHeight="1" x14ac:dyDescent="0.2">
      <c r="A83" s="355" t="s">
        <v>282</v>
      </c>
      <c r="B83" s="333" t="s">
        <v>283</v>
      </c>
      <c r="C83" s="346"/>
      <c r="D83" s="347"/>
    </row>
    <row r="84" spans="1:4" s="30" customFormat="1" ht="12" customHeight="1" x14ac:dyDescent="0.2">
      <c r="A84" s="355" t="s">
        <v>284</v>
      </c>
      <c r="B84" s="333" t="s">
        <v>285</v>
      </c>
      <c r="C84" s="346"/>
      <c r="D84" s="347"/>
    </row>
    <row r="85" spans="1:4" s="29" customFormat="1" ht="12" customHeight="1" thickBot="1" x14ac:dyDescent="0.25">
      <c r="A85" s="356" t="s">
        <v>286</v>
      </c>
      <c r="B85" s="336" t="s">
        <v>287</v>
      </c>
      <c r="C85" s="346"/>
      <c r="D85" s="349"/>
    </row>
    <row r="86" spans="1:4" s="29" customFormat="1" ht="12" customHeight="1" thickBot="1" x14ac:dyDescent="0.25">
      <c r="A86" s="352" t="s">
        <v>288</v>
      </c>
      <c r="B86" s="338" t="s">
        <v>289</v>
      </c>
      <c r="C86" s="357"/>
      <c r="D86" s="358"/>
    </row>
    <row r="87" spans="1:4" s="29" customFormat="1" ht="12" customHeight="1" thickBot="1" x14ac:dyDescent="0.25">
      <c r="A87" s="352" t="s">
        <v>290</v>
      </c>
      <c r="B87" s="359" t="s">
        <v>291</v>
      </c>
      <c r="C87" s="342">
        <f>+C65+C69+C74+C77+C81+C86</f>
        <v>16384</v>
      </c>
      <c r="D87" s="343">
        <v>10941</v>
      </c>
    </row>
    <row r="88" spans="1:4" s="29" customFormat="1" ht="12" customHeight="1" thickBot="1" x14ac:dyDescent="0.25">
      <c r="A88" s="360" t="s">
        <v>304</v>
      </c>
      <c r="B88" s="361" t="s">
        <v>386</v>
      </c>
      <c r="C88" s="342">
        <f>+C64+C87</f>
        <v>67146</v>
      </c>
      <c r="D88" s="362">
        <f>+D64+D87</f>
        <v>171164</v>
      </c>
    </row>
    <row r="89" spans="1:4" ht="13.5" thickBot="1" x14ac:dyDescent="0.25">
      <c r="A89" s="365"/>
      <c r="B89" s="366"/>
      <c r="C89" s="367"/>
      <c r="D89" s="367"/>
    </row>
    <row r="90" spans="1:4" s="25" customFormat="1" ht="16.5" customHeight="1" thickBot="1" x14ac:dyDescent="0.25">
      <c r="A90" s="116"/>
      <c r="B90" s="425" t="s">
        <v>44</v>
      </c>
      <c r="C90" s="517"/>
      <c r="D90" s="518"/>
    </row>
    <row r="91" spans="1:4" s="31" customFormat="1" ht="12" customHeight="1" thickBot="1" x14ac:dyDescent="0.25">
      <c r="A91" s="368" t="s">
        <v>7</v>
      </c>
      <c r="B91" s="369" t="s">
        <v>497</v>
      </c>
      <c r="C91" s="370">
        <f>SUM(C92:C96)</f>
        <v>43616</v>
      </c>
      <c r="D91" s="370">
        <f>SUM(D92:D96)</f>
        <v>62739</v>
      </c>
    </row>
    <row r="92" spans="1:4" ht="12" customHeight="1" x14ac:dyDescent="0.2">
      <c r="A92" s="371" t="s">
        <v>73</v>
      </c>
      <c r="B92" s="372" t="s">
        <v>37</v>
      </c>
      <c r="C92" s="373">
        <v>14646</v>
      </c>
      <c r="D92" s="373">
        <v>29074</v>
      </c>
    </row>
    <row r="93" spans="1:4" ht="12" customHeight="1" x14ac:dyDescent="0.2">
      <c r="A93" s="332" t="s">
        <v>74</v>
      </c>
      <c r="B93" s="374" t="s">
        <v>129</v>
      </c>
      <c r="C93" s="334">
        <v>3388</v>
      </c>
      <c r="D93" s="334">
        <v>4632</v>
      </c>
    </row>
    <row r="94" spans="1:4" ht="12" customHeight="1" x14ac:dyDescent="0.2">
      <c r="A94" s="332" t="s">
        <v>75</v>
      </c>
      <c r="B94" s="374" t="s">
        <v>103</v>
      </c>
      <c r="C94" s="341">
        <v>17189</v>
      </c>
      <c r="D94" s="341">
        <v>23611</v>
      </c>
    </row>
    <row r="95" spans="1:4" ht="12" customHeight="1" x14ac:dyDescent="0.2">
      <c r="A95" s="332" t="s">
        <v>76</v>
      </c>
      <c r="B95" s="375" t="s">
        <v>130</v>
      </c>
      <c r="C95" s="341">
        <v>1545</v>
      </c>
      <c r="D95" s="341">
        <v>881</v>
      </c>
    </row>
    <row r="96" spans="1:4" ht="12" customHeight="1" x14ac:dyDescent="0.2">
      <c r="A96" s="332" t="s">
        <v>87</v>
      </c>
      <c r="B96" s="376" t="s">
        <v>131</v>
      </c>
      <c r="C96" s="341">
        <f>SUM(C97:C107)</f>
        <v>6848</v>
      </c>
      <c r="D96" s="341">
        <f>SUM(D97:D107)</f>
        <v>4541</v>
      </c>
    </row>
    <row r="97" spans="1:4" ht="12" customHeight="1" x14ac:dyDescent="0.2">
      <c r="A97" s="332" t="s">
        <v>77</v>
      </c>
      <c r="B97" s="374" t="s">
        <v>499</v>
      </c>
      <c r="C97" s="341"/>
      <c r="D97" s="341"/>
    </row>
    <row r="98" spans="1:4" ht="12" customHeight="1" x14ac:dyDescent="0.2">
      <c r="A98" s="332"/>
      <c r="B98" s="374" t="s">
        <v>500</v>
      </c>
      <c r="C98" s="341"/>
      <c r="D98" s="341"/>
    </row>
    <row r="99" spans="1:4" ht="12" customHeight="1" x14ac:dyDescent="0.2">
      <c r="A99" s="332" t="s">
        <v>78</v>
      </c>
      <c r="B99" s="396" t="s">
        <v>308</v>
      </c>
      <c r="C99" s="341"/>
      <c r="D99" s="341"/>
    </row>
    <row r="100" spans="1:4" ht="12" customHeight="1" x14ac:dyDescent="0.2">
      <c r="A100" s="332" t="s">
        <v>88</v>
      </c>
      <c r="B100" s="397" t="s">
        <v>309</v>
      </c>
      <c r="C100" s="341"/>
      <c r="D100" s="341"/>
    </row>
    <row r="101" spans="1:4" ht="12" customHeight="1" x14ac:dyDescent="0.2">
      <c r="A101" s="332" t="s">
        <v>89</v>
      </c>
      <c r="B101" s="397" t="s">
        <v>310</v>
      </c>
      <c r="C101" s="341"/>
      <c r="D101" s="341"/>
    </row>
    <row r="102" spans="1:4" ht="12" customHeight="1" x14ac:dyDescent="0.2">
      <c r="A102" s="332" t="s">
        <v>90</v>
      </c>
      <c r="B102" s="396" t="s">
        <v>311</v>
      </c>
      <c r="C102" s="341">
        <v>5857</v>
      </c>
      <c r="D102" s="341">
        <v>4198</v>
      </c>
    </row>
    <row r="103" spans="1:4" ht="12" customHeight="1" x14ac:dyDescent="0.2">
      <c r="A103" s="332" t="s">
        <v>91</v>
      </c>
      <c r="B103" s="396" t="s">
        <v>312</v>
      </c>
      <c r="C103" s="341"/>
      <c r="D103" s="341"/>
    </row>
    <row r="104" spans="1:4" ht="12" customHeight="1" x14ac:dyDescent="0.2">
      <c r="A104" s="332" t="s">
        <v>93</v>
      </c>
      <c r="B104" s="397" t="s">
        <v>313</v>
      </c>
      <c r="C104" s="341"/>
      <c r="D104" s="341"/>
    </row>
    <row r="105" spans="1:4" ht="12" customHeight="1" x14ac:dyDescent="0.2">
      <c r="A105" s="379" t="s">
        <v>132</v>
      </c>
      <c r="B105" s="398" t="s">
        <v>314</v>
      </c>
      <c r="C105" s="341"/>
      <c r="D105" s="341"/>
    </row>
    <row r="106" spans="1:4" ht="12" customHeight="1" x14ac:dyDescent="0.2">
      <c r="A106" s="332" t="s">
        <v>305</v>
      </c>
      <c r="B106" s="398" t="s">
        <v>315</v>
      </c>
      <c r="C106" s="341"/>
      <c r="D106" s="341"/>
    </row>
    <row r="107" spans="1:4" ht="12" customHeight="1" thickBot="1" x14ac:dyDescent="0.25">
      <c r="A107" s="381" t="s">
        <v>306</v>
      </c>
      <c r="B107" s="399" t="s">
        <v>316</v>
      </c>
      <c r="C107" s="383">
        <v>991</v>
      </c>
      <c r="D107" s="383">
        <v>343</v>
      </c>
    </row>
    <row r="108" spans="1:4" ht="12" customHeight="1" thickBot="1" x14ac:dyDescent="0.25">
      <c r="A108" s="12" t="s">
        <v>8</v>
      </c>
      <c r="B108" s="384" t="s">
        <v>498</v>
      </c>
      <c r="C108" s="326">
        <f>+C109+C111+C113</f>
        <v>18820</v>
      </c>
      <c r="D108" s="326">
        <f>+D109+D111+D113</f>
        <v>34198</v>
      </c>
    </row>
    <row r="109" spans="1:4" ht="12" customHeight="1" x14ac:dyDescent="0.2">
      <c r="A109" s="328" t="s">
        <v>79</v>
      </c>
      <c r="B109" s="374" t="s">
        <v>167</v>
      </c>
      <c r="C109" s="330">
        <v>7031</v>
      </c>
      <c r="D109" s="330">
        <v>19201</v>
      </c>
    </row>
    <row r="110" spans="1:4" ht="12" customHeight="1" x14ac:dyDescent="0.2">
      <c r="A110" s="328" t="s">
        <v>80</v>
      </c>
      <c r="B110" s="385" t="s">
        <v>320</v>
      </c>
      <c r="C110" s="330"/>
      <c r="D110" s="330"/>
    </row>
    <row r="111" spans="1:4" ht="12" customHeight="1" x14ac:dyDescent="0.2">
      <c r="A111" s="328" t="s">
        <v>81</v>
      </c>
      <c r="B111" s="385" t="s">
        <v>133</v>
      </c>
      <c r="C111" s="334">
        <v>11789</v>
      </c>
      <c r="D111" s="334">
        <v>14997</v>
      </c>
    </row>
    <row r="112" spans="1:4" ht="12" customHeight="1" x14ac:dyDescent="0.2">
      <c r="A112" s="328" t="s">
        <v>82</v>
      </c>
      <c r="B112" s="385" t="s">
        <v>321</v>
      </c>
      <c r="C112" s="386"/>
      <c r="D112" s="386"/>
    </row>
    <row r="113" spans="1:4" ht="12" customHeight="1" x14ac:dyDescent="0.2">
      <c r="A113" s="328" t="s">
        <v>83</v>
      </c>
      <c r="B113" s="387" t="s">
        <v>169</v>
      </c>
      <c r="C113" s="386"/>
      <c r="D113" s="386"/>
    </row>
    <row r="114" spans="1:4" ht="12" customHeight="1" x14ac:dyDescent="0.2">
      <c r="A114" s="328" t="s">
        <v>92</v>
      </c>
      <c r="B114" s="388" t="s">
        <v>396</v>
      </c>
      <c r="C114" s="386"/>
      <c r="D114" s="386"/>
    </row>
    <row r="115" spans="1:4" ht="12" customHeight="1" x14ac:dyDescent="0.2">
      <c r="A115" s="328" t="s">
        <v>94</v>
      </c>
      <c r="B115" s="389" t="s">
        <v>326</v>
      </c>
      <c r="C115" s="386"/>
      <c r="D115" s="386"/>
    </row>
    <row r="116" spans="1:4" ht="12" customHeight="1" x14ac:dyDescent="0.2">
      <c r="A116" s="328" t="s">
        <v>134</v>
      </c>
      <c r="B116" s="378" t="s">
        <v>310</v>
      </c>
      <c r="C116" s="386"/>
      <c r="D116" s="386"/>
    </row>
    <row r="117" spans="1:4" ht="12" customHeight="1" x14ac:dyDescent="0.2">
      <c r="A117" s="328" t="s">
        <v>135</v>
      </c>
      <c r="B117" s="378" t="s">
        <v>325</v>
      </c>
      <c r="C117" s="386"/>
      <c r="D117" s="386"/>
    </row>
    <row r="118" spans="1:4" ht="12" customHeight="1" x14ac:dyDescent="0.2">
      <c r="A118" s="328" t="s">
        <v>136</v>
      </c>
      <c r="B118" s="378" t="s">
        <v>324</v>
      </c>
      <c r="C118" s="386"/>
      <c r="D118" s="386"/>
    </row>
    <row r="119" spans="1:4" ht="12" customHeight="1" x14ac:dyDescent="0.2">
      <c r="A119" s="328" t="s">
        <v>317</v>
      </c>
      <c r="B119" s="378" t="s">
        <v>313</v>
      </c>
      <c r="C119" s="386"/>
      <c r="D119" s="386"/>
    </row>
    <row r="120" spans="1:4" ht="12" customHeight="1" x14ac:dyDescent="0.2">
      <c r="A120" s="328" t="s">
        <v>318</v>
      </c>
      <c r="B120" s="378" t="s">
        <v>323</v>
      </c>
      <c r="C120" s="386"/>
      <c r="D120" s="386"/>
    </row>
    <row r="121" spans="1:4" ht="12" customHeight="1" thickBot="1" x14ac:dyDescent="0.25">
      <c r="A121" s="379" t="s">
        <v>319</v>
      </c>
      <c r="B121" s="378" t="s">
        <v>322</v>
      </c>
      <c r="C121" s="390"/>
      <c r="D121" s="390"/>
    </row>
    <row r="122" spans="1:4" ht="12" customHeight="1" thickBot="1" x14ac:dyDescent="0.25">
      <c r="A122" s="12" t="s">
        <v>9</v>
      </c>
      <c r="B122" s="391" t="s">
        <v>327</v>
      </c>
      <c r="C122" s="326">
        <f>SUM(C123:C124)</f>
        <v>4398</v>
      </c>
      <c r="D122" s="326">
        <f>SUM(D123:D124)</f>
        <v>73915</v>
      </c>
    </row>
    <row r="123" spans="1:4" ht="12" customHeight="1" x14ac:dyDescent="0.2">
      <c r="A123" s="328" t="s">
        <v>62</v>
      </c>
      <c r="B123" s="392" t="s">
        <v>45</v>
      </c>
      <c r="C123" s="330">
        <v>4398</v>
      </c>
      <c r="D123" s="330">
        <v>73915</v>
      </c>
    </row>
    <row r="124" spans="1:4" ht="12" customHeight="1" thickBot="1" x14ac:dyDescent="0.25">
      <c r="A124" s="335" t="s">
        <v>63</v>
      </c>
      <c r="B124" s="385" t="s">
        <v>46</v>
      </c>
      <c r="C124" s="341"/>
      <c r="D124" s="341"/>
    </row>
    <row r="125" spans="1:4" ht="12" customHeight="1" thickBot="1" x14ac:dyDescent="0.25">
      <c r="A125" s="12" t="s">
        <v>10</v>
      </c>
      <c r="B125" s="391" t="s">
        <v>328</v>
      </c>
      <c r="C125" s="326">
        <f>+C91+C108+C122</f>
        <v>66834</v>
      </c>
      <c r="D125" s="326">
        <f>+D91+D108+D122</f>
        <v>170852</v>
      </c>
    </row>
    <row r="126" spans="1:4" ht="12" customHeight="1" thickBot="1" x14ac:dyDescent="0.25">
      <c r="A126" s="12" t="s">
        <v>11</v>
      </c>
      <c r="B126" s="391" t="s">
        <v>329</v>
      </c>
      <c r="C126" s="326">
        <f>+C127+C128+C129</f>
        <v>0</v>
      </c>
      <c r="D126" s="326">
        <f>+D127+D128+D129</f>
        <v>0</v>
      </c>
    </row>
    <row r="127" spans="1:4" s="31" customFormat="1" ht="12" customHeight="1" x14ac:dyDescent="0.2">
      <c r="A127" s="328" t="s">
        <v>66</v>
      </c>
      <c r="B127" s="392" t="s">
        <v>330</v>
      </c>
      <c r="C127" s="386"/>
      <c r="D127" s="386"/>
    </row>
    <row r="128" spans="1:4" ht="12" customHeight="1" x14ac:dyDescent="0.2">
      <c r="A128" s="328" t="s">
        <v>67</v>
      </c>
      <c r="B128" s="392" t="s">
        <v>331</v>
      </c>
      <c r="C128" s="386"/>
      <c r="D128" s="386"/>
    </row>
    <row r="129" spans="1:11" ht="12" customHeight="1" thickBot="1" x14ac:dyDescent="0.25">
      <c r="A129" s="379" t="s">
        <v>68</v>
      </c>
      <c r="B129" s="393" t="s">
        <v>332</v>
      </c>
      <c r="C129" s="386"/>
      <c r="D129" s="386"/>
    </row>
    <row r="130" spans="1:11" ht="12" customHeight="1" thickBot="1" x14ac:dyDescent="0.25">
      <c r="A130" s="12" t="s">
        <v>12</v>
      </c>
      <c r="B130" s="391" t="s">
        <v>378</v>
      </c>
      <c r="C130" s="326">
        <f>+C131+C132+C133+C134</f>
        <v>0</v>
      </c>
      <c r="D130" s="326">
        <f>+D131+D132+D133+D134</f>
        <v>0</v>
      </c>
    </row>
    <row r="131" spans="1:11" ht="12" customHeight="1" x14ac:dyDescent="0.2">
      <c r="A131" s="328" t="s">
        <v>69</v>
      </c>
      <c r="B131" s="392" t="s">
        <v>333</v>
      </c>
      <c r="C131" s="386"/>
      <c r="D131" s="386"/>
    </row>
    <row r="132" spans="1:11" ht="12" customHeight="1" x14ac:dyDescent="0.2">
      <c r="A132" s="328" t="s">
        <v>70</v>
      </c>
      <c r="B132" s="392" t="s">
        <v>334</v>
      </c>
      <c r="C132" s="386"/>
      <c r="D132" s="386"/>
    </row>
    <row r="133" spans="1:11" ht="12" customHeight="1" x14ac:dyDescent="0.2">
      <c r="A133" s="328" t="s">
        <v>238</v>
      </c>
      <c r="B133" s="392" t="s">
        <v>335</v>
      </c>
      <c r="C133" s="386"/>
      <c r="D133" s="386"/>
    </row>
    <row r="134" spans="1:11" s="31" customFormat="1" ht="12" customHeight="1" thickBot="1" x14ac:dyDescent="0.25">
      <c r="A134" s="379" t="s">
        <v>239</v>
      </c>
      <c r="B134" s="393" t="s">
        <v>336</v>
      </c>
      <c r="C134" s="386"/>
      <c r="D134" s="386"/>
    </row>
    <row r="135" spans="1:11" ht="12" customHeight="1" thickBot="1" x14ac:dyDescent="0.25">
      <c r="A135" s="12" t="s">
        <v>13</v>
      </c>
      <c r="B135" s="391" t="s">
        <v>337</v>
      </c>
      <c r="C135" s="342">
        <f>+C136+C137+C138+C139</f>
        <v>312</v>
      </c>
      <c r="D135" s="342">
        <f>+D136+D137+D138+D139</f>
        <v>312</v>
      </c>
      <c r="K135" s="84"/>
    </row>
    <row r="136" spans="1:11" x14ac:dyDescent="0.2">
      <c r="A136" s="328" t="s">
        <v>71</v>
      </c>
      <c r="B136" s="392" t="s">
        <v>338</v>
      </c>
      <c r="C136" s="386"/>
      <c r="D136" s="386"/>
    </row>
    <row r="137" spans="1:11" ht="12" customHeight="1" x14ac:dyDescent="0.2">
      <c r="A137" s="328" t="s">
        <v>72</v>
      </c>
      <c r="B137" s="392" t="s">
        <v>348</v>
      </c>
      <c r="C137" s="386">
        <v>312</v>
      </c>
      <c r="D137" s="386">
        <v>312</v>
      </c>
    </row>
    <row r="138" spans="1:11" s="31" customFormat="1" ht="12" customHeight="1" x14ac:dyDescent="0.2">
      <c r="A138" s="328" t="s">
        <v>251</v>
      </c>
      <c r="B138" s="392" t="s">
        <v>339</v>
      </c>
      <c r="C138" s="386"/>
      <c r="D138" s="386"/>
    </row>
    <row r="139" spans="1:11" s="31" customFormat="1" ht="12" customHeight="1" thickBot="1" x14ac:dyDescent="0.25">
      <c r="A139" s="379" t="s">
        <v>252</v>
      </c>
      <c r="B139" s="393" t="s">
        <v>340</v>
      </c>
      <c r="C139" s="386"/>
      <c r="D139" s="386"/>
    </row>
    <row r="140" spans="1:11" s="31" customFormat="1" ht="12" customHeight="1" thickBot="1" x14ac:dyDescent="0.25">
      <c r="A140" s="12" t="s">
        <v>14</v>
      </c>
      <c r="B140" s="391" t="s">
        <v>341</v>
      </c>
      <c r="C140" s="394">
        <f>+C141+C142+C143+C144</f>
        <v>0</v>
      </c>
      <c r="D140" s="394">
        <f>+D141+D142+D143+D144</f>
        <v>0</v>
      </c>
    </row>
    <row r="141" spans="1:11" s="31" customFormat="1" ht="12" customHeight="1" x14ac:dyDescent="0.2">
      <c r="A141" s="328" t="s">
        <v>127</v>
      </c>
      <c r="B141" s="392" t="s">
        <v>342</v>
      </c>
      <c r="C141" s="386"/>
      <c r="D141" s="386"/>
    </row>
    <row r="142" spans="1:11" s="31" customFormat="1" ht="12" customHeight="1" x14ac:dyDescent="0.2">
      <c r="A142" s="328" t="s">
        <v>128</v>
      </c>
      <c r="B142" s="392" t="s">
        <v>343</v>
      </c>
      <c r="C142" s="386"/>
      <c r="D142" s="386"/>
    </row>
    <row r="143" spans="1:11" s="31" customFormat="1" ht="12" customHeight="1" x14ac:dyDescent="0.2">
      <c r="A143" s="328" t="s">
        <v>168</v>
      </c>
      <c r="B143" s="392" t="s">
        <v>344</v>
      </c>
      <c r="C143" s="386"/>
      <c r="D143" s="386"/>
    </row>
    <row r="144" spans="1:11" ht="12.75" customHeight="1" thickBot="1" x14ac:dyDescent="0.25">
      <c r="A144" s="328" t="s">
        <v>254</v>
      </c>
      <c r="B144" s="392" t="s">
        <v>345</v>
      </c>
      <c r="C144" s="386"/>
      <c r="D144" s="386"/>
    </row>
    <row r="145" spans="1:4" ht="12" customHeight="1" thickBot="1" x14ac:dyDescent="0.25">
      <c r="A145" s="12" t="s">
        <v>15</v>
      </c>
      <c r="B145" s="391" t="s">
        <v>346</v>
      </c>
      <c r="C145" s="129">
        <f>+C126+C130+C135+C140</f>
        <v>312</v>
      </c>
      <c r="D145" s="129">
        <f>+D126+D130+D135+D140</f>
        <v>312</v>
      </c>
    </row>
    <row r="146" spans="1:4" ht="15" customHeight="1" thickBot="1" x14ac:dyDescent="0.25">
      <c r="A146" s="395" t="s">
        <v>16</v>
      </c>
      <c r="B146" s="108" t="s">
        <v>347</v>
      </c>
      <c r="C146" s="129">
        <f>+C125+C145</f>
        <v>67146</v>
      </c>
      <c r="D146" s="129">
        <f>+D125+D145</f>
        <v>171164</v>
      </c>
    </row>
    <row r="147" spans="1:4" ht="15" customHeight="1" x14ac:dyDescent="0.2"/>
    <row r="148" spans="1:4" x14ac:dyDescent="0.2">
      <c r="A148" s="145"/>
      <c r="B148" s="146"/>
      <c r="C148" s="147"/>
      <c r="D148" s="147"/>
    </row>
    <row r="149" spans="1:4" ht="15" customHeight="1" x14ac:dyDescent="0.2">
      <c r="A149" s="145"/>
      <c r="B149" s="146"/>
      <c r="C149" s="147"/>
      <c r="D149" s="147"/>
    </row>
  </sheetData>
  <sheetProtection formatCells="0"/>
  <mergeCells count="4">
    <mergeCell ref="C4:D4"/>
    <mergeCell ref="C90:D90"/>
    <mergeCell ref="B2:D2"/>
    <mergeCell ref="B3:D3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7" orientation="portrait" verticalDpi="300" r:id="rId1"/>
  <headerFooter alignWithMargins="0"/>
  <rowBreaks count="1" manualBreakCount="1">
    <brk id="89" max="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0"/>
  </sheetPr>
  <dimension ref="A1:G27"/>
  <sheetViews>
    <sheetView view="pageBreakPreview" zoomScale="60" zoomScaleNormal="100" workbookViewId="0">
      <selection activeCell="E12" sqref="E12"/>
    </sheetView>
  </sheetViews>
  <sheetFormatPr defaultColWidth="9.33203125" defaultRowHeight="12.75" x14ac:dyDescent="0.2"/>
  <cols>
    <col min="1" max="1" width="5.5" style="21" customWidth="1"/>
    <col min="2" max="2" width="34.83203125" style="21" customWidth="1"/>
    <col min="3" max="3" width="11" style="21" customWidth="1"/>
    <col min="4" max="4" width="10.5" style="21" customWidth="1"/>
    <col min="5" max="5" width="10" style="21" customWidth="1"/>
    <col min="6" max="6" width="9.5" style="21" customWidth="1"/>
    <col min="7" max="7" width="11.83203125" style="21" customWidth="1"/>
    <col min="8" max="16384" width="9.33203125" style="21"/>
  </cols>
  <sheetData>
    <row r="1" spans="1:7" ht="43.5" customHeight="1" x14ac:dyDescent="0.25">
      <c r="A1" s="529" t="s">
        <v>467</v>
      </c>
      <c r="B1" s="529"/>
      <c r="C1" s="529"/>
      <c r="D1" s="529"/>
      <c r="E1" s="529"/>
      <c r="F1" s="529"/>
      <c r="G1" s="529"/>
    </row>
    <row r="3" spans="1:7" s="57" customFormat="1" ht="3.75" customHeight="1" x14ac:dyDescent="0.25">
      <c r="A3" s="55"/>
      <c r="B3" s="56"/>
      <c r="C3" s="528"/>
      <c r="D3" s="528"/>
      <c r="E3" s="528"/>
      <c r="F3" s="528"/>
      <c r="G3" s="528"/>
    </row>
    <row r="4" spans="1:7" s="57" customFormat="1" ht="9.75" customHeight="1" x14ac:dyDescent="0.25">
      <c r="A4" s="56"/>
      <c r="B4" s="56"/>
      <c r="C4" s="56"/>
      <c r="D4" s="56"/>
      <c r="E4" s="56"/>
      <c r="F4" s="56"/>
      <c r="G4" s="56"/>
    </row>
    <row r="5" spans="1:7" s="57" customFormat="1" ht="24.75" hidden="1" customHeight="1" x14ac:dyDescent="0.25">
      <c r="A5" s="55"/>
      <c r="B5" s="56"/>
      <c r="C5" s="528"/>
      <c r="D5" s="528"/>
      <c r="E5" s="528"/>
      <c r="F5" s="528"/>
      <c r="G5" s="56"/>
    </row>
    <row r="6" spans="1:7" s="58" customFormat="1" x14ac:dyDescent="0.2">
      <c r="A6" s="74"/>
      <c r="B6" s="74"/>
      <c r="C6" s="74"/>
      <c r="D6" s="74"/>
      <c r="E6" s="74"/>
      <c r="F6" s="74"/>
      <c r="G6" s="74"/>
    </row>
    <row r="7" spans="1:7" s="59" customFormat="1" ht="15" customHeight="1" x14ac:dyDescent="0.25">
      <c r="A7" s="91" t="s">
        <v>408</v>
      </c>
      <c r="B7" s="90"/>
      <c r="C7" s="90"/>
      <c r="D7" s="85"/>
      <c r="E7" s="85"/>
      <c r="F7" s="85"/>
      <c r="G7" s="85"/>
    </row>
    <row r="8" spans="1:7" s="59" customFormat="1" ht="15" customHeight="1" thickBot="1" x14ac:dyDescent="0.3">
      <c r="A8" s="91" t="s">
        <v>409</v>
      </c>
      <c r="B8" s="85"/>
      <c r="C8" s="85"/>
      <c r="D8" s="85"/>
      <c r="E8" s="85"/>
      <c r="F8" s="85"/>
      <c r="G8" s="85"/>
    </row>
    <row r="9" spans="1:7" s="59" customFormat="1" ht="15" customHeight="1" thickBot="1" x14ac:dyDescent="0.3">
      <c r="A9" s="530" t="s">
        <v>5</v>
      </c>
      <c r="B9" s="140" t="s">
        <v>399</v>
      </c>
      <c r="C9" s="140" t="s">
        <v>400</v>
      </c>
      <c r="D9" s="140" t="s">
        <v>401</v>
      </c>
      <c r="E9" s="140" t="s">
        <v>402</v>
      </c>
      <c r="F9" s="140" t="s">
        <v>403</v>
      </c>
      <c r="G9" s="140" t="s">
        <v>404</v>
      </c>
    </row>
    <row r="10" spans="1:7" s="26" customFormat="1" ht="42" customHeight="1" thickBot="1" x14ac:dyDescent="0.25">
      <c r="A10" s="531"/>
      <c r="B10" s="430" t="s">
        <v>151</v>
      </c>
      <c r="C10" s="430" t="s">
        <v>152</v>
      </c>
      <c r="D10" s="430" t="s">
        <v>153</v>
      </c>
      <c r="E10" s="430" t="s">
        <v>154</v>
      </c>
      <c r="F10" s="430" t="s">
        <v>155</v>
      </c>
      <c r="G10" s="431" t="s">
        <v>39</v>
      </c>
    </row>
    <row r="11" spans="1:7" ht="24" customHeight="1" x14ac:dyDescent="0.2">
      <c r="A11" s="86" t="s">
        <v>7</v>
      </c>
      <c r="B11" s="432" t="s">
        <v>156</v>
      </c>
      <c r="C11" s="433"/>
      <c r="D11" s="433"/>
      <c r="E11" s="433"/>
      <c r="F11" s="433"/>
      <c r="G11" s="434">
        <f>SUM(C11:F11)</f>
        <v>0</v>
      </c>
    </row>
    <row r="12" spans="1:7" ht="24" customHeight="1" x14ac:dyDescent="0.2">
      <c r="A12" s="87" t="s">
        <v>8</v>
      </c>
      <c r="B12" s="435" t="s">
        <v>157</v>
      </c>
      <c r="C12" s="436"/>
      <c r="D12" s="436"/>
      <c r="E12" s="436"/>
      <c r="F12" s="436"/>
      <c r="G12" s="437">
        <f t="shared" ref="G12:G17" si="0">SUM(C12:F12)</f>
        <v>0</v>
      </c>
    </row>
    <row r="13" spans="1:7" ht="24" customHeight="1" x14ac:dyDescent="0.2">
      <c r="A13" s="87" t="s">
        <v>9</v>
      </c>
      <c r="B13" s="435" t="s">
        <v>158</v>
      </c>
      <c r="C13" s="436"/>
      <c r="D13" s="436"/>
      <c r="E13" s="436"/>
      <c r="F13" s="436"/>
      <c r="G13" s="437">
        <f t="shared" si="0"/>
        <v>0</v>
      </c>
    </row>
    <row r="14" spans="1:7" ht="24" customHeight="1" x14ac:dyDescent="0.2">
      <c r="A14" s="87" t="s">
        <v>10</v>
      </c>
      <c r="B14" s="435" t="s">
        <v>159</v>
      </c>
      <c r="C14" s="436"/>
      <c r="D14" s="436"/>
      <c r="E14" s="436"/>
      <c r="F14" s="436"/>
      <c r="G14" s="437">
        <f t="shared" si="0"/>
        <v>0</v>
      </c>
    </row>
    <row r="15" spans="1:7" ht="24" customHeight="1" x14ac:dyDescent="0.2">
      <c r="A15" s="87" t="s">
        <v>11</v>
      </c>
      <c r="B15" s="435" t="s">
        <v>160</v>
      </c>
      <c r="C15" s="436"/>
      <c r="D15" s="436"/>
      <c r="E15" s="436"/>
      <c r="F15" s="436"/>
      <c r="G15" s="437">
        <f t="shared" si="0"/>
        <v>0</v>
      </c>
    </row>
    <row r="16" spans="1:7" ht="24" customHeight="1" thickBot="1" x14ac:dyDescent="0.25">
      <c r="A16" s="88" t="s">
        <v>12</v>
      </c>
      <c r="B16" s="438" t="s">
        <v>161</v>
      </c>
      <c r="C16" s="439"/>
      <c r="D16" s="439"/>
      <c r="E16" s="439"/>
      <c r="F16" s="439"/>
      <c r="G16" s="440">
        <f t="shared" si="0"/>
        <v>0</v>
      </c>
    </row>
    <row r="17" spans="1:7" s="60" customFormat="1" ht="24" customHeight="1" thickBot="1" x14ac:dyDescent="0.25">
      <c r="A17" s="89" t="s">
        <v>13</v>
      </c>
      <c r="B17" s="441" t="s">
        <v>39</v>
      </c>
      <c r="C17" s="442">
        <f>SUM(C11:C16)</f>
        <v>0</v>
      </c>
      <c r="D17" s="442">
        <f>SUM(D11:D16)</f>
        <v>0</v>
      </c>
      <c r="E17" s="442">
        <f>SUM(E11:E16)</f>
        <v>0</v>
      </c>
      <c r="F17" s="442">
        <f>SUM(F11:F16)</f>
        <v>0</v>
      </c>
      <c r="G17" s="443">
        <f t="shared" si="0"/>
        <v>0</v>
      </c>
    </row>
    <row r="18" spans="1:7" s="58" customFormat="1" x14ac:dyDescent="0.2">
      <c r="A18" s="74"/>
      <c r="B18" s="74"/>
      <c r="C18" s="74"/>
      <c r="D18" s="74"/>
      <c r="E18" s="74"/>
      <c r="F18" s="74"/>
      <c r="G18" s="74"/>
    </row>
    <row r="19" spans="1:7" s="58" customFormat="1" x14ac:dyDescent="0.2">
      <c r="A19" s="74"/>
      <c r="B19" s="74"/>
      <c r="C19" s="74"/>
      <c r="D19" s="74"/>
      <c r="E19" s="74"/>
      <c r="F19" s="74"/>
      <c r="G19" s="74"/>
    </row>
    <row r="20" spans="1:7" s="58" customFormat="1" x14ac:dyDescent="0.2">
      <c r="A20" s="74"/>
      <c r="B20" s="74"/>
      <c r="C20" s="74"/>
      <c r="D20" s="74"/>
      <c r="E20" s="74"/>
      <c r="F20" s="74"/>
      <c r="G20" s="74"/>
    </row>
    <row r="21" spans="1:7" s="58" customFormat="1" ht="15.75" x14ac:dyDescent="0.25">
      <c r="A21" s="57"/>
      <c r="B21" s="74"/>
      <c r="C21" s="74"/>
      <c r="D21" s="74"/>
      <c r="E21" s="74"/>
      <c r="F21" s="74"/>
      <c r="G21" s="74"/>
    </row>
    <row r="22" spans="1:7" s="58" customFormat="1" x14ac:dyDescent="0.2">
      <c r="A22" s="74"/>
      <c r="B22" s="74"/>
      <c r="C22" s="74"/>
      <c r="D22" s="74"/>
      <c r="E22" s="74"/>
      <c r="F22" s="74"/>
      <c r="G22" s="74"/>
    </row>
    <row r="23" spans="1:7" x14ac:dyDescent="0.2">
      <c r="A23" s="74"/>
      <c r="B23" s="74"/>
      <c r="C23" s="74"/>
      <c r="D23" s="74"/>
      <c r="E23" s="74"/>
      <c r="F23" s="74"/>
      <c r="G23" s="74"/>
    </row>
    <row r="24" spans="1:7" x14ac:dyDescent="0.2">
      <c r="A24" s="74"/>
      <c r="B24" s="74"/>
      <c r="C24" s="141"/>
      <c r="D24" s="141"/>
      <c r="E24" s="141"/>
      <c r="F24" s="141"/>
      <c r="G24" s="74"/>
    </row>
    <row r="25" spans="1:7" ht="13.5" x14ac:dyDescent="0.25">
      <c r="A25" s="74"/>
      <c r="B25" s="74"/>
      <c r="C25" s="142"/>
      <c r="D25" s="143"/>
      <c r="E25" s="143"/>
      <c r="F25" s="142"/>
      <c r="G25" s="74"/>
    </row>
    <row r="26" spans="1:7" ht="13.5" x14ac:dyDescent="0.25">
      <c r="C26" s="61"/>
      <c r="D26" s="62"/>
      <c r="E26" s="62"/>
      <c r="F26" s="61"/>
    </row>
    <row r="27" spans="1:7" ht="13.5" x14ac:dyDescent="0.25">
      <c r="C27" s="61"/>
      <c r="D27" s="62"/>
      <c r="E27" s="62"/>
      <c r="F27" s="61"/>
    </row>
  </sheetData>
  <mergeCells count="4">
    <mergeCell ref="C3:G3"/>
    <mergeCell ref="C5:F5"/>
    <mergeCell ref="A1:G1"/>
    <mergeCell ref="A9:A10"/>
  </mergeCells>
  <phoneticPr fontId="28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4/2018.(V.25.) 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25">
    <tabColor rgb="FF92D050"/>
  </sheetPr>
  <dimension ref="A1:P81"/>
  <sheetViews>
    <sheetView tabSelected="1" view="pageBreakPreview" topLeftCell="A13" zoomScaleNormal="100" workbookViewId="0">
      <selection activeCell="D18" sqref="D18"/>
    </sheetView>
  </sheetViews>
  <sheetFormatPr defaultColWidth="9.33203125" defaultRowHeight="15.75" x14ac:dyDescent="0.25"/>
  <cols>
    <col min="1" max="1" width="4.83203125" style="32" customWidth="1"/>
    <col min="2" max="2" width="35.83203125" style="40" customWidth="1"/>
    <col min="3" max="3" width="7.83203125" style="40" customWidth="1"/>
    <col min="4" max="4" width="8.1640625" style="40" customWidth="1"/>
    <col min="5" max="5" width="8.33203125" style="40" customWidth="1"/>
    <col min="6" max="7" width="7.5" style="40" customWidth="1"/>
    <col min="8" max="8" width="7.6640625" style="40" customWidth="1"/>
    <col min="9" max="9" width="7" style="40" customWidth="1"/>
    <col min="10" max="10" width="8.33203125" style="40" customWidth="1"/>
    <col min="11" max="11" width="9.5" style="40" customWidth="1"/>
    <col min="12" max="12" width="8.5" style="40" customWidth="1"/>
    <col min="13" max="13" width="9.5" style="40" customWidth="1"/>
    <col min="14" max="14" width="9.1640625" style="40" customWidth="1"/>
    <col min="15" max="15" width="9.6640625" style="32" customWidth="1"/>
    <col min="16" max="16" width="5.33203125" style="32" customWidth="1"/>
    <col min="17" max="16384" width="9.33203125" style="40"/>
  </cols>
  <sheetData>
    <row r="1" spans="1:16" ht="31.5" customHeight="1" x14ac:dyDescent="0.25">
      <c r="A1" s="537" t="s">
        <v>491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2" t="s">
        <v>461</v>
      </c>
    </row>
    <row r="2" spans="1:16" ht="16.5" thickBot="1" x14ac:dyDescent="0.3">
      <c r="O2" s="3" t="s">
        <v>40</v>
      </c>
      <c r="P2" s="533"/>
    </row>
    <row r="3" spans="1:16" ht="16.149999999999999" customHeight="1" thickBot="1" x14ac:dyDescent="0.3">
      <c r="A3" s="539" t="s">
        <v>5</v>
      </c>
      <c r="B3" s="136" t="s">
        <v>399</v>
      </c>
      <c r="C3" s="136" t="s">
        <v>400</v>
      </c>
      <c r="D3" s="136" t="s">
        <v>401</v>
      </c>
      <c r="E3" s="136" t="s">
        <v>402</v>
      </c>
      <c r="F3" s="136" t="s">
        <v>403</v>
      </c>
      <c r="G3" s="136" t="s">
        <v>404</v>
      </c>
      <c r="H3" s="136" t="s">
        <v>410</v>
      </c>
      <c r="I3" s="136" t="s">
        <v>411</v>
      </c>
      <c r="J3" s="136" t="s">
        <v>412</v>
      </c>
      <c r="K3" s="136" t="s">
        <v>413</v>
      </c>
      <c r="L3" s="136" t="s">
        <v>414</v>
      </c>
      <c r="M3" s="136" t="s">
        <v>415</v>
      </c>
      <c r="N3" s="136" t="s">
        <v>416</v>
      </c>
      <c r="O3" s="137" t="s">
        <v>417</v>
      </c>
      <c r="P3" s="533"/>
    </row>
    <row r="4" spans="1:16" s="32" customFormat="1" ht="26.1" customHeight="1" thickBot="1" x14ac:dyDescent="0.3">
      <c r="A4" s="540"/>
      <c r="B4" s="301" t="s">
        <v>47</v>
      </c>
      <c r="C4" s="322" t="s">
        <v>55</v>
      </c>
      <c r="D4" s="322" t="s">
        <v>56</v>
      </c>
      <c r="E4" s="322" t="s">
        <v>57</v>
      </c>
      <c r="F4" s="322" t="s">
        <v>58</v>
      </c>
      <c r="G4" s="322" t="s">
        <v>59</v>
      </c>
      <c r="H4" s="322" t="s">
        <v>60</v>
      </c>
      <c r="I4" s="322" t="s">
        <v>61</v>
      </c>
      <c r="J4" s="322" t="s">
        <v>492</v>
      </c>
      <c r="K4" s="322" t="s">
        <v>493</v>
      </c>
      <c r="L4" s="322" t="s">
        <v>494</v>
      </c>
      <c r="M4" s="322" t="s">
        <v>495</v>
      </c>
      <c r="N4" s="322" t="s">
        <v>496</v>
      </c>
      <c r="O4" s="323" t="s">
        <v>39</v>
      </c>
      <c r="P4" s="533"/>
    </row>
    <row r="5" spans="1:16" s="34" customFormat="1" ht="15" customHeight="1" thickBot="1" x14ac:dyDescent="0.25">
      <c r="A5" s="33" t="s">
        <v>7</v>
      </c>
      <c r="B5" s="534" t="s">
        <v>42</v>
      </c>
      <c r="C5" s="535"/>
      <c r="D5" s="535"/>
      <c r="E5" s="535"/>
      <c r="F5" s="535"/>
      <c r="G5" s="535"/>
      <c r="H5" s="535"/>
      <c r="I5" s="535"/>
      <c r="J5" s="535"/>
      <c r="K5" s="535"/>
      <c r="L5" s="535"/>
      <c r="M5" s="535"/>
      <c r="N5" s="535"/>
      <c r="O5" s="536"/>
      <c r="P5" s="533"/>
    </row>
    <row r="6" spans="1:16" s="34" customFormat="1" ht="25.5" x14ac:dyDescent="0.2">
      <c r="A6" s="35" t="s">
        <v>8</v>
      </c>
      <c r="B6" s="302" t="s">
        <v>352</v>
      </c>
      <c r="C6" s="303">
        <v>864</v>
      </c>
      <c r="D6" s="303">
        <v>550</v>
      </c>
      <c r="E6" s="303">
        <v>650</v>
      </c>
      <c r="F6" s="303">
        <v>650</v>
      </c>
      <c r="G6" s="303">
        <v>650</v>
      </c>
      <c r="H6" s="303">
        <v>814</v>
      </c>
      <c r="I6" s="303">
        <v>678</v>
      </c>
      <c r="J6" s="303">
        <v>579</v>
      </c>
      <c r="K6" s="303">
        <v>679</v>
      </c>
      <c r="L6" s="303">
        <v>650</v>
      </c>
      <c r="M6" s="303">
        <v>649</v>
      </c>
      <c r="N6" s="303">
        <v>728</v>
      </c>
      <c r="O6" s="304">
        <f t="shared" ref="O6:O27" si="0">SUM(C6:N6)</f>
        <v>8141</v>
      </c>
      <c r="P6" s="533"/>
    </row>
    <row r="7" spans="1:16" s="37" customFormat="1" ht="25.5" x14ac:dyDescent="0.2">
      <c r="A7" s="36" t="s">
        <v>9</v>
      </c>
      <c r="B7" s="305" t="s">
        <v>387</v>
      </c>
      <c r="C7" s="306">
        <v>3082</v>
      </c>
      <c r="D7" s="306">
        <v>2669</v>
      </c>
      <c r="E7" s="306">
        <v>22475</v>
      </c>
      <c r="F7" s="306">
        <v>7</v>
      </c>
      <c r="G7" s="306">
        <v>6</v>
      </c>
      <c r="H7" s="306">
        <v>7</v>
      </c>
      <c r="I7" s="306">
        <v>206</v>
      </c>
      <c r="J7" s="306">
        <v>6</v>
      </c>
      <c r="K7" s="306">
        <v>7</v>
      </c>
      <c r="L7" s="306">
        <v>6</v>
      </c>
      <c r="M7" s="306">
        <v>7</v>
      </c>
      <c r="N7" s="306">
        <v>206</v>
      </c>
      <c r="O7" s="307">
        <f t="shared" si="0"/>
        <v>28684</v>
      </c>
      <c r="P7" s="533"/>
    </row>
    <row r="8" spans="1:16" s="37" customFormat="1" ht="13.9" customHeight="1" x14ac:dyDescent="0.2">
      <c r="A8" s="36" t="s">
        <v>10</v>
      </c>
      <c r="B8" s="308" t="s">
        <v>388</v>
      </c>
      <c r="C8" s="309"/>
      <c r="D8" s="309"/>
      <c r="E8" s="309">
        <v>6770</v>
      </c>
      <c r="F8" s="309"/>
      <c r="G8" s="309"/>
      <c r="H8" s="309"/>
      <c r="I8" s="309"/>
      <c r="J8" s="309"/>
      <c r="K8" s="309"/>
      <c r="L8" s="309">
        <v>82842</v>
      </c>
      <c r="M8" s="309"/>
      <c r="N8" s="309"/>
      <c r="O8" s="310">
        <f t="shared" si="0"/>
        <v>89612</v>
      </c>
      <c r="P8" s="533"/>
    </row>
    <row r="9" spans="1:16" s="37" customFormat="1" ht="14.1" customHeight="1" x14ac:dyDescent="0.2">
      <c r="A9" s="36" t="s">
        <v>11</v>
      </c>
      <c r="B9" s="311" t="s">
        <v>120</v>
      </c>
      <c r="C9" s="306"/>
      <c r="D9" s="306"/>
      <c r="E9" s="306">
        <v>10716</v>
      </c>
      <c r="F9" s="306"/>
      <c r="G9" s="306">
        <v>1308</v>
      </c>
      <c r="H9" s="306"/>
      <c r="I9" s="306"/>
      <c r="J9" s="306">
        <v>1309</v>
      </c>
      <c r="K9" s="306">
        <v>3334</v>
      </c>
      <c r="L9" s="306"/>
      <c r="M9" s="306"/>
      <c r="N9" s="306"/>
      <c r="O9" s="307">
        <f t="shared" si="0"/>
        <v>16667</v>
      </c>
      <c r="P9" s="533"/>
    </row>
    <row r="10" spans="1:16" s="37" customFormat="1" ht="14.1" customHeight="1" x14ac:dyDescent="0.2">
      <c r="A10" s="36" t="s">
        <v>12</v>
      </c>
      <c r="B10" s="311" t="s">
        <v>389</v>
      </c>
      <c r="C10" s="306">
        <v>71</v>
      </c>
      <c r="D10" s="306">
        <v>84</v>
      </c>
      <c r="E10" s="306">
        <v>89</v>
      </c>
      <c r="F10" s="306">
        <v>97</v>
      </c>
      <c r="G10" s="306">
        <v>116</v>
      </c>
      <c r="H10" s="306">
        <v>167</v>
      </c>
      <c r="I10" s="306">
        <v>212</v>
      </c>
      <c r="J10" s="306">
        <v>269</v>
      </c>
      <c r="K10" s="306">
        <v>317</v>
      </c>
      <c r="L10" s="306">
        <v>858</v>
      </c>
      <c r="M10" s="306">
        <v>168</v>
      </c>
      <c r="N10" s="306">
        <v>127</v>
      </c>
      <c r="O10" s="307">
        <f t="shared" si="0"/>
        <v>2575</v>
      </c>
      <c r="P10" s="533"/>
    </row>
    <row r="11" spans="1:16" s="37" customFormat="1" ht="14.1" customHeight="1" x14ac:dyDescent="0.2">
      <c r="A11" s="36" t="s">
        <v>13</v>
      </c>
      <c r="B11" s="311" t="s">
        <v>0</v>
      </c>
      <c r="C11" s="306"/>
      <c r="D11" s="306"/>
      <c r="E11" s="306"/>
      <c r="F11" s="306"/>
      <c r="G11" s="306"/>
      <c r="H11" s="306"/>
      <c r="I11" s="306">
        <v>4700</v>
      </c>
      <c r="J11" s="306"/>
      <c r="K11" s="306"/>
      <c r="L11" s="306">
        <v>250</v>
      </c>
      <c r="M11" s="306"/>
      <c r="N11" s="306"/>
      <c r="O11" s="307">
        <f t="shared" si="0"/>
        <v>4950</v>
      </c>
      <c r="P11" s="533"/>
    </row>
    <row r="12" spans="1:16" s="37" customFormat="1" ht="14.1" customHeight="1" x14ac:dyDescent="0.2">
      <c r="A12" s="36" t="s">
        <v>14</v>
      </c>
      <c r="B12" s="311" t="s">
        <v>354</v>
      </c>
      <c r="C12" s="306"/>
      <c r="D12" s="306"/>
      <c r="E12" s="306"/>
      <c r="F12" s="306"/>
      <c r="G12" s="306"/>
      <c r="H12" s="306"/>
      <c r="I12" s="306"/>
      <c r="J12" s="306"/>
      <c r="K12" s="306"/>
      <c r="L12" s="306"/>
      <c r="M12" s="306"/>
      <c r="N12" s="306"/>
      <c r="O12" s="307">
        <f t="shared" si="0"/>
        <v>0</v>
      </c>
      <c r="P12" s="533"/>
    </row>
    <row r="13" spans="1:16" s="37" customFormat="1" ht="25.5" x14ac:dyDescent="0.2">
      <c r="A13" s="36" t="s">
        <v>15</v>
      </c>
      <c r="B13" s="305" t="s">
        <v>385</v>
      </c>
      <c r="C13" s="306">
        <v>5443</v>
      </c>
      <c r="D13" s="306"/>
      <c r="E13" s="306"/>
      <c r="F13" s="306"/>
      <c r="G13" s="306"/>
      <c r="H13" s="306"/>
      <c r="I13" s="306"/>
      <c r="J13" s="306"/>
      <c r="K13" s="306"/>
      <c r="L13" s="306">
        <v>4151</v>
      </c>
      <c r="M13" s="306"/>
      <c r="N13" s="306"/>
      <c r="O13" s="307">
        <f t="shared" si="0"/>
        <v>9594</v>
      </c>
      <c r="P13" s="533"/>
    </row>
    <row r="14" spans="1:16" s="37" customFormat="1" ht="14.1" customHeight="1" thickBot="1" x14ac:dyDescent="0.25">
      <c r="A14" s="36" t="s">
        <v>16</v>
      </c>
      <c r="B14" s="311" t="s">
        <v>1</v>
      </c>
      <c r="C14" s="306">
        <v>10941</v>
      </c>
      <c r="D14" s="306"/>
      <c r="E14" s="306"/>
      <c r="F14" s="306"/>
      <c r="G14" s="306"/>
      <c r="H14" s="306"/>
      <c r="I14" s="306"/>
      <c r="J14" s="306"/>
      <c r="K14" s="306"/>
      <c r="L14" s="306"/>
      <c r="M14" s="306"/>
      <c r="N14" s="306"/>
      <c r="O14" s="307">
        <f t="shared" si="0"/>
        <v>10941</v>
      </c>
      <c r="P14" s="533"/>
    </row>
    <row r="15" spans="1:16" s="34" customFormat="1" ht="15.95" customHeight="1" thickBot="1" x14ac:dyDescent="0.25">
      <c r="A15" s="33" t="s">
        <v>17</v>
      </c>
      <c r="B15" s="312" t="s">
        <v>84</v>
      </c>
      <c r="C15" s="313">
        <f t="shared" ref="C15:N15" si="1">SUM(C6:C14)</f>
        <v>20401</v>
      </c>
      <c r="D15" s="313">
        <f t="shared" si="1"/>
        <v>3303</v>
      </c>
      <c r="E15" s="313">
        <f t="shared" si="1"/>
        <v>40700</v>
      </c>
      <c r="F15" s="313">
        <f t="shared" si="1"/>
        <v>754</v>
      </c>
      <c r="G15" s="313">
        <f t="shared" si="1"/>
        <v>2080</v>
      </c>
      <c r="H15" s="313">
        <f t="shared" si="1"/>
        <v>988</v>
      </c>
      <c r="I15" s="313">
        <f t="shared" si="1"/>
        <v>5796</v>
      </c>
      <c r="J15" s="313">
        <f t="shared" si="1"/>
        <v>2163</v>
      </c>
      <c r="K15" s="313">
        <f t="shared" si="1"/>
        <v>4337</v>
      </c>
      <c r="L15" s="313">
        <f t="shared" si="1"/>
        <v>88757</v>
      </c>
      <c r="M15" s="313">
        <f t="shared" si="1"/>
        <v>824</v>
      </c>
      <c r="N15" s="313">
        <f t="shared" si="1"/>
        <v>1061</v>
      </c>
      <c r="O15" s="314">
        <f>SUM(C15:N15)</f>
        <v>171164</v>
      </c>
      <c r="P15" s="533"/>
    </row>
    <row r="16" spans="1:16" s="34" customFormat="1" ht="15" customHeight="1" thickBot="1" x14ac:dyDescent="0.25">
      <c r="A16" s="33" t="s">
        <v>18</v>
      </c>
      <c r="B16" s="534" t="s">
        <v>44</v>
      </c>
      <c r="C16" s="535"/>
      <c r="D16" s="535"/>
      <c r="E16" s="535"/>
      <c r="F16" s="535"/>
      <c r="G16" s="535"/>
      <c r="H16" s="535"/>
      <c r="I16" s="535"/>
      <c r="J16" s="535"/>
      <c r="K16" s="535"/>
      <c r="L16" s="535"/>
      <c r="M16" s="535"/>
      <c r="N16" s="535"/>
      <c r="O16" s="536"/>
      <c r="P16" s="533"/>
    </row>
    <row r="17" spans="1:16" s="37" customFormat="1" ht="14.1" customHeight="1" x14ac:dyDescent="0.2">
      <c r="A17" s="38" t="s">
        <v>19</v>
      </c>
      <c r="B17" s="315" t="s">
        <v>48</v>
      </c>
      <c r="C17" s="309">
        <v>3531</v>
      </c>
      <c r="D17" s="309">
        <v>3700</v>
      </c>
      <c r="E17" s="309">
        <v>15038</v>
      </c>
      <c r="F17" s="309">
        <v>659</v>
      </c>
      <c r="G17" s="309">
        <v>658</v>
      </c>
      <c r="H17" s="309">
        <v>659</v>
      </c>
      <c r="I17" s="309">
        <v>674</v>
      </c>
      <c r="J17" s="309">
        <v>676</v>
      </c>
      <c r="K17" s="309">
        <v>674</v>
      </c>
      <c r="L17" s="309">
        <v>660</v>
      </c>
      <c r="M17" s="309">
        <v>1385</v>
      </c>
      <c r="N17" s="309">
        <v>760</v>
      </c>
      <c r="O17" s="310">
        <f t="shared" si="0"/>
        <v>29074</v>
      </c>
      <c r="P17" s="533"/>
    </row>
    <row r="18" spans="1:16" s="37" customFormat="1" ht="27" customHeight="1" x14ac:dyDescent="0.2">
      <c r="A18" s="36" t="s">
        <v>20</v>
      </c>
      <c r="B18" s="305" t="s">
        <v>129</v>
      </c>
      <c r="C18" s="306">
        <v>953</v>
      </c>
      <c r="D18" s="306">
        <v>814</v>
      </c>
      <c r="E18" s="306">
        <v>1378</v>
      </c>
      <c r="F18" s="306">
        <v>146</v>
      </c>
      <c r="G18" s="306">
        <v>145</v>
      </c>
      <c r="H18" s="306">
        <v>146</v>
      </c>
      <c r="I18" s="306">
        <v>146</v>
      </c>
      <c r="J18" s="306">
        <v>146</v>
      </c>
      <c r="K18" s="306">
        <v>155</v>
      </c>
      <c r="L18" s="306">
        <v>146</v>
      </c>
      <c r="M18" s="306">
        <v>304</v>
      </c>
      <c r="N18" s="306">
        <v>153</v>
      </c>
      <c r="O18" s="307">
        <f t="shared" si="0"/>
        <v>4632</v>
      </c>
      <c r="P18" s="533"/>
    </row>
    <row r="19" spans="1:16" s="37" customFormat="1" ht="14.1" customHeight="1" x14ac:dyDescent="0.2">
      <c r="A19" s="36" t="s">
        <v>21</v>
      </c>
      <c r="B19" s="311" t="s">
        <v>103</v>
      </c>
      <c r="C19" s="306">
        <v>1903</v>
      </c>
      <c r="D19" s="306">
        <v>1960</v>
      </c>
      <c r="E19" s="306">
        <v>5725</v>
      </c>
      <c r="F19" s="306">
        <v>1141</v>
      </c>
      <c r="G19" s="306">
        <v>1544</v>
      </c>
      <c r="H19" s="306">
        <v>1904</v>
      </c>
      <c r="I19" s="306">
        <v>1521</v>
      </c>
      <c r="J19" s="306">
        <v>1703</v>
      </c>
      <c r="K19" s="306">
        <v>1521</v>
      </c>
      <c r="L19" s="306">
        <v>1411</v>
      </c>
      <c r="M19" s="306">
        <v>1181</v>
      </c>
      <c r="N19" s="306">
        <v>2097</v>
      </c>
      <c r="O19" s="307">
        <f t="shared" si="0"/>
        <v>23611</v>
      </c>
      <c r="P19" s="533"/>
    </row>
    <row r="20" spans="1:16" s="37" customFormat="1" ht="14.1" customHeight="1" x14ac:dyDescent="0.2">
      <c r="A20" s="36" t="s">
        <v>22</v>
      </c>
      <c r="B20" s="311" t="s">
        <v>130</v>
      </c>
      <c r="C20" s="306">
        <v>198</v>
      </c>
      <c r="D20" s="306">
        <v>116</v>
      </c>
      <c r="E20" s="306"/>
      <c r="F20" s="306">
        <v>248</v>
      </c>
      <c r="G20" s="306"/>
      <c r="H20" s="306">
        <v>106</v>
      </c>
      <c r="I20" s="306"/>
      <c r="J20" s="306"/>
      <c r="K20" s="306">
        <v>106</v>
      </c>
      <c r="L20" s="306"/>
      <c r="M20" s="306">
        <v>107</v>
      </c>
      <c r="N20" s="306"/>
      <c r="O20" s="307">
        <f t="shared" si="0"/>
        <v>881</v>
      </c>
      <c r="P20" s="533"/>
    </row>
    <row r="21" spans="1:16" s="37" customFormat="1" ht="14.1" customHeight="1" x14ac:dyDescent="0.2">
      <c r="A21" s="36" t="s">
        <v>23</v>
      </c>
      <c r="B21" s="311" t="s">
        <v>2</v>
      </c>
      <c r="C21" s="306">
        <v>513</v>
      </c>
      <c r="D21" s="306">
        <v>409</v>
      </c>
      <c r="E21" s="306">
        <v>409</v>
      </c>
      <c r="F21" s="306">
        <v>409</v>
      </c>
      <c r="G21" s="306">
        <v>409</v>
      </c>
      <c r="H21" s="306">
        <v>409</v>
      </c>
      <c r="I21" s="306">
        <v>347</v>
      </c>
      <c r="J21" s="306">
        <v>409</v>
      </c>
      <c r="K21" s="306">
        <v>409</v>
      </c>
      <c r="L21" s="306">
        <v>409</v>
      </c>
      <c r="M21" s="306">
        <v>409</v>
      </c>
      <c r="N21" s="306"/>
      <c r="O21" s="307">
        <f t="shared" si="0"/>
        <v>4541</v>
      </c>
      <c r="P21" s="533"/>
    </row>
    <row r="22" spans="1:16" s="37" customFormat="1" ht="14.1" customHeight="1" x14ac:dyDescent="0.2">
      <c r="A22" s="36" t="s">
        <v>24</v>
      </c>
      <c r="B22" s="311" t="s">
        <v>167</v>
      </c>
      <c r="C22" s="306"/>
      <c r="D22" s="306"/>
      <c r="E22" s="306">
        <v>7238</v>
      </c>
      <c r="F22" s="306"/>
      <c r="G22" s="306"/>
      <c r="H22" s="306"/>
      <c r="I22" s="306"/>
      <c r="J22" s="306">
        <v>7031</v>
      </c>
      <c r="K22" s="306"/>
      <c r="L22" s="306"/>
      <c r="M22" s="306">
        <v>2466</v>
      </c>
      <c r="N22" s="306">
        <v>2466</v>
      </c>
      <c r="O22" s="307">
        <f t="shared" si="0"/>
        <v>19201</v>
      </c>
      <c r="P22" s="533"/>
    </row>
    <row r="23" spans="1:16" s="37" customFormat="1" x14ac:dyDescent="0.2">
      <c r="A23" s="36" t="s">
        <v>25</v>
      </c>
      <c r="B23" s="305" t="s">
        <v>133</v>
      </c>
      <c r="C23" s="306"/>
      <c r="D23" s="306"/>
      <c r="E23" s="306">
        <v>580</v>
      </c>
      <c r="F23" s="306"/>
      <c r="G23" s="306"/>
      <c r="H23" s="306"/>
      <c r="I23" s="306"/>
      <c r="J23" s="306"/>
      <c r="K23" s="306"/>
      <c r="L23" s="306">
        <v>1604</v>
      </c>
      <c r="M23" s="306">
        <v>11209</v>
      </c>
      <c r="N23" s="306">
        <v>1604</v>
      </c>
      <c r="O23" s="307">
        <f t="shared" si="0"/>
        <v>14997</v>
      </c>
      <c r="P23" s="533"/>
    </row>
    <row r="24" spans="1:16" s="37" customFormat="1" ht="14.1" customHeight="1" x14ac:dyDescent="0.2">
      <c r="A24" s="36" t="s">
        <v>26</v>
      </c>
      <c r="B24" s="311" t="s">
        <v>169</v>
      </c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7">
        <f t="shared" si="0"/>
        <v>0</v>
      </c>
      <c r="P24" s="533"/>
    </row>
    <row r="25" spans="1:16" s="37" customFormat="1" ht="14.1" customHeight="1" x14ac:dyDescent="0.2">
      <c r="A25" s="36" t="s">
        <v>27</v>
      </c>
      <c r="B25" s="311" t="s">
        <v>406</v>
      </c>
      <c r="C25" s="306"/>
      <c r="D25" s="306"/>
      <c r="E25" s="306"/>
      <c r="F25" s="306"/>
      <c r="G25" s="306"/>
      <c r="H25" s="306"/>
      <c r="I25" s="306"/>
      <c r="J25" s="306"/>
      <c r="K25" s="306">
        <v>3270</v>
      </c>
      <c r="L25" s="306">
        <v>70645</v>
      </c>
      <c r="M25" s="306"/>
      <c r="N25" s="306"/>
      <c r="O25" s="307">
        <f>SUM(C25:N25)</f>
        <v>73915</v>
      </c>
      <c r="P25" s="533"/>
    </row>
    <row r="26" spans="1:16" s="37" customFormat="1" ht="14.1" customHeight="1" thickBot="1" x14ac:dyDescent="0.25">
      <c r="A26" s="36" t="s">
        <v>28</v>
      </c>
      <c r="B26" s="311" t="s">
        <v>3</v>
      </c>
      <c r="C26" s="306">
        <v>312</v>
      </c>
      <c r="D26" s="306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7">
        <f t="shared" si="0"/>
        <v>312</v>
      </c>
      <c r="P26" s="533"/>
    </row>
    <row r="27" spans="1:16" s="34" customFormat="1" ht="15.95" customHeight="1" thickBot="1" x14ac:dyDescent="0.25">
      <c r="A27" s="39" t="s">
        <v>29</v>
      </c>
      <c r="B27" s="312" t="s">
        <v>85</v>
      </c>
      <c r="C27" s="313">
        <f t="shared" ref="C27:N27" si="2">SUM(C17:C26)</f>
        <v>7410</v>
      </c>
      <c r="D27" s="313">
        <f t="shared" si="2"/>
        <v>6999</v>
      </c>
      <c r="E27" s="313">
        <f t="shared" si="2"/>
        <v>30368</v>
      </c>
      <c r="F27" s="313">
        <f t="shared" si="2"/>
        <v>2603</v>
      </c>
      <c r="G27" s="313">
        <f t="shared" si="2"/>
        <v>2756</v>
      </c>
      <c r="H27" s="313">
        <f t="shared" si="2"/>
        <v>3224</v>
      </c>
      <c r="I27" s="313">
        <f t="shared" si="2"/>
        <v>2688</v>
      </c>
      <c r="J27" s="313">
        <f t="shared" si="2"/>
        <v>9965</v>
      </c>
      <c r="K27" s="313">
        <f t="shared" si="2"/>
        <v>6135</v>
      </c>
      <c r="L27" s="313">
        <f t="shared" si="2"/>
        <v>74875</v>
      </c>
      <c r="M27" s="313">
        <f t="shared" si="2"/>
        <v>17061</v>
      </c>
      <c r="N27" s="313">
        <f t="shared" si="2"/>
        <v>7080</v>
      </c>
      <c r="O27" s="314">
        <f t="shared" si="0"/>
        <v>171164</v>
      </c>
      <c r="P27" s="533"/>
    </row>
    <row r="28" spans="1:16" ht="16.5" thickBot="1" x14ac:dyDescent="0.3">
      <c r="A28" s="39" t="s">
        <v>30</v>
      </c>
      <c r="B28" s="316" t="s">
        <v>86</v>
      </c>
      <c r="C28" s="317">
        <f t="shared" ref="C28:O28" si="3">C15-C27</f>
        <v>12991</v>
      </c>
      <c r="D28" s="317">
        <f t="shared" si="3"/>
        <v>-3696</v>
      </c>
      <c r="E28" s="317">
        <f t="shared" si="3"/>
        <v>10332</v>
      </c>
      <c r="F28" s="317">
        <f t="shared" si="3"/>
        <v>-1849</v>
      </c>
      <c r="G28" s="317">
        <f t="shared" si="3"/>
        <v>-676</v>
      </c>
      <c r="H28" s="317">
        <f t="shared" si="3"/>
        <v>-2236</v>
      </c>
      <c r="I28" s="317">
        <f t="shared" si="3"/>
        <v>3108</v>
      </c>
      <c r="J28" s="317">
        <f t="shared" si="3"/>
        <v>-7802</v>
      </c>
      <c r="K28" s="317">
        <f t="shared" si="3"/>
        <v>-1798</v>
      </c>
      <c r="L28" s="317">
        <f t="shared" si="3"/>
        <v>13882</v>
      </c>
      <c r="M28" s="317">
        <f t="shared" si="3"/>
        <v>-16237</v>
      </c>
      <c r="N28" s="317">
        <f t="shared" si="3"/>
        <v>-6019</v>
      </c>
      <c r="O28" s="318">
        <f t="shared" si="3"/>
        <v>0</v>
      </c>
      <c r="P28" s="533"/>
    </row>
    <row r="29" spans="1:16" ht="16.5" thickBot="1" x14ac:dyDescent="0.3">
      <c r="A29" s="39" t="s">
        <v>31</v>
      </c>
      <c r="B29" s="319" t="s">
        <v>420</v>
      </c>
      <c r="C29" s="320" t="s">
        <v>426</v>
      </c>
      <c r="D29" s="320" t="s">
        <v>427</v>
      </c>
      <c r="E29" s="320" t="s">
        <v>452</v>
      </c>
      <c r="F29" s="320" t="s">
        <v>453</v>
      </c>
      <c r="G29" s="320" t="s">
        <v>454</v>
      </c>
      <c r="H29" s="320" t="s">
        <v>455</v>
      </c>
      <c r="I29" s="320" t="s">
        <v>456</v>
      </c>
      <c r="J29" s="320" t="s">
        <v>457</v>
      </c>
      <c r="K29" s="320" t="s">
        <v>458</v>
      </c>
      <c r="L29" s="320" t="s">
        <v>459</v>
      </c>
      <c r="M29" s="320" t="s">
        <v>460</v>
      </c>
      <c r="N29" s="320">
        <v>0</v>
      </c>
      <c r="O29" s="321"/>
      <c r="P29" s="533"/>
    </row>
    <row r="30" spans="1:16" x14ac:dyDescent="0.25">
      <c r="O30" s="40"/>
      <c r="P30" s="40"/>
    </row>
    <row r="31" spans="1:16" x14ac:dyDescent="0.25">
      <c r="O31" s="40"/>
      <c r="P31" s="40"/>
    </row>
    <row r="32" spans="1:16" x14ac:dyDescent="0.25">
      <c r="O32" s="40"/>
      <c r="P32" s="40"/>
    </row>
    <row r="33" spans="15:16" x14ac:dyDescent="0.25">
      <c r="O33" s="40"/>
      <c r="P33" s="40"/>
    </row>
    <row r="34" spans="15:16" x14ac:dyDescent="0.25">
      <c r="O34" s="40"/>
      <c r="P34" s="40"/>
    </row>
    <row r="35" spans="15:16" x14ac:dyDescent="0.25">
      <c r="O35" s="40"/>
      <c r="P35" s="40"/>
    </row>
    <row r="36" spans="15:16" x14ac:dyDescent="0.25">
      <c r="O36" s="40"/>
      <c r="P36" s="40"/>
    </row>
    <row r="37" spans="15:16" x14ac:dyDescent="0.25">
      <c r="O37" s="40"/>
      <c r="P37" s="40"/>
    </row>
    <row r="38" spans="15:16" x14ac:dyDescent="0.25">
      <c r="O38" s="40"/>
      <c r="P38" s="40"/>
    </row>
    <row r="39" spans="15:16" x14ac:dyDescent="0.25">
      <c r="O39" s="40"/>
      <c r="P39" s="40"/>
    </row>
    <row r="40" spans="15:16" x14ac:dyDescent="0.25">
      <c r="O40" s="40"/>
      <c r="P40" s="40"/>
    </row>
    <row r="41" spans="15:16" x14ac:dyDescent="0.25">
      <c r="O41" s="40"/>
      <c r="P41" s="40"/>
    </row>
    <row r="42" spans="15:16" x14ac:dyDescent="0.25">
      <c r="O42" s="40"/>
      <c r="P42" s="40"/>
    </row>
    <row r="43" spans="15:16" x14ac:dyDescent="0.25">
      <c r="O43" s="40"/>
      <c r="P43" s="40"/>
    </row>
    <row r="44" spans="15:16" x14ac:dyDescent="0.25">
      <c r="O44" s="40"/>
      <c r="P44" s="40"/>
    </row>
    <row r="45" spans="15:16" x14ac:dyDescent="0.25">
      <c r="O45" s="40"/>
      <c r="P45" s="40"/>
    </row>
    <row r="46" spans="15:16" x14ac:dyDescent="0.25">
      <c r="O46" s="40"/>
      <c r="P46" s="40"/>
    </row>
    <row r="47" spans="15:16" x14ac:dyDescent="0.25">
      <c r="O47" s="40"/>
      <c r="P47" s="40"/>
    </row>
    <row r="48" spans="15:16" x14ac:dyDescent="0.25">
      <c r="O48" s="40"/>
      <c r="P48" s="40"/>
    </row>
    <row r="49" spans="15:16" x14ac:dyDescent="0.25">
      <c r="O49" s="40"/>
      <c r="P49" s="40"/>
    </row>
    <row r="50" spans="15:16" x14ac:dyDescent="0.25">
      <c r="O50" s="40"/>
      <c r="P50" s="40"/>
    </row>
    <row r="51" spans="15:16" x14ac:dyDescent="0.25">
      <c r="O51" s="40"/>
      <c r="P51" s="40"/>
    </row>
    <row r="52" spans="15:16" x14ac:dyDescent="0.25">
      <c r="O52" s="40"/>
      <c r="P52" s="40"/>
    </row>
    <row r="53" spans="15:16" x14ac:dyDescent="0.25">
      <c r="O53" s="40"/>
      <c r="P53" s="40"/>
    </row>
    <row r="54" spans="15:16" x14ac:dyDescent="0.25">
      <c r="O54" s="40"/>
      <c r="P54" s="40"/>
    </row>
    <row r="55" spans="15:16" x14ac:dyDescent="0.25">
      <c r="O55" s="40"/>
      <c r="P55" s="40"/>
    </row>
    <row r="56" spans="15:16" x14ac:dyDescent="0.25">
      <c r="O56" s="40"/>
      <c r="P56" s="40"/>
    </row>
    <row r="57" spans="15:16" x14ac:dyDescent="0.25">
      <c r="O57" s="40"/>
      <c r="P57" s="40"/>
    </row>
    <row r="58" spans="15:16" x14ac:dyDescent="0.25">
      <c r="O58" s="40"/>
      <c r="P58" s="40"/>
    </row>
    <row r="59" spans="15:16" x14ac:dyDescent="0.25">
      <c r="O59" s="40"/>
      <c r="P59" s="40"/>
    </row>
    <row r="60" spans="15:16" x14ac:dyDescent="0.25">
      <c r="O60" s="40"/>
      <c r="P60" s="40"/>
    </row>
    <row r="61" spans="15:16" x14ac:dyDescent="0.25">
      <c r="O61" s="40"/>
      <c r="P61" s="40"/>
    </row>
    <row r="62" spans="15:16" x14ac:dyDescent="0.25">
      <c r="O62" s="40"/>
      <c r="P62" s="40"/>
    </row>
    <row r="63" spans="15:16" x14ac:dyDescent="0.25">
      <c r="O63" s="40"/>
      <c r="P63" s="40"/>
    </row>
    <row r="64" spans="15:16" x14ac:dyDescent="0.25">
      <c r="O64" s="40"/>
      <c r="P64" s="40"/>
    </row>
    <row r="65" spans="15:16" x14ac:dyDescent="0.25">
      <c r="O65" s="40"/>
      <c r="P65" s="40"/>
    </row>
    <row r="66" spans="15:16" x14ac:dyDescent="0.25">
      <c r="O66" s="40"/>
      <c r="P66" s="40"/>
    </row>
    <row r="67" spans="15:16" x14ac:dyDescent="0.25">
      <c r="O67" s="40"/>
      <c r="P67" s="40"/>
    </row>
    <row r="68" spans="15:16" x14ac:dyDescent="0.25">
      <c r="O68" s="40"/>
      <c r="P68" s="40"/>
    </row>
    <row r="69" spans="15:16" x14ac:dyDescent="0.25">
      <c r="O69" s="40"/>
      <c r="P69" s="40"/>
    </row>
    <row r="70" spans="15:16" x14ac:dyDescent="0.25">
      <c r="O70" s="40"/>
      <c r="P70" s="40"/>
    </row>
    <row r="71" spans="15:16" x14ac:dyDescent="0.25">
      <c r="O71" s="40"/>
      <c r="P71" s="40"/>
    </row>
    <row r="72" spans="15:16" x14ac:dyDescent="0.25">
      <c r="O72" s="40"/>
      <c r="P72" s="40"/>
    </row>
    <row r="73" spans="15:16" x14ac:dyDescent="0.25">
      <c r="O73" s="40"/>
      <c r="P73" s="40"/>
    </row>
    <row r="74" spans="15:16" x14ac:dyDescent="0.25">
      <c r="O74" s="40"/>
      <c r="P74" s="40"/>
    </row>
    <row r="75" spans="15:16" x14ac:dyDescent="0.25">
      <c r="O75" s="40"/>
      <c r="P75" s="40"/>
    </row>
    <row r="76" spans="15:16" x14ac:dyDescent="0.25">
      <c r="O76" s="40"/>
      <c r="P76" s="40"/>
    </row>
    <row r="77" spans="15:16" x14ac:dyDescent="0.25">
      <c r="O77" s="40"/>
      <c r="P77" s="40"/>
    </row>
    <row r="78" spans="15:16" x14ac:dyDescent="0.25">
      <c r="O78" s="40"/>
      <c r="P78" s="40"/>
    </row>
    <row r="79" spans="15:16" x14ac:dyDescent="0.25">
      <c r="O79" s="40"/>
      <c r="P79" s="40"/>
    </row>
    <row r="80" spans="15:16" x14ac:dyDescent="0.25">
      <c r="O80" s="40"/>
      <c r="P80" s="40"/>
    </row>
    <row r="81" spans="15:16" x14ac:dyDescent="0.25">
      <c r="O81" s="40"/>
      <c r="P81" s="40"/>
    </row>
  </sheetData>
  <mergeCells count="5">
    <mergeCell ref="P1:P29"/>
    <mergeCell ref="B5:O5"/>
    <mergeCell ref="B16:O16"/>
    <mergeCell ref="A1:O1"/>
    <mergeCell ref="A3:A4"/>
  </mergeCells>
  <phoneticPr fontId="0" type="noConversion"/>
  <printOptions horizontalCentered="1"/>
  <pageMargins left="0.78740157480314965" right="0.16500000000000001" top="1.0687500000000001" bottom="0.98425196850393704" header="0.78740157480314965" footer="0.78740157480314965"/>
  <pageSetup paperSize="9" scale="84" orientation="landscape" r:id="rId1"/>
  <headerFooter alignWithMargins="0">
    <oddHeader xml:space="preserve">&amp;R&amp;"Times New Roman CE,Félkövér dőlt"&amp;11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55"/>
  <sheetViews>
    <sheetView showWhiteSpace="0" view="pageBreakPreview" zoomScaleNormal="120" zoomScaleSheetLayoutView="100" workbookViewId="0">
      <selection activeCell="G154" sqref="G154"/>
    </sheetView>
  </sheetViews>
  <sheetFormatPr defaultColWidth="9.33203125" defaultRowHeight="15.75" x14ac:dyDescent="0.25"/>
  <cols>
    <col min="1" max="1" width="9.5" style="109" customWidth="1"/>
    <col min="2" max="2" width="55.1640625" style="109" customWidth="1"/>
    <col min="3" max="3" width="12.1640625" style="110" customWidth="1"/>
    <col min="4" max="4" width="11.1640625" style="110" customWidth="1"/>
    <col min="5" max="16384" width="9.33203125" style="120"/>
  </cols>
  <sheetData>
    <row r="1" spans="1:4" ht="6" customHeight="1" x14ac:dyDescent="0.25">
      <c r="D1" s="120"/>
    </row>
    <row r="2" spans="1:4" hidden="1" x14ac:dyDescent="0.25">
      <c r="A2" s="460" t="s">
        <v>418</v>
      </c>
      <c r="B2" s="461"/>
      <c r="C2" s="461"/>
      <c r="D2" s="120"/>
    </row>
    <row r="3" spans="1:4" ht="4.5" hidden="1" customHeight="1" x14ac:dyDescent="0.25">
      <c r="A3" s="461"/>
      <c r="B3" s="461"/>
      <c r="C3" s="461"/>
      <c r="D3" s="120"/>
    </row>
    <row r="4" spans="1:4" ht="4.9000000000000004" hidden="1" customHeight="1" x14ac:dyDescent="0.25">
      <c r="A4" s="461"/>
      <c r="B4" s="461"/>
      <c r="C4" s="461"/>
      <c r="D4" s="120"/>
    </row>
    <row r="5" spans="1:4" ht="30.6" customHeight="1" x14ac:dyDescent="0.25">
      <c r="A5" s="463" t="s">
        <v>503</v>
      </c>
      <c r="B5" s="464"/>
      <c r="C5" s="465"/>
      <c r="D5" s="445"/>
    </row>
    <row r="6" spans="1:4" ht="15" customHeight="1" thickBot="1" x14ac:dyDescent="0.3">
      <c r="A6" s="144"/>
      <c r="B6" s="466" t="s">
        <v>502</v>
      </c>
      <c r="C6" s="467"/>
      <c r="D6" s="467"/>
    </row>
    <row r="7" spans="1:4" ht="35.450000000000003" customHeight="1" thickBot="1" x14ac:dyDescent="0.3">
      <c r="A7" s="12" t="s">
        <v>54</v>
      </c>
      <c r="B7" s="13" t="s">
        <v>6</v>
      </c>
      <c r="C7" s="17" t="s">
        <v>433</v>
      </c>
      <c r="D7" s="17" t="s">
        <v>439</v>
      </c>
    </row>
    <row r="8" spans="1:4" s="121" customFormat="1" ht="12" thickBot="1" x14ac:dyDescent="0.25">
      <c r="A8" s="117" t="s">
        <v>399</v>
      </c>
      <c r="B8" s="118" t="s">
        <v>400</v>
      </c>
      <c r="C8" s="119" t="s">
        <v>401</v>
      </c>
      <c r="D8" s="150" t="s">
        <v>402</v>
      </c>
    </row>
    <row r="9" spans="1:4" s="122" customFormat="1" ht="12" customHeight="1" thickBot="1" x14ac:dyDescent="0.25">
      <c r="A9" s="407" t="s">
        <v>7</v>
      </c>
      <c r="B9" s="325" t="s">
        <v>194</v>
      </c>
      <c r="C9" s="326">
        <f>+C10+C11+C12+C13+C14+C15</f>
        <v>7812</v>
      </c>
      <c r="D9" s="327">
        <f>SUM(D10:D15)</f>
        <v>8141</v>
      </c>
    </row>
    <row r="10" spans="1:4" s="122" customFormat="1" ht="12" customHeight="1" x14ac:dyDescent="0.2">
      <c r="A10" s="408" t="s">
        <v>73</v>
      </c>
      <c r="B10" s="329" t="s">
        <v>195</v>
      </c>
      <c r="C10" s="330">
        <v>4112</v>
      </c>
      <c r="D10" s="331">
        <v>4112</v>
      </c>
    </row>
    <row r="11" spans="1:4" s="122" customFormat="1" ht="12" customHeight="1" x14ac:dyDescent="0.2">
      <c r="A11" s="409" t="s">
        <v>74</v>
      </c>
      <c r="B11" s="333" t="s">
        <v>196</v>
      </c>
      <c r="C11" s="334"/>
      <c r="D11" s="331"/>
    </row>
    <row r="12" spans="1:4" s="122" customFormat="1" ht="12" customHeight="1" x14ac:dyDescent="0.2">
      <c r="A12" s="409" t="s">
        <v>75</v>
      </c>
      <c r="B12" s="333" t="s">
        <v>197</v>
      </c>
      <c r="C12" s="334">
        <v>2500</v>
      </c>
      <c r="D12" s="331">
        <v>2618</v>
      </c>
    </row>
    <row r="13" spans="1:4" s="122" customFormat="1" ht="12" customHeight="1" x14ac:dyDescent="0.2">
      <c r="A13" s="409" t="s">
        <v>76</v>
      </c>
      <c r="B13" s="333" t="s">
        <v>198</v>
      </c>
      <c r="C13" s="334">
        <v>1200</v>
      </c>
      <c r="D13" s="331">
        <v>1200</v>
      </c>
    </row>
    <row r="14" spans="1:4" s="122" customFormat="1" ht="12" customHeight="1" x14ac:dyDescent="0.2">
      <c r="A14" s="409" t="s">
        <v>110</v>
      </c>
      <c r="B14" s="333" t="s">
        <v>199</v>
      </c>
      <c r="C14" s="334"/>
      <c r="D14" s="331"/>
    </row>
    <row r="15" spans="1:4" s="122" customFormat="1" ht="12" customHeight="1" thickBot="1" x14ac:dyDescent="0.25">
      <c r="A15" s="410" t="s">
        <v>77</v>
      </c>
      <c r="B15" s="336" t="s">
        <v>200</v>
      </c>
      <c r="C15" s="334"/>
      <c r="D15" s="337">
        <v>211</v>
      </c>
    </row>
    <row r="16" spans="1:4" s="122" customFormat="1" ht="12" customHeight="1" thickBot="1" x14ac:dyDescent="0.25">
      <c r="A16" s="407" t="s">
        <v>8</v>
      </c>
      <c r="B16" s="338" t="s">
        <v>201</v>
      </c>
      <c r="C16" s="326">
        <f>+C17+C18+C19+C20+C21</f>
        <v>8878</v>
      </c>
      <c r="D16" s="339">
        <f>+D17+D18+D19+D20+D21</f>
        <v>28684</v>
      </c>
    </row>
    <row r="17" spans="1:4" s="122" customFormat="1" ht="12" customHeight="1" x14ac:dyDescent="0.2">
      <c r="A17" s="408" t="s">
        <v>79</v>
      </c>
      <c r="B17" s="329" t="s">
        <v>202</v>
      </c>
      <c r="C17" s="330"/>
      <c r="D17" s="340"/>
    </row>
    <row r="18" spans="1:4" s="122" customFormat="1" ht="12" customHeight="1" x14ac:dyDescent="0.2">
      <c r="A18" s="409" t="s">
        <v>80</v>
      </c>
      <c r="B18" s="333" t="s">
        <v>203</v>
      </c>
      <c r="C18" s="334"/>
      <c r="D18" s="331"/>
    </row>
    <row r="19" spans="1:4" s="122" customFormat="1" ht="12" customHeight="1" x14ac:dyDescent="0.2">
      <c r="A19" s="409" t="s">
        <v>81</v>
      </c>
      <c r="B19" s="333" t="s">
        <v>390</v>
      </c>
      <c r="C19" s="334"/>
      <c r="D19" s="331"/>
    </row>
    <row r="20" spans="1:4" s="122" customFormat="1" ht="12" customHeight="1" x14ac:dyDescent="0.2">
      <c r="A20" s="409" t="s">
        <v>82</v>
      </c>
      <c r="B20" s="333" t="s">
        <v>391</v>
      </c>
      <c r="C20" s="334"/>
      <c r="D20" s="331"/>
    </row>
    <row r="21" spans="1:4" s="122" customFormat="1" ht="12" customHeight="1" x14ac:dyDescent="0.2">
      <c r="A21" s="409" t="s">
        <v>83</v>
      </c>
      <c r="B21" s="333" t="s">
        <v>204</v>
      </c>
      <c r="C21" s="334">
        <v>8878</v>
      </c>
      <c r="D21" s="331">
        <v>28684</v>
      </c>
    </row>
    <row r="22" spans="1:4" s="122" customFormat="1" ht="12" customHeight="1" thickBot="1" x14ac:dyDescent="0.25">
      <c r="A22" s="410" t="s">
        <v>92</v>
      </c>
      <c r="B22" s="336" t="s">
        <v>205</v>
      </c>
      <c r="C22" s="341"/>
      <c r="D22" s="337">
        <v>3897</v>
      </c>
    </row>
    <row r="23" spans="1:4" s="122" customFormat="1" ht="12" customHeight="1" thickBot="1" x14ac:dyDescent="0.25">
      <c r="A23" s="407" t="s">
        <v>9</v>
      </c>
      <c r="B23" s="325" t="s">
        <v>206</v>
      </c>
      <c r="C23" s="326">
        <f>+C24+C25+C26+C27+C28</f>
        <v>0</v>
      </c>
      <c r="D23" s="339">
        <f>+D24+D25+D26+D27+D28</f>
        <v>89612</v>
      </c>
    </row>
    <row r="24" spans="1:4" s="122" customFormat="1" ht="12" customHeight="1" x14ac:dyDescent="0.2">
      <c r="A24" s="408" t="s">
        <v>62</v>
      </c>
      <c r="B24" s="329" t="s">
        <v>207</v>
      </c>
      <c r="C24" s="330"/>
      <c r="D24" s="340"/>
    </row>
    <row r="25" spans="1:4" s="122" customFormat="1" ht="12" customHeight="1" x14ac:dyDescent="0.2">
      <c r="A25" s="409" t="s">
        <v>63</v>
      </c>
      <c r="B25" s="333" t="s">
        <v>208</v>
      </c>
      <c r="C25" s="334"/>
      <c r="D25" s="331"/>
    </row>
    <row r="26" spans="1:4" s="122" customFormat="1" ht="12" customHeight="1" x14ac:dyDescent="0.2">
      <c r="A26" s="409" t="s">
        <v>64</v>
      </c>
      <c r="B26" s="333" t="s">
        <v>392</v>
      </c>
      <c r="C26" s="334"/>
      <c r="D26" s="331"/>
    </row>
    <row r="27" spans="1:4" s="122" customFormat="1" ht="12" customHeight="1" x14ac:dyDescent="0.2">
      <c r="A27" s="409" t="s">
        <v>65</v>
      </c>
      <c r="B27" s="333" t="s">
        <v>393</v>
      </c>
      <c r="C27" s="334"/>
      <c r="D27" s="331"/>
    </row>
    <row r="28" spans="1:4" s="122" customFormat="1" ht="12" customHeight="1" x14ac:dyDescent="0.2">
      <c r="A28" s="409" t="s">
        <v>117</v>
      </c>
      <c r="B28" s="333" t="s">
        <v>209</v>
      </c>
      <c r="C28" s="334"/>
      <c r="D28" s="331">
        <v>89612</v>
      </c>
    </row>
    <row r="29" spans="1:4" s="122" customFormat="1" ht="12" customHeight="1" thickBot="1" x14ac:dyDescent="0.25">
      <c r="A29" s="410" t="s">
        <v>118</v>
      </c>
      <c r="B29" s="336" t="s">
        <v>210</v>
      </c>
      <c r="C29" s="341"/>
      <c r="D29" s="337">
        <v>77500</v>
      </c>
    </row>
    <row r="30" spans="1:4" s="122" customFormat="1" ht="12" customHeight="1" thickBot="1" x14ac:dyDescent="0.25">
      <c r="A30" s="407" t="s">
        <v>119</v>
      </c>
      <c r="B30" s="325" t="s">
        <v>211</v>
      </c>
      <c r="C30" s="342">
        <f>+C31+C34+C35+C36</f>
        <v>20000</v>
      </c>
      <c r="D30" s="343">
        <f>+D31+D34+D35+D36</f>
        <v>16667</v>
      </c>
    </row>
    <row r="31" spans="1:4" s="122" customFormat="1" ht="12" customHeight="1" x14ac:dyDescent="0.2">
      <c r="A31" s="408" t="s">
        <v>212</v>
      </c>
      <c r="B31" s="329" t="s">
        <v>218</v>
      </c>
      <c r="C31" s="344">
        <f>+C32+C33</f>
        <v>17400</v>
      </c>
      <c r="D31" s="345">
        <f>+D32+D33</f>
        <v>13786</v>
      </c>
    </row>
    <row r="32" spans="1:4" s="122" customFormat="1" ht="12" customHeight="1" x14ac:dyDescent="0.2">
      <c r="A32" s="409" t="s">
        <v>213</v>
      </c>
      <c r="B32" s="333" t="s">
        <v>219</v>
      </c>
      <c r="C32" s="334">
        <v>400</v>
      </c>
      <c r="D32" s="331">
        <v>436</v>
      </c>
    </row>
    <row r="33" spans="1:4" s="122" customFormat="1" ht="12" customHeight="1" x14ac:dyDescent="0.2">
      <c r="A33" s="409" t="s">
        <v>214</v>
      </c>
      <c r="B33" s="333" t="s">
        <v>220</v>
      </c>
      <c r="C33" s="334">
        <v>17000</v>
      </c>
      <c r="D33" s="331">
        <v>13350</v>
      </c>
    </row>
    <row r="34" spans="1:4" s="122" customFormat="1" ht="12" customHeight="1" x14ac:dyDescent="0.2">
      <c r="A34" s="409" t="s">
        <v>215</v>
      </c>
      <c r="B34" s="333" t="s">
        <v>221</v>
      </c>
      <c r="C34" s="334">
        <v>1300</v>
      </c>
      <c r="D34" s="331">
        <v>1524</v>
      </c>
    </row>
    <row r="35" spans="1:4" s="122" customFormat="1" ht="12" customHeight="1" x14ac:dyDescent="0.2">
      <c r="A35" s="409" t="s">
        <v>216</v>
      </c>
      <c r="B35" s="333" t="s">
        <v>222</v>
      </c>
      <c r="C35" s="334"/>
      <c r="D35" s="331"/>
    </row>
    <row r="36" spans="1:4" s="122" customFormat="1" ht="12" customHeight="1" thickBot="1" x14ac:dyDescent="0.25">
      <c r="A36" s="410" t="s">
        <v>217</v>
      </c>
      <c r="B36" s="336" t="s">
        <v>223</v>
      </c>
      <c r="C36" s="341">
        <v>1300</v>
      </c>
      <c r="D36" s="337">
        <v>1357</v>
      </c>
    </row>
    <row r="37" spans="1:4" s="122" customFormat="1" ht="12" customHeight="1" thickBot="1" x14ac:dyDescent="0.25">
      <c r="A37" s="407" t="s">
        <v>11</v>
      </c>
      <c r="B37" s="325" t="s">
        <v>224</v>
      </c>
      <c r="C37" s="326">
        <f>SUM(C38:C48)</f>
        <v>9372</v>
      </c>
      <c r="D37" s="339">
        <f>SUM(D38:D48)</f>
        <v>2575</v>
      </c>
    </row>
    <row r="38" spans="1:4" s="122" customFormat="1" ht="12" customHeight="1" x14ac:dyDescent="0.2">
      <c r="A38" s="408" t="s">
        <v>66</v>
      </c>
      <c r="B38" s="329" t="s">
        <v>227</v>
      </c>
      <c r="C38" s="330">
        <v>1850</v>
      </c>
      <c r="D38" s="340">
        <v>2312</v>
      </c>
    </row>
    <row r="39" spans="1:4" s="122" customFormat="1" ht="12" customHeight="1" x14ac:dyDescent="0.2">
      <c r="A39" s="409" t="s">
        <v>67</v>
      </c>
      <c r="B39" s="333" t="s">
        <v>228</v>
      </c>
      <c r="C39" s="334"/>
      <c r="D39" s="331"/>
    </row>
    <row r="40" spans="1:4" s="122" customFormat="1" ht="12" customHeight="1" x14ac:dyDescent="0.2">
      <c r="A40" s="409" t="s">
        <v>68</v>
      </c>
      <c r="B40" s="333" t="s">
        <v>229</v>
      </c>
      <c r="C40" s="334"/>
      <c r="D40" s="331">
        <v>6</v>
      </c>
    </row>
    <row r="41" spans="1:4" s="122" customFormat="1" ht="12" customHeight="1" x14ac:dyDescent="0.2">
      <c r="A41" s="409" t="s">
        <v>121</v>
      </c>
      <c r="B41" s="333" t="s">
        <v>230</v>
      </c>
      <c r="C41" s="334">
        <v>20</v>
      </c>
      <c r="D41" s="331">
        <v>49</v>
      </c>
    </row>
    <row r="42" spans="1:4" s="122" customFormat="1" ht="12" customHeight="1" x14ac:dyDescent="0.2">
      <c r="A42" s="409" t="s">
        <v>122</v>
      </c>
      <c r="B42" s="333" t="s">
        <v>231</v>
      </c>
      <c r="C42" s="334"/>
      <c r="D42" s="331"/>
    </row>
    <row r="43" spans="1:4" s="122" customFormat="1" ht="12" customHeight="1" x14ac:dyDescent="0.2">
      <c r="A43" s="409" t="s">
        <v>123</v>
      </c>
      <c r="B43" s="333" t="s">
        <v>232</v>
      </c>
      <c r="C43" s="334"/>
      <c r="D43" s="331"/>
    </row>
    <row r="44" spans="1:4" s="122" customFormat="1" ht="12" customHeight="1" x14ac:dyDescent="0.2">
      <c r="A44" s="409" t="s">
        <v>124</v>
      </c>
      <c r="B44" s="333" t="s">
        <v>233</v>
      </c>
      <c r="C44" s="334"/>
      <c r="D44" s="331"/>
    </row>
    <row r="45" spans="1:4" s="122" customFormat="1" ht="12" customHeight="1" x14ac:dyDescent="0.2">
      <c r="A45" s="409" t="s">
        <v>125</v>
      </c>
      <c r="B45" s="333" t="s">
        <v>234</v>
      </c>
      <c r="C45" s="334">
        <v>2</v>
      </c>
      <c r="D45" s="331">
        <v>1</v>
      </c>
    </row>
    <row r="46" spans="1:4" s="122" customFormat="1" ht="12" customHeight="1" x14ac:dyDescent="0.2">
      <c r="A46" s="409" t="s">
        <v>225</v>
      </c>
      <c r="B46" s="333" t="s">
        <v>235</v>
      </c>
      <c r="C46" s="346"/>
      <c r="D46" s="347"/>
    </row>
    <row r="47" spans="1:4" s="122" customFormat="1" ht="12" customHeight="1" x14ac:dyDescent="0.2">
      <c r="A47" s="410" t="s">
        <v>226</v>
      </c>
      <c r="B47" s="336" t="s">
        <v>438</v>
      </c>
      <c r="C47" s="348"/>
      <c r="D47" s="349">
        <v>66</v>
      </c>
    </row>
    <row r="48" spans="1:4" s="122" customFormat="1" ht="12" customHeight="1" thickBot="1" x14ac:dyDescent="0.25">
      <c r="A48" s="410" t="s">
        <v>226</v>
      </c>
      <c r="B48" s="336" t="s">
        <v>236</v>
      </c>
      <c r="C48" s="348">
        <v>7500</v>
      </c>
      <c r="D48" s="349">
        <v>141</v>
      </c>
    </row>
    <row r="49" spans="1:4" s="122" customFormat="1" ht="12" customHeight="1" thickBot="1" x14ac:dyDescent="0.25">
      <c r="A49" s="407" t="s">
        <v>12</v>
      </c>
      <c r="B49" s="325" t="s">
        <v>237</v>
      </c>
      <c r="C49" s="326">
        <f>SUM(C50:C54)</f>
        <v>4700</v>
      </c>
      <c r="D49" s="339">
        <f>SUM(D50:D54)</f>
        <v>4950</v>
      </c>
    </row>
    <row r="50" spans="1:4" s="122" customFormat="1" ht="12" customHeight="1" x14ac:dyDescent="0.2">
      <c r="A50" s="408" t="s">
        <v>69</v>
      </c>
      <c r="B50" s="329" t="s">
        <v>241</v>
      </c>
      <c r="C50" s="350"/>
      <c r="D50" s="351"/>
    </row>
    <row r="51" spans="1:4" s="122" customFormat="1" ht="12" customHeight="1" x14ac:dyDescent="0.2">
      <c r="A51" s="409" t="s">
        <v>70</v>
      </c>
      <c r="B51" s="333" t="s">
        <v>242</v>
      </c>
      <c r="C51" s="346">
        <v>4000</v>
      </c>
      <c r="D51" s="347">
        <v>4000</v>
      </c>
    </row>
    <row r="52" spans="1:4" s="122" customFormat="1" ht="12" customHeight="1" x14ac:dyDescent="0.2">
      <c r="A52" s="409" t="s">
        <v>238</v>
      </c>
      <c r="B52" s="333" t="s">
        <v>243</v>
      </c>
      <c r="C52" s="346">
        <v>700</v>
      </c>
      <c r="D52" s="347">
        <v>950</v>
      </c>
    </row>
    <row r="53" spans="1:4" s="122" customFormat="1" ht="12" customHeight="1" x14ac:dyDescent="0.2">
      <c r="A53" s="409" t="s">
        <v>239</v>
      </c>
      <c r="B53" s="333" t="s">
        <v>244</v>
      </c>
      <c r="C53" s="346"/>
      <c r="D53" s="347"/>
    </row>
    <row r="54" spans="1:4" s="122" customFormat="1" ht="12" customHeight="1" thickBot="1" x14ac:dyDescent="0.25">
      <c r="A54" s="410" t="s">
        <v>240</v>
      </c>
      <c r="B54" s="336" t="s">
        <v>245</v>
      </c>
      <c r="C54" s="348"/>
      <c r="D54" s="349"/>
    </row>
    <row r="55" spans="1:4" s="122" customFormat="1" ht="12" customHeight="1" thickBot="1" x14ac:dyDescent="0.25">
      <c r="A55" s="407" t="s">
        <v>126</v>
      </c>
      <c r="B55" s="325" t="s">
        <v>246</v>
      </c>
      <c r="C55" s="326">
        <f>SUM(C56:C58)</f>
        <v>0</v>
      </c>
      <c r="D55" s="339">
        <f>SUM(D56:D58)</f>
        <v>0</v>
      </c>
    </row>
    <row r="56" spans="1:4" s="122" customFormat="1" ht="12" customHeight="1" x14ac:dyDescent="0.2">
      <c r="A56" s="408" t="s">
        <v>71</v>
      </c>
      <c r="B56" s="329" t="s">
        <v>247</v>
      </c>
      <c r="C56" s="330"/>
      <c r="D56" s="340"/>
    </row>
    <row r="57" spans="1:4" s="122" customFormat="1" ht="12" customHeight="1" x14ac:dyDescent="0.2">
      <c r="A57" s="409" t="s">
        <v>72</v>
      </c>
      <c r="B57" s="333" t="s">
        <v>248</v>
      </c>
      <c r="C57" s="334"/>
      <c r="D57" s="331"/>
    </row>
    <row r="58" spans="1:4" s="122" customFormat="1" ht="12" customHeight="1" x14ac:dyDescent="0.2">
      <c r="A58" s="409" t="s">
        <v>251</v>
      </c>
      <c r="B58" s="333" t="s">
        <v>249</v>
      </c>
      <c r="C58" s="334"/>
      <c r="D58" s="331"/>
    </row>
    <row r="59" spans="1:4" s="122" customFormat="1" ht="12" customHeight="1" thickBot="1" x14ac:dyDescent="0.25">
      <c r="A59" s="410" t="s">
        <v>252</v>
      </c>
      <c r="B59" s="336" t="s">
        <v>250</v>
      </c>
      <c r="C59" s="341"/>
      <c r="D59" s="337"/>
    </row>
    <row r="60" spans="1:4" s="122" customFormat="1" ht="12" customHeight="1" thickBot="1" x14ac:dyDescent="0.25">
      <c r="A60" s="407" t="s">
        <v>14</v>
      </c>
      <c r="B60" s="338" t="s">
        <v>253</v>
      </c>
      <c r="C60" s="326">
        <f>SUM(C61:C63)</f>
        <v>0</v>
      </c>
      <c r="D60" s="339">
        <f>SUM(D61:D63)</f>
        <v>9594</v>
      </c>
    </row>
    <row r="61" spans="1:4" s="122" customFormat="1" ht="12" customHeight="1" x14ac:dyDescent="0.2">
      <c r="A61" s="408" t="s">
        <v>127</v>
      </c>
      <c r="B61" s="329" t="s">
        <v>255</v>
      </c>
      <c r="C61" s="346"/>
      <c r="D61" s="351"/>
    </row>
    <row r="62" spans="1:4" s="122" customFormat="1" ht="12" customHeight="1" x14ac:dyDescent="0.2">
      <c r="A62" s="409" t="s">
        <v>128</v>
      </c>
      <c r="B62" s="333" t="s">
        <v>395</v>
      </c>
      <c r="C62" s="346"/>
      <c r="D62" s="347"/>
    </row>
    <row r="63" spans="1:4" s="122" customFormat="1" ht="12" customHeight="1" x14ac:dyDescent="0.2">
      <c r="A63" s="409" t="s">
        <v>168</v>
      </c>
      <c r="B63" s="333" t="s">
        <v>256</v>
      </c>
      <c r="C63" s="346"/>
      <c r="D63" s="347">
        <v>9594</v>
      </c>
    </row>
    <row r="64" spans="1:4" s="122" customFormat="1" ht="12" customHeight="1" thickBot="1" x14ac:dyDescent="0.25">
      <c r="A64" s="410" t="s">
        <v>254</v>
      </c>
      <c r="B64" s="336" t="s">
        <v>257</v>
      </c>
      <c r="C64" s="346"/>
      <c r="D64" s="349"/>
    </row>
    <row r="65" spans="1:4" s="122" customFormat="1" ht="12" customHeight="1" thickBot="1" x14ac:dyDescent="0.25">
      <c r="A65" s="407" t="s">
        <v>15</v>
      </c>
      <c r="B65" s="325" t="s">
        <v>258</v>
      </c>
      <c r="C65" s="342">
        <f>+C9+C16+C23+C30+C37+C49+C55+C60</f>
        <v>50762</v>
      </c>
      <c r="D65" s="343">
        <f>+D9+D16+D23+D30+D37+D49+D55+D60</f>
        <v>160223</v>
      </c>
    </row>
    <row r="66" spans="1:4" s="122" customFormat="1" ht="12" customHeight="1" thickBot="1" x14ac:dyDescent="0.25">
      <c r="A66" s="411" t="s">
        <v>259</v>
      </c>
      <c r="B66" s="338" t="s">
        <v>260</v>
      </c>
      <c r="C66" s="326">
        <f>SUM(C67:C69)</f>
        <v>0</v>
      </c>
      <c r="D66" s="327">
        <f>SUM(D67:D69)</f>
        <v>0</v>
      </c>
    </row>
    <row r="67" spans="1:4" s="122" customFormat="1" ht="12" customHeight="1" x14ac:dyDescent="0.2">
      <c r="A67" s="408" t="s">
        <v>293</v>
      </c>
      <c r="B67" s="329" t="s">
        <v>261</v>
      </c>
      <c r="C67" s="346"/>
      <c r="D67" s="347"/>
    </row>
    <row r="68" spans="1:4" s="122" customFormat="1" ht="12" customHeight="1" x14ac:dyDescent="0.2">
      <c r="A68" s="409" t="s">
        <v>302</v>
      </c>
      <c r="B68" s="333" t="s">
        <v>262</v>
      </c>
      <c r="C68" s="346"/>
      <c r="D68" s="347"/>
    </row>
    <row r="69" spans="1:4" s="122" customFormat="1" ht="12" customHeight="1" thickBot="1" x14ac:dyDescent="0.25">
      <c r="A69" s="410" t="s">
        <v>303</v>
      </c>
      <c r="B69" s="353" t="s">
        <v>263</v>
      </c>
      <c r="C69" s="346"/>
      <c r="D69" s="349"/>
    </row>
    <row r="70" spans="1:4" s="122" customFormat="1" ht="12" customHeight="1" thickBot="1" x14ac:dyDescent="0.25">
      <c r="A70" s="411" t="s">
        <v>264</v>
      </c>
      <c r="B70" s="338" t="s">
        <v>265</v>
      </c>
      <c r="C70" s="326">
        <f>SUM(C71:C74)</f>
        <v>0</v>
      </c>
      <c r="D70" s="339">
        <f>SUM(D71:D74)</f>
        <v>0</v>
      </c>
    </row>
    <row r="71" spans="1:4" s="122" customFormat="1" ht="12" customHeight="1" x14ac:dyDescent="0.2">
      <c r="A71" s="408" t="s">
        <v>111</v>
      </c>
      <c r="B71" s="329" t="s">
        <v>266</v>
      </c>
      <c r="C71" s="346"/>
      <c r="D71" s="351"/>
    </row>
    <row r="72" spans="1:4" s="122" customFormat="1" ht="12" customHeight="1" x14ac:dyDescent="0.2">
      <c r="A72" s="409" t="s">
        <v>112</v>
      </c>
      <c r="B72" s="333" t="s">
        <v>267</v>
      </c>
      <c r="C72" s="346"/>
      <c r="D72" s="347"/>
    </row>
    <row r="73" spans="1:4" s="122" customFormat="1" ht="12" customHeight="1" x14ac:dyDescent="0.2">
      <c r="A73" s="409" t="s">
        <v>294</v>
      </c>
      <c r="B73" s="333" t="s">
        <v>268</v>
      </c>
      <c r="C73" s="346"/>
      <c r="D73" s="347"/>
    </row>
    <row r="74" spans="1:4" s="122" customFormat="1" ht="12" customHeight="1" thickBot="1" x14ac:dyDescent="0.25">
      <c r="A74" s="410" t="s">
        <v>295</v>
      </c>
      <c r="B74" s="336" t="s">
        <v>269</v>
      </c>
      <c r="C74" s="346"/>
      <c r="D74" s="349"/>
    </row>
    <row r="75" spans="1:4" s="122" customFormat="1" ht="12" customHeight="1" thickBot="1" x14ac:dyDescent="0.25">
      <c r="A75" s="411" t="s">
        <v>270</v>
      </c>
      <c r="B75" s="338" t="s">
        <v>271</v>
      </c>
      <c r="C75" s="326">
        <f>SUM(C76:C77)</f>
        <v>16384</v>
      </c>
      <c r="D75" s="339">
        <f>SUM(D76:D77)</f>
        <v>10941</v>
      </c>
    </row>
    <row r="76" spans="1:4" s="122" customFormat="1" ht="12" customHeight="1" x14ac:dyDescent="0.2">
      <c r="A76" s="408" t="s">
        <v>296</v>
      </c>
      <c r="B76" s="329" t="s">
        <v>272</v>
      </c>
      <c r="C76" s="346">
        <v>16384</v>
      </c>
      <c r="D76" s="351">
        <v>10941</v>
      </c>
    </row>
    <row r="77" spans="1:4" s="122" customFormat="1" ht="12" customHeight="1" thickBot="1" x14ac:dyDescent="0.25">
      <c r="A77" s="410" t="s">
        <v>297</v>
      </c>
      <c r="B77" s="336" t="s">
        <v>273</v>
      </c>
      <c r="C77" s="346"/>
      <c r="D77" s="349"/>
    </row>
    <row r="78" spans="1:4" s="122" customFormat="1" ht="12" customHeight="1" thickBot="1" x14ac:dyDescent="0.25">
      <c r="A78" s="411" t="s">
        <v>274</v>
      </c>
      <c r="B78" s="338" t="s">
        <v>275</v>
      </c>
      <c r="C78" s="326">
        <f>SUM(C79:C81)</f>
        <v>0</v>
      </c>
      <c r="D78" s="339">
        <f>SUM(D79:D81)</f>
        <v>0</v>
      </c>
    </row>
    <row r="79" spans="1:4" s="122" customFormat="1" ht="12" customHeight="1" x14ac:dyDescent="0.2">
      <c r="A79" s="408" t="s">
        <v>298</v>
      </c>
      <c r="B79" s="329" t="s">
        <v>276</v>
      </c>
      <c r="C79" s="346"/>
      <c r="D79" s="351"/>
    </row>
    <row r="80" spans="1:4" s="122" customFormat="1" ht="12" customHeight="1" x14ac:dyDescent="0.2">
      <c r="A80" s="409" t="s">
        <v>299</v>
      </c>
      <c r="B80" s="333" t="s">
        <v>277</v>
      </c>
      <c r="C80" s="346"/>
      <c r="D80" s="347"/>
    </row>
    <row r="81" spans="1:4" s="122" customFormat="1" ht="12" customHeight="1" thickBot="1" x14ac:dyDescent="0.25">
      <c r="A81" s="410" t="s">
        <v>300</v>
      </c>
      <c r="B81" s="336" t="s">
        <v>278</v>
      </c>
      <c r="C81" s="346"/>
      <c r="D81" s="349"/>
    </row>
    <row r="82" spans="1:4" s="122" customFormat="1" ht="12" customHeight="1" thickBot="1" x14ac:dyDescent="0.25">
      <c r="A82" s="411" t="s">
        <v>279</v>
      </c>
      <c r="B82" s="338" t="s">
        <v>301</v>
      </c>
      <c r="C82" s="326">
        <f>SUM(C83:C86)</f>
        <v>0</v>
      </c>
      <c r="D82" s="339">
        <f>SUM(D83:D86)</f>
        <v>0</v>
      </c>
    </row>
    <row r="83" spans="1:4" s="122" customFormat="1" ht="12" customHeight="1" x14ac:dyDescent="0.2">
      <c r="A83" s="412" t="s">
        <v>280</v>
      </c>
      <c r="B83" s="329" t="s">
        <v>281</v>
      </c>
      <c r="C83" s="346"/>
      <c r="D83" s="351"/>
    </row>
    <row r="84" spans="1:4" s="122" customFormat="1" ht="12" customHeight="1" x14ac:dyDescent="0.2">
      <c r="A84" s="413" t="s">
        <v>282</v>
      </c>
      <c r="B84" s="333" t="s">
        <v>283</v>
      </c>
      <c r="C84" s="346"/>
      <c r="D84" s="347"/>
    </row>
    <row r="85" spans="1:4" s="122" customFormat="1" ht="12" customHeight="1" x14ac:dyDescent="0.2">
      <c r="A85" s="413" t="s">
        <v>284</v>
      </c>
      <c r="B85" s="333" t="s">
        <v>285</v>
      </c>
      <c r="C85" s="346"/>
      <c r="D85" s="347"/>
    </row>
    <row r="86" spans="1:4" s="122" customFormat="1" ht="12" customHeight="1" thickBot="1" x14ac:dyDescent="0.25">
      <c r="A86" s="414" t="s">
        <v>286</v>
      </c>
      <c r="B86" s="336" t="s">
        <v>287</v>
      </c>
      <c r="C86" s="346"/>
      <c r="D86" s="349"/>
    </row>
    <row r="87" spans="1:4" s="122" customFormat="1" ht="13.5" customHeight="1" thickBot="1" x14ac:dyDescent="0.25">
      <c r="A87" s="411" t="s">
        <v>288</v>
      </c>
      <c r="B87" s="338" t="s">
        <v>289</v>
      </c>
      <c r="C87" s="357"/>
      <c r="D87" s="358"/>
    </row>
    <row r="88" spans="1:4" s="122" customFormat="1" ht="15.75" customHeight="1" thickBot="1" x14ac:dyDescent="0.25">
      <c r="A88" s="411" t="s">
        <v>290</v>
      </c>
      <c r="B88" s="359" t="s">
        <v>291</v>
      </c>
      <c r="C88" s="342">
        <f>+C66+C70+C75+C78+C82+C87</f>
        <v>16384</v>
      </c>
      <c r="D88" s="343">
        <v>10941</v>
      </c>
    </row>
    <row r="89" spans="1:4" s="122" customFormat="1" ht="28.9" customHeight="1" thickBot="1" x14ac:dyDescent="0.25">
      <c r="A89" s="415" t="s">
        <v>304</v>
      </c>
      <c r="B89" s="361" t="s">
        <v>292</v>
      </c>
      <c r="C89" s="342">
        <f>+C65+C88</f>
        <v>67146</v>
      </c>
      <c r="D89" s="362">
        <f>+D65+D88</f>
        <v>171164</v>
      </c>
    </row>
    <row r="90" spans="1:4" s="122" customFormat="1" ht="21" hidden="1" customHeight="1" x14ac:dyDescent="0.2">
      <c r="A90" s="416"/>
      <c r="B90" s="402"/>
      <c r="C90" s="403"/>
      <c r="D90" s="403"/>
    </row>
    <row r="91" spans="1:4" s="122" customFormat="1" ht="16.899999999999999" customHeight="1" x14ac:dyDescent="0.2">
      <c r="A91" s="452" t="s">
        <v>35</v>
      </c>
      <c r="B91" s="452"/>
      <c r="C91" s="452"/>
      <c r="D91" s="403"/>
    </row>
    <row r="92" spans="1:4" ht="16.5" customHeight="1" thickBot="1" x14ac:dyDescent="0.3">
      <c r="A92" s="454"/>
      <c r="B92" s="462"/>
      <c r="C92" s="468" t="s">
        <v>472</v>
      </c>
      <c r="D92" s="469"/>
    </row>
    <row r="93" spans="1:4" ht="38.1" customHeight="1" thickBot="1" x14ac:dyDescent="0.3">
      <c r="A93" s="12" t="s">
        <v>54</v>
      </c>
      <c r="B93" s="13" t="s">
        <v>36</v>
      </c>
      <c r="C93" s="17" t="s">
        <v>433</v>
      </c>
      <c r="D93" s="17" t="s">
        <v>439</v>
      </c>
    </row>
    <row r="94" spans="1:4" s="121" customFormat="1" ht="12" customHeight="1" thickBot="1" x14ac:dyDescent="0.25">
      <c r="A94" s="12" t="s">
        <v>399</v>
      </c>
      <c r="B94" s="13" t="s">
        <v>400</v>
      </c>
      <c r="C94" s="17" t="s">
        <v>401</v>
      </c>
      <c r="D94" s="149" t="s">
        <v>402</v>
      </c>
    </row>
    <row r="95" spans="1:4" ht="12" customHeight="1" thickBot="1" x14ac:dyDescent="0.3">
      <c r="A95" s="417" t="s">
        <v>7</v>
      </c>
      <c r="B95" s="369" t="s">
        <v>497</v>
      </c>
      <c r="C95" s="370">
        <f>SUM(C96:C100)</f>
        <v>43616</v>
      </c>
      <c r="D95" s="370">
        <f>SUM(D96:D100)</f>
        <v>62739</v>
      </c>
    </row>
    <row r="96" spans="1:4" ht="12" customHeight="1" x14ac:dyDescent="0.25">
      <c r="A96" s="418" t="s">
        <v>73</v>
      </c>
      <c r="B96" s="372" t="s">
        <v>37</v>
      </c>
      <c r="C96" s="373">
        <v>14646</v>
      </c>
      <c r="D96" s="373">
        <v>29074</v>
      </c>
    </row>
    <row r="97" spans="1:4" ht="12" customHeight="1" x14ac:dyDescent="0.25">
      <c r="A97" s="409" t="s">
        <v>74</v>
      </c>
      <c r="B97" s="374" t="s">
        <v>129</v>
      </c>
      <c r="C97" s="334">
        <v>3388</v>
      </c>
      <c r="D97" s="334">
        <v>4632</v>
      </c>
    </row>
    <row r="98" spans="1:4" ht="12" customHeight="1" x14ac:dyDescent="0.25">
      <c r="A98" s="409" t="s">
        <v>75</v>
      </c>
      <c r="B98" s="374" t="s">
        <v>103</v>
      </c>
      <c r="C98" s="341">
        <v>17189</v>
      </c>
      <c r="D98" s="341">
        <v>23611</v>
      </c>
    </row>
    <row r="99" spans="1:4" ht="12" customHeight="1" x14ac:dyDescent="0.25">
      <c r="A99" s="409" t="s">
        <v>76</v>
      </c>
      <c r="B99" s="375" t="s">
        <v>130</v>
      </c>
      <c r="C99" s="341">
        <v>1545</v>
      </c>
      <c r="D99" s="341">
        <v>881</v>
      </c>
    </row>
    <row r="100" spans="1:4" ht="12" customHeight="1" x14ac:dyDescent="0.25">
      <c r="A100" s="409" t="s">
        <v>87</v>
      </c>
      <c r="B100" s="376" t="s">
        <v>131</v>
      </c>
      <c r="C100" s="341">
        <f>SUM(C101:C110)</f>
        <v>6848</v>
      </c>
      <c r="D100" s="341">
        <f>SUM(D101:D110)</f>
        <v>4541</v>
      </c>
    </row>
    <row r="101" spans="1:4" ht="12" customHeight="1" x14ac:dyDescent="0.25">
      <c r="A101" s="409" t="s">
        <v>77</v>
      </c>
      <c r="B101" s="374" t="s">
        <v>307</v>
      </c>
      <c r="C101" s="341"/>
      <c r="D101" s="341"/>
    </row>
    <row r="102" spans="1:4" ht="12" customHeight="1" x14ac:dyDescent="0.25">
      <c r="A102" s="409" t="s">
        <v>78</v>
      </c>
      <c r="B102" s="377" t="s">
        <v>308</v>
      </c>
      <c r="C102" s="341"/>
      <c r="D102" s="341"/>
    </row>
    <row r="103" spans="1:4" ht="12" customHeight="1" x14ac:dyDescent="0.25">
      <c r="A103" s="409" t="s">
        <v>88</v>
      </c>
      <c r="B103" s="378" t="s">
        <v>309</v>
      </c>
      <c r="C103" s="341"/>
      <c r="D103" s="341"/>
    </row>
    <row r="104" spans="1:4" ht="12" customHeight="1" x14ac:dyDescent="0.25">
      <c r="A104" s="409" t="s">
        <v>89</v>
      </c>
      <c r="B104" s="378" t="s">
        <v>310</v>
      </c>
      <c r="C104" s="341"/>
      <c r="D104" s="341"/>
    </row>
    <row r="105" spans="1:4" ht="12" customHeight="1" x14ac:dyDescent="0.25">
      <c r="A105" s="409" t="s">
        <v>90</v>
      </c>
      <c r="B105" s="377" t="s">
        <v>311</v>
      </c>
      <c r="C105" s="341">
        <v>5857</v>
      </c>
      <c r="D105" s="341">
        <v>4198</v>
      </c>
    </row>
    <row r="106" spans="1:4" ht="12" customHeight="1" x14ac:dyDescent="0.25">
      <c r="A106" s="409" t="s">
        <v>91</v>
      </c>
      <c r="B106" s="377" t="s">
        <v>312</v>
      </c>
      <c r="C106" s="341"/>
      <c r="D106" s="341"/>
    </row>
    <row r="107" spans="1:4" ht="12" customHeight="1" x14ac:dyDescent="0.25">
      <c r="A107" s="409" t="s">
        <v>93</v>
      </c>
      <c r="B107" s="378" t="s">
        <v>313</v>
      </c>
      <c r="C107" s="341"/>
      <c r="D107" s="341"/>
    </row>
    <row r="108" spans="1:4" ht="12" customHeight="1" x14ac:dyDescent="0.25">
      <c r="A108" s="419" t="s">
        <v>132</v>
      </c>
      <c r="B108" s="380" t="s">
        <v>314</v>
      </c>
      <c r="C108" s="341"/>
      <c r="D108" s="341"/>
    </row>
    <row r="109" spans="1:4" ht="12" customHeight="1" x14ac:dyDescent="0.25">
      <c r="A109" s="409" t="s">
        <v>305</v>
      </c>
      <c r="B109" s="380" t="s">
        <v>315</v>
      </c>
      <c r="C109" s="341"/>
      <c r="D109" s="341"/>
    </row>
    <row r="110" spans="1:4" ht="12" customHeight="1" thickBot="1" x14ac:dyDescent="0.3">
      <c r="A110" s="420" t="s">
        <v>306</v>
      </c>
      <c r="B110" s="382" t="s">
        <v>316</v>
      </c>
      <c r="C110" s="383">
        <v>991</v>
      </c>
      <c r="D110" s="383">
        <v>343</v>
      </c>
    </row>
    <row r="111" spans="1:4" ht="12" customHeight="1" thickBot="1" x14ac:dyDescent="0.3">
      <c r="A111" s="407" t="s">
        <v>8</v>
      </c>
      <c r="B111" s="384" t="s">
        <v>498</v>
      </c>
      <c r="C111" s="326">
        <f>+C112+C114+C116</f>
        <v>18820</v>
      </c>
      <c r="D111" s="326">
        <f>+D112+D114+D116</f>
        <v>34198</v>
      </c>
    </row>
    <row r="112" spans="1:4" ht="12" customHeight="1" x14ac:dyDescent="0.25">
      <c r="A112" s="408" t="s">
        <v>79</v>
      </c>
      <c r="B112" s="374" t="s">
        <v>167</v>
      </c>
      <c r="C112" s="330">
        <v>7031</v>
      </c>
      <c r="D112" s="330">
        <v>19201</v>
      </c>
    </row>
    <row r="113" spans="1:4" ht="12" customHeight="1" x14ac:dyDescent="0.25">
      <c r="A113" s="408" t="s">
        <v>80</v>
      </c>
      <c r="B113" s="385" t="s">
        <v>320</v>
      </c>
      <c r="C113" s="330"/>
      <c r="D113" s="330"/>
    </row>
    <row r="114" spans="1:4" ht="12" customHeight="1" x14ac:dyDescent="0.25">
      <c r="A114" s="408" t="s">
        <v>81</v>
      </c>
      <c r="B114" s="385" t="s">
        <v>133</v>
      </c>
      <c r="C114" s="334">
        <v>11789</v>
      </c>
      <c r="D114" s="334">
        <v>14997</v>
      </c>
    </row>
    <row r="115" spans="1:4" ht="12" customHeight="1" x14ac:dyDescent="0.25">
      <c r="A115" s="408" t="s">
        <v>82</v>
      </c>
      <c r="B115" s="385" t="s">
        <v>321</v>
      </c>
      <c r="C115" s="386"/>
      <c r="D115" s="386"/>
    </row>
    <row r="116" spans="1:4" ht="12" customHeight="1" x14ac:dyDescent="0.25">
      <c r="A116" s="408" t="s">
        <v>83</v>
      </c>
      <c r="B116" s="387" t="s">
        <v>169</v>
      </c>
      <c r="C116" s="386"/>
      <c r="D116" s="386"/>
    </row>
    <row r="117" spans="1:4" ht="12" customHeight="1" x14ac:dyDescent="0.25">
      <c r="A117" s="408" t="s">
        <v>92</v>
      </c>
      <c r="B117" s="388" t="s">
        <v>396</v>
      </c>
      <c r="C117" s="386"/>
      <c r="D117" s="386"/>
    </row>
    <row r="118" spans="1:4" ht="12" customHeight="1" x14ac:dyDescent="0.25">
      <c r="A118" s="408" t="s">
        <v>94</v>
      </c>
      <c r="B118" s="389" t="s">
        <v>326</v>
      </c>
      <c r="C118" s="386"/>
      <c r="D118" s="386"/>
    </row>
    <row r="119" spans="1:4" ht="24" x14ac:dyDescent="0.25">
      <c r="A119" s="408" t="s">
        <v>134</v>
      </c>
      <c r="B119" s="378" t="s">
        <v>310</v>
      </c>
      <c r="C119" s="386"/>
      <c r="D119" s="386"/>
    </row>
    <row r="120" spans="1:4" ht="12" customHeight="1" x14ac:dyDescent="0.25">
      <c r="A120" s="408" t="s">
        <v>135</v>
      </c>
      <c r="B120" s="378" t="s">
        <v>325</v>
      </c>
      <c r="C120" s="386"/>
      <c r="D120" s="386"/>
    </row>
    <row r="121" spans="1:4" ht="12" customHeight="1" x14ac:dyDescent="0.25">
      <c r="A121" s="408" t="s">
        <v>136</v>
      </c>
      <c r="B121" s="378" t="s">
        <v>324</v>
      </c>
      <c r="C121" s="386"/>
      <c r="D121" s="386"/>
    </row>
    <row r="122" spans="1:4" ht="12" customHeight="1" x14ac:dyDescent="0.25">
      <c r="A122" s="408" t="s">
        <v>317</v>
      </c>
      <c r="B122" s="378" t="s">
        <v>313</v>
      </c>
      <c r="C122" s="386"/>
      <c r="D122" s="386"/>
    </row>
    <row r="123" spans="1:4" ht="12" customHeight="1" x14ac:dyDescent="0.25">
      <c r="A123" s="408" t="s">
        <v>318</v>
      </c>
      <c r="B123" s="378" t="s">
        <v>323</v>
      </c>
      <c r="C123" s="386"/>
      <c r="D123" s="386"/>
    </row>
    <row r="124" spans="1:4" ht="24.75" thickBot="1" x14ac:dyDescent="0.3">
      <c r="A124" s="419" t="s">
        <v>319</v>
      </c>
      <c r="B124" s="378" t="s">
        <v>322</v>
      </c>
      <c r="C124" s="390"/>
      <c r="D124" s="390"/>
    </row>
    <row r="125" spans="1:4" ht="12" customHeight="1" thickBot="1" x14ac:dyDescent="0.3">
      <c r="A125" s="407" t="s">
        <v>9</v>
      </c>
      <c r="B125" s="391" t="s">
        <v>327</v>
      </c>
      <c r="C125" s="326">
        <f>SUM(C126:C127)</f>
        <v>4398</v>
      </c>
      <c r="D125" s="326">
        <f>SUM(D126:D127)</f>
        <v>73915</v>
      </c>
    </row>
    <row r="126" spans="1:4" ht="12" customHeight="1" x14ac:dyDescent="0.25">
      <c r="A126" s="408" t="s">
        <v>62</v>
      </c>
      <c r="B126" s="392" t="s">
        <v>45</v>
      </c>
      <c r="C126" s="330">
        <v>4398</v>
      </c>
      <c r="D126" s="330">
        <v>73915</v>
      </c>
    </row>
    <row r="127" spans="1:4" ht="12" customHeight="1" thickBot="1" x14ac:dyDescent="0.3">
      <c r="A127" s="410" t="s">
        <v>63</v>
      </c>
      <c r="B127" s="385" t="s">
        <v>46</v>
      </c>
      <c r="C127" s="341"/>
      <c r="D127" s="341"/>
    </row>
    <row r="128" spans="1:4" ht="12" customHeight="1" thickBot="1" x14ac:dyDescent="0.3">
      <c r="A128" s="407" t="s">
        <v>10</v>
      </c>
      <c r="B128" s="391" t="s">
        <v>328</v>
      </c>
      <c r="C128" s="326">
        <f>+C95+C111+C125</f>
        <v>66834</v>
      </c>
      <c r="D128" s="326">
        <f>+D95+D111+D125</f>
        <v>170852</v>
      </c>
    </row>
    <row r="129" spans="1:4" ht="12" customHeight="1" thickBot="1" x14ac:dyDescent="0.3">
      <c r="A129" s="407" t="s">
        <v>11</v>
      </c>
      <c r="B129" s="391" t="s">
        <v>329</v>
      </c>
      <c r="C129" s="326">
        <f>+C130+C131+C132</f>
        <v>0</v>
      </c>
      <c r="D129" s="326">
        <f>+D130+D131+D132</f>
        <v>0</v>
      </c>
    </row>
    <row r="130" spans="1:4" ht="12" customHeight="1" x14ac:dyDescent="0.25">
      <c r="A130" s="408" t="s">
        <v>66</v>
      </c>
      <c r="B130" s="392" t="s">
        <v>330</v>
      </c>
      <c r="C130" s="386"/>
      <c r="D130" s="386"/>
    </row>
    <row r="131" spans="1:4" ht="12" customHeight="1" x14ac:dyDescent="0.25">
      <c r="A131" s="408" t="s">
        <v>67</v>
      </c>
      <c r="B131" s="392" t="s">
        <v>331</v>
      </c>
      <c r="C131" s="386"/>
      <c r="D131" s="386"/>
    </row>
    <row r="132" spans="1:4" ht="12" customHeight="1" thickBot="1" x14ac:dyDescent="0.3">
      <c r="A132" s="419" t="s">
        <v>68</v>
      </c>
      <c r="B132" s="393" t="s">
        <v>332</v>
      </c>
      <c r="C132" s="386"/>
      <c r="D132" s="386"/>
    </row>
    <row r="133" spans="1:4" ht="12" customHeight="1" thickBot="1" x14ac:dyDescent="0.3">
      <c r="A133" s="407" t="s">
        <v>12</v>
      </c>
      <c r="B133" s="391" t="s">
        <v>378</v>
      </c>
      <c r="C133" s="326">
        <f>+C134+C135+C136+C137</f>
        <v>0</v>
      </c>
      <c r="D133" s="326">
        <f>+D134+D135+D136+D137</f>
        <v>0</v>
      </c>
    </row>
    <row r="134" spans="1:4" ht="12" customHeight="1" x14ac:dyDescent="0.25">
      <c r="A134" s="408" t="s">
        <v>69</v>
      </c>
      <c r="B134" s="392" t="s">
        <v>333</v>
      </c>
      <c r="C134" s="386"/>
      <c r="D134" s="386"/>
    </row>
    <row r="135" spans="1:4" ht="12" customHeight="1" x14ac:dyDescent="0.25">
      <c r="A135" s="408" t="s">
        <v>70</v>
      </c>
      <c r="B135" s="392" t="s">
        <v>334</v>
      </c>
      <c r="C135" s="386"/>
      <c r="D135" s="386"/>
    </row>
    <row r="136" spans="1:4" ht="12" customHeight="1" x14ac:dyDescent="0.25">
      <c r="A136" s="408" t="s">
        <v>238</v>
      </c>
      <c r="B136" s="392" t="s">
        <v>335</v>
      </c>
      <c r="C136" s="386"/>
      <c r="D136" s="386"/>
    </row>
    <row r="137" spans="1:4" ht="12" customHeight="1" thickBot="1" x14ac:dyDescent="0.3">
      <c r="A137" s="419" t="s">
        <v>239</v>
      </c>
      <c r="B137" s="393" t="s">
        <v>336</v>
      </c>
      <c r="C137" s="386"/>
      <c r="D137" s="386"/>
    </row>
    <row r="138" spans="1:4" ht="12" customHeight="1" thickBot="1" x14ac:dyDescent="0.3">
      <c r="A138" s="407" t="s">
        <v>13</v>
      </c>
      <c r="B138" s="391" t="s">
        <v>337</v>
      </c>
      <c r="C138" s="342">
        <f>+C139+C140+C141+C142</f>
        <v>312</v>
      </c>
      <c r="D138" s="342">
        <f>+D139+D140+D141+D142</f>
        <v>312</v>
      </c>
    </row>
    <row r="139" spans="1:4" ht="12" customHeight="1" x14ac:dyDescent="0.25">
      <c r="A139" s="408" t="s">
        <v>71</v>
      </c>
      <c r="B139" s="392" t="s">
        <v>338</v>
      </c>
      <c r="C139" s="386"/>
      <c r="D139" s="386"/>
    </row>
    <row r="140" spans="1:4" ht="12" customHeight="1" x14ac:dyDescent="0.25">
      <c r="A140" s="408" t="s">
        <v>72</v>
      </c>
      <c r="B140" s="392" t="s">
        <v>348</v>
      </c>
      <c r="C140" s="386">
        <v>312</v>
      </c>
      <c r="D140" s="386">
        <v>312</v>
      </c>
    </row>
    <row r="141" spans="1:4" ht="12" customHeight="1" x14ac:dyDescent="0.25">
      <c r="A141" s="408" t="s">
        <v>251</v>
      </c>
      <c r="B141" s="392" t="s">
        <v>339</v>
      </c>
      <c r="C141" s="386"/>
      <c r="D141" s="386"/>
    </row>
    <row r="142" spans="1:4" ht="12" customHeight="1" thickBot="1" x14ac:dyDescent="0.3">
      <c r="A142" s="419" t="s">
        <v>252</v>
      </c>
      <c r="B142" s="393" t="s">
        <v>340</v>
      </c>
      <c r="C142" s="386"/>
      <c r="D142" s="386"/>
    </row>
    <row r="143" spans="1:4" ht="12" customHeight="1" thickBot="1" x14ac:dyDescent="0.3">
      <c r="A143" s="407" t="s">
        <v>14</v>
      </c>
      <c r="B143" s="391" t="s">
        <v>341</v>
      </c>
      <c r="C143" s="394">
        <f>+C144+C145+C146+C147</f>
        <v>0</v>
      </c>
      <c r="D143" s="394">
        <f>+D144+D145+D146+D147</f>
        <v>0</v>
      </c>
    </row>
    <row r="144" spans="1:4" ht="12" customHeight="1" x14ac:dyDescent="0.25">
      <c r="A144" s="408" t="s">
        <v>127</v>
      </c>
      <c r="B144" s="392" t="s">
        <v>342</v>
      </c>
      <c r="C144" s="386"/>
      <c r="D144" s="386"/>
    </row>
    <row r="145" spans="1:7" ht="12" customHeight="1" x14ac:dyDescent="0.25">
      <c r="A145" s="408" t="s">
        <v>128</v>
      </c>
      <c r="B145" s="392" t="s">
        <v>343</v>
      </c>
      <c r="C145" s="386"/>
      <c r="D145" s="386"/>
    </row>
    <row r="146" spans="1:7" ht="12" customHeight="1" x14ac:dyDescent="0.25">
      <c r="A146" s="408" t="s">
        <v>168</v>
      </c>
      <c r="B146" s="392" t="s">
        <v>344</v>
      </c>
      <c r="C146" s="386"/>
      <c r="D146" s="386"/>
    </row>
    <row r="147" spans="1:7" ht="12" customHeight="1" thickBot="1" x14ac:dyDescent="0.3">
      <c r="A147" s="408" t="s">
        <v>254</v>
      </c>
      <c r="B147" s="392" t="s">
        <v>345</v>
      </c>
      <c r="C147" s="386"/>
      <c r="D147" s="386"/>
    </row>
    <row r="148" spans="1:7" ht="15" customHeight="1" thickBot="1" x14ac:dyDescent="0.3">
      <c r="A148" s="407" t="s">
        <v>15</v>
      </c>
      <c r="B148" s="391" t="s">
        <v>346</v>
      </c>
      <c r="C148" s="129">
        <f>+C129+C133+C138+C143</f>
        <v>312</v>
      </c>
      <c r="D148" s="129">
        <f>+D129+D133+D138+D143</f>
        <v>312</v>
      </c>
      <c r="E148" s="130"/>
      <c r="F148" s="130"/>
      <c r="G148" s="130"/>
    </row>
    <row r="149" spans="1:7" s="122" customFormat="1" ht="12.95" customHeight="1" thickBot="1" x14ac:dyDescent="0.25">
      <c r="A149" s="421" t="s">
        <v>16</v>
      </c>
      <c r="B149" s="108" t="s">
        <v>347</v>
      </c>
      <c r="C149" s="129">
        <f>+C128+C148</f>
        <v>67146</v>
      </c>
      <c r="D149" s="129">
        <f>+D128+D148</f>
        <v>171164</v>
      </c>
    </row>
    <row r="150" spans="1:7" ht="7.5" customHeight="1" thickBot="1" x14ac:dyDescent="0.3">
      <c r="A150" s="405"/>
      <c r="B150" s="405"/>
      <c r="C150" s="422"/>
      <c r="D150" s="129"/>
    </row>
    <row r="151" spans="1:7" ht="16.5" thickBot="1" x14ac:dyDescent="0.3">
      <c r="A151" s="459" t="s">
        <v>349</v>
      </c>
      <c r="B151" s="459"/>
      <c r="C151" s="459"/>
      <c r="D151" s="458"/>
    </row>
    <row r="152" spans="1:7" ht="15" customHeight="1" thickBot="1" x14ac:dyDescent="0.3">
      <c r="A152" s="453"/>
      <c r="B152" s="453"/>
      <c r="C152" s="457" t="s">
        <v>472</v>
      </c>
      <c r="D152" s="458"/>
    </row>
    <row r="153" spans="1:7" ht="25.9" customHeight="1" thickBot="1" x14ac:dyDescent="0.3">
      <c r="A153" s="407">
        <v>1</v>
      </c>
      <c r="B153" s="384" t="s">
        <v>350</v>
      </c>
      <c r="C153" s="423">
        <f>+C65-C128</f>
        <v>-16072</v>
      </c>
      <c r="D153" s="326">
        <v>-10629</v>
      </c>
    </row>
    <row r="154" spans="1:7" ht="27.75" customHeight="1" thickBot="1" x14ac:dyDescent="0.3">
      <c r="A154" s="407" t="s">
        <v>8</v>
      </c>
      <c r="B154" s="384" t="s">
        <v>351</v>
      </c>
      <c r="C154" s="326">
        <f>+C88-C148</f>
        <v>16072</v>
      </c>
      <c r="D154" s="326">
        <v>10629</v>
      </c>
    </row>
    <row r="155" spans="1:7" ht="16.5" thickBot="1" x14ac:dyDescent="0.3">
      <c r="D155" s="93"/>
    </row>
  </sheetData>
  <mergeCells count="9">
    <mergeCell ref="C152:D152"/>
    <mergeCell ref="A151:D151"/>
    <mergeCell ref="A2:C4"/>
    <mergeCell ref="A152:B152"/>
    <mergeCell ref="A91:C91"/>
    <mergeCell ref="A92:B92"/>
    <mergeCell ref="A5:D5"/>
    <mergeCell ref="B6:D6"/>
    <mergeCell ref="C92:D92"/>
  </mergeCells>
  <phoneticPr fontId="28" type="noConversion"/>
  <printOptions horizontalCentered="1"/>
  <pageMargins left="0.78740157480314965" right="0.78740157480314965" top="0.38458333333333333" bottom="0.43191666666666667" header="0.14199999999999999" footer="0.59055118110236227"/>
  <pageSetup paperSize="9" scale="69" fitToHeight="2" orientation="portrait" r:id="rId1"/>
  <headerFooter alignWithMargins="0">
    <oddHeader xml:space="preserve">&amp;C&amp;"Times New Roman CE,Félkövér"&amp;12
 &amp;R&amp;"Times New Roman CE,Félkövér dőlt"&amp;11 </oddHeader>
  </headerFooter>
  <rowBreaks count="1" manualBreakCount="1">
    <brk id="9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H31"/>
  <sheetViews>
    <sheetView view="pageBreakPreview" topLeftCell="A19" zoomScaleNormal="115" zoomScaleSheetLayoutView="100" workbookViewId="0">
      <selection activeCell="B1" sqref="B1"/>
    </sheetView>
  </sheetViews>
  <sheetFormatPr defaultColWidth="9.33203125" defaultRowHeight="12.75" x14ac:dyDescent="0.2"/>
  <cols>
    <col min="1" max="1" width="6.83203125" style="23" customWidth="1"/>
    <col min="2" max="2" width="43.83203125" style="70" customWidth="1"/>
    <col min="3" max="3" width="12.5" style="23" customWidth="1"/>
    <col min="4" max="4" width="12.6640625" style="23" customWidth="1"/>
    <col min="5" max="5" width="40.1640625" style="23" customWidth="1"/>
    <col min="6" max="7" width="11.83203125" style="23" customWidth="1"/>
    <col min="8" max="8" width="4.83203125" style="23" customWidth="1"/>
    <col min="9" max="16384" width="9.33203125" style="23"/>
  </cols>
  <sheetData>
    <row r="1" spans="1:8" ht="39.75" customHeight="1" x14ac:dyDescent="0.2">
      <c r="B1" s="95" t="s">
        <v>504</v>
      </c>
      <c r="C1" s="96"/>
      <c r="D1" s="96"/>
      <c r="E1" s="96"/>
      <c r="F1" s="96"/>
      <c r="G1" s="96"/>
      <c r="H1" s="472" t="s">
        <v>462</v>
      </c>
    </row>
    <row r="2" spans="1:8" ht="14.25" thickBot="1" x14ac:dyDescent="0.25">
      <c r="F2" s="135"/>
      <c r="G2" s="231" t="s">
        <v>472</v>
      </c>
      <c r="H2" s="473"/>
    </row>
    <row r="3" spans="1:8" ht="18" customHeight="1" thickBot="1" x14ac:dyDescent="0.25">
      <c r="A3" s="470" t="s">
        <v>54</v>
      </c>
      <c r="B3" s="153" t="s">
        <v>42</v>
      </c>
      <c r="C3" s="154"/>
      <c r="D3" s="155"/>
      <c r="E3" s="153" t="s">
        <v>44</v>
      </c>
      <c r="F3" s="156"/>
      <c r="G3" s="156"/>
      <c r="H3" s="473"/>
    </row>
    <row r="4" spans="1:8" s="97" customFormat="1" ht="39.6" customHeight="1" thickBot="1" x14ac:dyDescent="0.25">
      <c r="A4" s="471"/>
      <c r="B4" s="157" t="s">
        <v>47</v>
      </c>
      <c r="C4" s="158" t="s">
        <v>433</v>
      </c>
      <c r="D4" s="159" t="s">
        <v>434</v>
      </c>
      <c r="E4" s="157" t="s">
        <v>47</v>
      </c>
      <c r="F4" s="160" t="s">
        <v>433</v>
      </c>
      <c r="G4" s="161" t="s">
        <v>434</v>
      </c>
      <c r="H4" s="473"/>
    </row>
    <row r="5" spans="1:8" s="99" customFormat="1" ht="12" customHeight="1" thickBot="1" x14ac:dyDescent="0.25">
      <c r="A5" s="162" t="s">
        <v>399</v>
      </c>
      <c r="B5" s="157" t="s">
        <v>400</v>
      </c>
      <c r="C5" s="158" t="s">
        <v>401</v>
      </c>
      <c r="D5" s="163" t="s">
        <v>403</v>
      </c>
      <c r="E5" s="157" t="s">
        <v>404</v>
      </c>
      <c r="F5" s="160" t="s">
        <v>410</v>
      </c>
      <c r="G5" s="160" t="s">
        <v>412</v>
      </c>
      <c r="H5" s="473"/>
    </row>
    <row r="6" spans="1:8" ht="12.95" customHeight="1" x14ac:dyDescent="0.2">
      <c r="A6" s="164" t="s">
        <v>7</v>
      </c>
      <c r="B6" s="165" t="s">
        <v>352</v>
      </c>
      <c r="C6" s="166">
        <v>7812</v>
      </c>
      <c r="D6" s="167">
        <v>8141</v>
      </c>
      <c r="E6" s="165" t="s">
        <v>48</v>
      </c>
      <c r="F6" s="168">
        <v>14646</v>
      </c>
      <c r="G6" s="168">
        <v>29074</v>
      </c>
      <c r="H6" s="473"/>
    </row>
    <row r="7" spans="1:8" ht="12.95" customHeight="1" x14ac:dyDescent="0.2">
      <c r="A7" s="169" t="s">
        <v>8</v>
      </c>
      <c r="B7" s="170" t="s">
        <v>353</v>
      </c>
      <c r="C7" s="171">
        <v>8878</v>
      </c>
      <c r="D7" s="172">
        <v>28684</v>
      </c>
      <c r="E7" s="170" t="s">
        <v>129</v>
      </c>
      <c r="F7" s="173">
        <v>3388</v>
      </c>
      <c r="G7" s="173">
        <v>4632</v>
      </c>
      <c r="H7" s="473"/>
    </row>
    <row r="8" spans="1:8" ht="12.95" customHeight="1" x14ac:dyDescent="0.2">
      <c r="A8" s="169" t="s">
        <v>9</v>
      </c>
      <c r="B8" s="170" t="s">
        <v>380</v>
      </c>
      <c r="C8" s="171"/>
      <c r="D8" s="172">
        <v>3897</v>
      </c>
      <c r="E8" s="170" t="s">
        <v>172</v>
      </c>
      <c r="F8" s="173">
        <v>17189</v>
      </c>
      <c r="G8" s="173">
        <v>23611</v>
      </c>
      <c r="H8" s="473"/>
    </row>
    <row r="9" spans="1:8" ht="12.95" customHeight="1" x14ac:dyDescent="0.2">
      <c r="A9" s="169" t="s">
        <v>10</v>
      </c>
      <c r="B9" s="170" t="s">
        <v>120</v>
      </c>
      <c r="C9" s="171">
        <v>20000</v>
      </c>
      <c r="D9" s="172">
        <v>16667</v>
      </c>
      <c r="E9" s="170" t="s">
        <v>130</v>
      </c>
      <c r="F9" s="173">
        <v>1545</v>
      </c>
      <c r="G9" s="173">
        <v>881</v>
      </c>
      <c r="H9" s="473"/>
    </row>
    <row r="10" spans="1:8" ht="12.95" customHeight="1" x14ac:dyDescent="0.2">
      <c r="A10" s="169" t="s">
        <v>11</v>
      </c>
      <c r="B10" s="174" t="s">
        <v>354</v>
      </c>
      <c r="C10" s="171"/>
      <c r="D10" s="172"/>
      <c r="E10" s="170" t="s">
        <v>131</v>
      </c>
      <c r="F10" s="173">
        <v>6848</v>
      </c>
      <c r="G10" s="173">
        <v>4541</v>
      </c>
      <c r="H10" s="473"/>
    </row>
    <row r="11" spans="1:8" ht="12.95" customHeight="1" x14ac:dyDescent="0.2">
      <c r="A11" s="169" t="s">
        <v>12</v>
      </c>
      <c r="B11" s="170" t="s">
        <v>355</v>
      </c>
      <c r="C11" s="175"/>
      <c r="D11" s="173"/>
      <c r="E11" s="170" t="s">
        <v>38</v>
      </c>
      <c r="F11" s="173">
        <v>4398</v>
      </c>
      <c r="G11" s="173">
        <v>3957</v>
      </c>
      <c r="H11" s="473"/>
    </row>
    <row r="12" spans="1:8" ht="12.95" customHeight="1" x14ac:dyDescent="0.2">
      <c r="A12" s="169" t="s">
        <v>13</v>
      </c>
      <c r="B12" s="170" t="s">
        <v>236</v>
      </c>
      <c r="C12" s="171">
        <v>9372</v>
      </c>
      <c r="D12" s="172">
        <v>2575</v>
      </c>
      <c r="E12" s="176"/>
      <c r="F12" s="173"/>
      <c r="G12" s="173"/>
      <c r="H12" s="473"/>
    </row>
    <row r="13" spans="1:8" ht="12.95" customHeight="1" x14ac:dyDescent="0.2">
      <c r="A13" s="169" t="s">
        <v>14</v>
      </c>
      <c r="B13" s="176"/>
      <c r="C13" s="171"/>
      <c r="D13" s="172"/>
      <c r="E13" s="176"/>
      <c r="F13" s="173"/>
      <c r="G13" s="173"/>
      <c r="H13" s="473"/>
    </row>
    <row r="14" spans="1:8" ht="12.95" customHeight="1" x14ac:dyDescent="0.2">
      <c r="A14" s="169" t="s">
        <v>15</v>
      </c>
      <c r="B14" s="177"/>
      <c r="C14" s="175"/>
      <c r="D14" s="173"/>
      <c r="E14" s="176"/>
      <c r="F14" s="173"/>
      <c r="G14" s="173"/>
      <c r="H14" s="473"/>
    </row>
    <row r="15" spans="1:8" ht="12.95" customHeight="1" x14ac:dyDescent="0.2">
      <c r="A15" s="169" t="s">
        <v>16</v>
      </c>
      <c r="B15" s="176"/>
      <c r="C15" s="171"/>
      <c r="D15" s="172"/>
      <c r="E15" s="176"/>
      <c r="F15" s="173"/>
      <c r="G15" s="173"/>
      <c r="H15" s="473"/>
    </row>
    <row r="16" spans="1:8" ht="12.95" customHeight="1" x14ac:dyDescent="0.2">
      <c r="A16" s="169" t="s">
        <v>17</v>
      </c>
      <c r="B16" s="176"/>
      <c r="C16" s="171"/>
      <c r="D16" s="172"/>
      <c r="E16" s="176"/>
      <c r="F16" s="173"/>
      <c r="G16" s="173"/>
      <c r="H16" s="473"/>
    </row>
    <row r="17" spans="1:8" ht="12.95" customHeight="1" thickBot="1" x14ac:dyDescent="0.25">
      <c r="A17" s="169" t="s">
        <v>18</v>
      </c>
      <c r="B17" s="178"/>
      <c r="C17" s="179"/>
      <c r="D17" s="180"/>
      <c r="E17" s="176"/>
      <c r="F17" s="181"/>
      <c r="G17" s="181"/>
      <c r="H17" s="473"/>
    </row>
    <row r="18" spans="1:8" ht="15.95" customHeight="1" thickBot="1" x14ac:dyDescent="0.25">
      <c r="A18" s="102" t="s">
        <v>19</v>
      </c>
      <c r="B18" s="103" t="s">
        <v>381</v>
      </c>
      <c r="C18" s="182">
        <f>SUM(C6:C17)</f>
        <v>46062</v>
      </c>
      <c r="D18" s="183">
        <f>SUM(D6,D7,D9,D10,D12)</f>
        <v>56067</v>
      </c>
      <c r="E18" s="103" t="s">
        <v>363</v>
      </c>
      <c r="F18" s="184">
        <f>SUM(F6:F17)</f>
        <v>48014</v>
      </c>
      <c r="G18" s="184">
        <f>SUM(G6:G17)</f>
        <v>66696</v>
      </c>
      <c r="H18" s="473"/>
    </row>
    <row r="19" spans="1:8" ht="12.95" customHeight="1" x14ac:dyDescent="0.2">
      <c r="A19" s="185" t="s">
        <v>20</v>
      </c>
      <c r="B19" s="186" t="s">
        <v>358</v>
      </c>
      <c r="C19" s="187">
        <v>2264</v>
      </c>
      <c r="D19" s="188">
        <v>10941</v>
      </c>
      <c r="E19" s="170" t="s">
        <v>137</v>
      </c>
      <c r="F19" s="189"/>
      <c r="G19" s="189"/>
      <c r="H19" s="473"/>
    </row>
    <row r="20" spans="1:8" ht="12.95" customHeight="1" x14ac:dyDescent="0.2">
      <c r="A20" s="169" t="s">
        <v>21</v>
      </c>
      <c r="B20" s="170" t="s">
        <v>165</v>
      </c>
      <c r="C20" s="171">
        <v>2264</v>
      </c>
      <c r="D20" s="172">
        <v>10941</v>
      </c>
      <c r="E20" s="170" t="s">
        <v>362</v>
      </c>
      <c r="F20" s="173"/>
      <c r="G20" s="173"/>
      <c r="H20" s="473"/>
    </row>
    <row r="21" spans="1:8" ht="12.95" customHeight="1" x14ac:dyDescent="0.2">
      <c r="A21" s="169" t="s">
        <v>22</v>
      </c>
      <c r="B21" s="170" t="s">
        <v>166</v>
      </c>
      <c r="C21" s="171"/>
      <c r="D21" s="172"/>
      <c r="E21" s="170" t="s">
        <v>113</v>
      </c>
      <c r="F21" s="173"/>
      <c r="G21" s="173"/>
      <c r="H21" s="473"/>
    </row>
    <row r="22" spans="1:8" ht="12.95" customHeight="1" x14ac:dyDescent="0.2">
      <c r="A22" s="169" t="s">
        <v>23</v>
      </c>
      <c r="B22" s="170" t="s">
        <v>170</v>
      </c>
      <c r="C22" s="171"/>
      <c r="D22" s="172"/>
      <c r="E22" s="170" t="s">
        <v>114</v>
      </c>
      <c r="F22" s="173"/>
      <c r="G22" s="173"/>
      <c r="H22" s="473"/>
    </row>
    <row r="23" spans="1:8" ht="12.95" customHeight="1" x14ac:dyDescent="0.2">
      <c r="A23" s="169" t="s">
        <v>24</v>
      </c>
      <c r="B23" s="170" t="s">
        <v>171</v>
      </c>
      <c r="C23" s="171"/>
      <c r="D23" s="190"/>
      <c r="E23" s="186" t="s">
        <v>173</v>
      </c>
      <c r="F23" s="173"/>
      <c r="G23" s="173"/>
      <c r="H23" s="473"/>
    </row>
    <row r="24" spans="1:8" ht="12.95" customHeight="1" x14ac:dyDescent="0.2">
      <c r="A24" s="169" t="s">
        <v>25</v>
      </c>
      <c r="B24" s="170" t="s">
        <v>359</v>
      </c>
      <c r="C24" s="191">
        <f>+C25+C26</f>
        <v>0</v>
      </c>
      <c r="D24" s="192"/>
      <c r="E24" s="170" t="s">
        <v>138</v>
      </c>
      <c r="F24" s="173"/>
      <c r="G24" s="173"/>
      <c r="H24" s="473"/>
    </row>
    <row r="25" spans="1:8" ht="12.95" customHeight="1" x14ac:dyDescent="0.2">
      <c r="A25" s="185" t="s">
        <v>26</v>
      </c>
      <c r="B25" s="186" t="s">
        <v>356</v>
      </c>
      <c r="C25" s="193"/>
      <c r="D25" s="190"/>
      <c r="E25" s="165" t="s">
        <v>139</v>
      </c>
      <c r="F25" s="189"/>
      <c r="G25" s="189"/>
      <c r="H25" s="473"/>
    </row>
    <row r="26" spans="1:8" ht="12.95" customHeight="1" thickBot="1" x14ac:dyDescent="0.25">
      <c r="A26" s="169" t="s">
        <v>27</v>
      </c>
      <c r="B26" s="170" t="s">
        <v>357</v>
      </c>
      <c r="C26" s="171"/>
      <c r="D26" s="172"/>
      <c r="E26" s="176" t="s">
        <v>348</v>
      </c>
      <c r="F26" s="194">
        <v>312</v>
      </c>
      <c r="G26" s="194">
        <v>312</v>
      </c>
      <c r="H26" s="473"/>
    </row>
    <row r="27" spans="1:8" ht="15.95" customHeight="1" thickBot="1" x14ac:dyDescent="0.25">
      <c r="A27" s="102" t="s">
        <v>28</v>
      </c>
      <c r="B27" s="103" t="s">
        <v>360</v>
      </c>
      <c r="C27" s="182">
        <f>+C19+C24</f>
        <v>2264</v>
      </c>
      <c r="D27" s="183">
        <f>SUM(D19,D24)</f>
        <v>10941</v>
      </c>
      <c r="E27" s="103" t="s">
        <v>364</v>
      </c>
      <c r="F27" s="184">
        <f>SUM(F19:F26)</f>
        <v>312</v>
      </c>
      <c r="G27" s="184">
        <f>SUM(G19:G26)</f>
        <v>312</v>
      </c>
      <c r="H27" s="473"/>
    </row>
    <row r="28" spans="1:8" ht="13.5" thickBot="1" x14ac:dyDescent="0.25">
      <c r="A28" s="102" t="s">
        <v>29</v>
      </c>
      <c r="B28" s="103" t="s">
        <v>361</v>
      </c>
      <c r="C28" s="104">
        <f>+C18+C27</f>
        <v>48326</v>
      </c>
      <c r="D28" s="152">
        <f>SUM(D18,D27)</f>
        <v>67008</v>
      </c>
      <c r="E28" s="103" t="s">
        <v>365</v>
      </c>
      <c r="F28" s="104">
        <f>+F18+F27</f>
        <v>48326</v>
      </c>
      <c r="G28" s="104">
        <f>SUM(G18,G27)</f>
        <v>67008</v>
      </c>
      <c r="H28" s="473"/>
    </row>
    <row r="29" spans="1:8" ht="13.5" thickBot="1" x14ac:dyDescent="0.25">
      <c r="A29" s="102" t="s">
        <v>30</v>
      </c>
      <c r="B29" s="103" t="s">
        <v>115</v>
      </c>
      <c r="C29" s="104">
        <f>IF(C18-F18&lt;0,F18-C18,"-")</f>
        <v>1952</v>
      </c>
      <c r="D29" s="152">
        <v>10629</v>
      </c>
      <c r="E29" s="103" t="s">
        <v>116</v>
      </c>
      <c r="F29" s="104" t="str">
        <f>IF(C18-F18&gt;0,C18-F18,"-")</f>
        <v>-</v>
      </c>
      <c r="G29" s="104"/>
      <c r="H29" s="473"/>
    </row>
    <row r="30" spans="1:8" ht="13.5" thickBot="1" x14ac:dyDescent="0.25">
      <c r="A30" s="102" t="s">
        <v>31</v>
      </c>
      <c r="B30" s="103" t="s">
        <v>174</v>
      </c>
      <c r="C30" s="104" t="str">
        <f>IF(C18+C19-F28&lt;0,F28-(C18+C19),"-")</f>
        <v>-</v>
      </c>
      <c r="D30" s="152" t="s">
        <v>429</v>
      </c>
      <c r="E30" s="103" t="s">
        <v>175</v>
      </c>
      <c r="F30" s="104" t="str">
        <f>IF(C18+C19-F28&gt;0,C18+C19-F28,"-")</f>
        <v>-</v>
      </c>
      <c r="G30" s="104" t="s">
        <v>429</v>
      </c>
      <c r="H30" s="473"/>
    </row>
    <row r="31" spans="1:8" ht="18.75" x14ac:dyDescent="0.2">
      <c r="B31" s="474"/>
      <c r="C31" s="474"/>
      <c r="D31" s="474"/>
      <c r="E31" s="474"/>
    </row>
  </sheetData>
  <mergeCells count="3">
    <mergeCell ref="A3:A4"/>
    <mergeCell ref="H1:H30"/>
    <mergeCell ref="B31:E3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33"/>
  <sheetViews>
    <sheetView view="pageBreakPreview" topLeftCell="A7" zoomScaleNormal="100" zoomScaleSheetLayoutView="100" workbookViewId="0">
      <selection activeCell="D5" sqref="D5"/>
    </sheetView>
  </sheetViews>
  <sheetFormatPr defaultColWidth="9.33203125" defaultRowHeight="12.75" x14ac:dyDescent="0.2"/>
  <cols>
    <col min="1" max="1" width="6.83203125" style="23" customWidth="1"/>
    <col min="2" max="2" width="42.1640625" style="70" customWidth="1"/>
    <col min="3" max="3" width="11.83203125" style="23" customWidth="1"/>
    <col min="4" max="4" width="11.5" style="23" customWidth="1"/>
    <col min="5" max="5" width="45.6640625" style="23" customWidth="1"/>
    <col min="6" max="7" width="11.1640625" style="23" customWidth="1"/>
    <col min="8" max="8" width="4.83203125" style="23" customWidth="1"/>
    <col min="9" max="16384" width="9.33203125" style="23"/>
  </cols>
  <sheetData>
    <row r="1" spans="1:8" ht="31.5" x14ac:dyDescent="0.2">
      <c r="B1" s="95" t="s">
        <v>505</v>
      </c>
      <c r="C1" s="96"/>
      <c r="D1" s="96"/>
      <c r="E1" s="96"/>
      <c r="F1" s="96"/>
      <c r="G1" s="96"/>
      <c r="H1" s="473"/>
    </row>
    <row r="2" spans="1:8" ht="14.25" thickBot="1" x14ac:dyDescent="0.25">
      <c r="B2" s="195"/>
      <c r="C2" s="196"/>
      <c r="D2" s="196"/>
      <c r="E2" s="196"/>
      <c r="F2" s="197"/>
      <c r="G2" s="231" t="s">
        <v>472</v>
      </c>
      <c r="H2" s="473"/>
    </row>
    <row r="3" spans="1:8" ht="13.9" customHeight="1" thickBot="1" x14ac:dyDescent="0.25">
      <c r="A3" s="475" t="s">
        <v>54</v>
      </c>
      <c r="B3" s="153" t="s">
        <v>42</v>
      </c>
      <c r="C3" s="154"/>
      <c r="D3" s="155"/>
      <c r="E3" s="153" t="s">
        <v>44</v>
      </c>
      <c r="F3" s="156"/>
      <c r="G3" s="156"/>
      <c r="H3" s="473"/>
    </row>
    <row r="4" spans="1:8" s="97" customFormat="1" ht="40.15" customHeight="1" thickBot="1" x14ac:dyDescent="0.25">
      <c r="A4" s="476"/>
      <c r="B4" s="157" t="s">
        <v>47</v>
      </c>
      <c r="C4" s="158" t="s">
        <v>433</v>
      </c>
      <c r="D4" s="159" t="s">
        <v>434</v>
      </c>
      <c r="E4" s="157" t="s">
        <v>47</v>
      </c>
      <c r="F4" s="158" t="s">
        <v>433</v>
      </c>
      <c r="G4" s="159" t="s">
        <v>434</v>
      </c>
      <c r="H4" s="473"/>
    </row>
    <row r="5" spans="1:8" s="97" customFormat="1" ht="13.5" thickBot="1" x14ac:dyDescent="0.25">
      <c r="A5" s="98" t="s">
        <v>399</v>
      </c>
      <c r="B5" s="157" t="s">
        <v>400</v>
      </c>
      <c r="C5" s="158" t="s">
        <v>401</v>
      </c>
      <c r="D5" s="163" t="s">
        <v>403</v>
      </c>
      <c r="E5" s="157" t="s">
        <v>404</v>
      </c>
      <c r="F5" s="160" t="s">
        <v>410</v>
      </c>
      <c r="G5" s="160" t="s">
        <v>412</v>
      </c>
      <c r="H5" s="473"/>
    </row>
    <row r="6" spans="1:8" ht="12.95" customHeight="1" x14ac:dyDescent="0.2">
      <c r="A6" s="100" t="s">
        <v>7</v>
      </c>
      <c r="B6" s="165" t="s">
        <v>366</v>
      </c>
      <c r="C6" s="166"/>
      <c r="D6" s="166">
        <v>89612</v>
      </c>
      <c r="E6" s="165" t="s">
        <v>167</v>
      </c>
      <c r="F6" s="198">
        <v>7031</v>
      </c>
      <c r="G6" s="198">
        <v>19201</v>
      </c>
      <c r="H6" s="473"/>
    </row>
    <row r="7" spans="1:8" ht="13.9" customHeight="1" x14ac:dyDescent="0.2">
      <c r="A7" s="101" t="s">
        <v>8</v>
      </c>
      <c r="B7" s="170" t="s">
        <v>367</v>
      </c>
      <c r="C7" s="171"/>
      <c r="D7" s="171">
        <v>77500</v>
      </c>
      <c r="E7" s="170" t="s">
        <v>372</v>
      </c>
      <c r="F7" s="173"/>
      <c r="G7" s="173"/>
      <c r="H7" s="473"/>
    </row>
    <row r="8" spans="1:8" ht="12.95" customHeight="1" x14ac:dyDescent="0.2">
      <c r="A8" s="101" t="s">
        <v>9</v>
      </c>
      <c r="B8" s="170" t="s">
        <v>0</v>
      </c>
      <c r="C8" s="171">
        <v>4700</v>
      </c>
      <c r="D8" s="171">
        <v>4950</v>
      </c>
      <c r="E8" s="170" t="s">
        <v>133</v>
      </c>
      <c r="F8" s="173">
        <v>11789</v>
      </c>
      <c r="G8" s="173">
        <v>14997</v>
      </c>
      <c r="H8" s="473"/>
    </row>
    <row r="9" spans="1:8" ht="12.95" customHeight="1" x14ac:dyDescent="0.2">
      <c r="A9" s="101" t="s">
        <v>10</v>
      </c>
      <c r="B9" s="170" t="s">
        <v>368</v>
      </c>
      <c r="C9" s="171"/>
      <c r="D9" s="171"/>
      <c r="E9" s="170" t="s">
        <v>373</v>
      </c>
      <c r="F9" s="173"/>
      <c r="G9" s="173"/>
      <c r="H9" s="473"/>
    </row>
    <row r="10" spans="1:8" ht="12.75" customHeight="1" x14ac:dyDescent="0.2">
      <c r="A10" s="101" t="s">
        <v>11</v>
      </c>
      <c r="B10" s="170" t="s">
        <v>369</v>
      </c>
      <c r="C10" s="171"/>
      <c r="D10" s="171"/>
      <c r="E10" s="170" t="s">
        <v>169</v>
      </c>
      <c r="F10" s="173"/>
      <c r="G10" s="173"/>
      <c r="H10" s="473"/>
    </row>
    <row r="11" spans="1:8" ht="12.95" customHeight="1" x14ac:dyDescent="0.2">
      <c r="A11" s="101" t="s">
        <v>12</v>
      </c>
      <c r="B11" s="170" t="s">
        <v>370</v>
      </c>
      <c r="C11" s="175"/>
      <c r="D11" s="175">
        <v>9594</v>
      </c>
      <c r="E11" s="176"/>
      <c r="F11" s="173"/>
      <c r="G11" s="173"/>
      <c r="H11" s="473"/>
    </row>
    <row r="12" spans="1:8" ht="12.95" customHeight="1" x14ac:dyDescent="0.2">
      <c r="A12" s="101" t="s">
        <v>13</v>
      </c>
      <c r="B12" s="176"/>
      <c r="C12" s="171"/>
      <c r="D12" s="171"/>
      <c r="E12" s="176"/>
      <c r="F12" s="173"/>
      <c r="G12" s="173"/>
      <c r="H12" s="473"/>
    </row>
    <row r="13" spans="1:8" ht="12.95" customHeight="1" x14ac:dyDescent="0.2">
      <c r="A13" s="101" t="s">
        <v>14</v>
      </c>
      <c r="B13" s="176"/>
      <c r="C13" s="171"/>
      <c r="D13" s="171"/>
      <c r="E13" s="176"/>
      <c r="F13" s="173"/>
      <c r="G13" s="173"/>
      <c r="H13" s="473"/>
    </row>
    <row r="14" spans="1:8" ht="12.95" customHeight="1" x14ac:dyDescent="0.2">
      <c r="A14" s="101" t="s">
        <v>15</v>
      </c>
      <c r="B14" s="176"/>
      <c r="C14" s="175"/>
      <c r="D14" s="175"/>
      <c r="E14" s="176"/>
      <c r="F14" s="173"/>
      <c r="G14" s="173"/>
      <c r="H14" s="473"/>
    </row>
    <row r="15" spans="1:8" x14ac:dyDescent="0.2">
      <c r="A15" s="101" t="s">
        <v>16</v>
      </c>
      <c r="B15" s="176"/>
      <c r="C15" s="175"/>
      <c r="D15" s="175"/>
      <c r="E15" s="176"/>
      <c r="F15" s="173"/>
      <c r="G15" s="173"/>
      <c r="H15" s="473"/>
    </row>
    <row r="16" spans="1:8" ht="12.95" customHeight="1" thickBot="1" x14ac:dyDescent="0.25">
      <c r="A16" s="114" t="s">
        <v>17</v>
      </c>
      <c r="B16" s="199"/>
      <c r="C16" s="200"/>
      <c r="D16" s="200"/>
      <c r="E16" s="186" t="s">
        <v>38</v>
      </c>
      <c r="F16" s="189"/>
      <c r="G16" s="189">
        <v>69958</v>
      </c>
      <c r="H16" s="473"/>
    </row>
    <row r="17" spans="1:8" ht="26.25" thickBot="1" x14ac:dyDescent="0.25">
      <c r="A17" s="102" t="s">
        <v>18</v>
      </c>
      <c r="B17" s="103" t="s">
        <v>382</v>
      </c>
      <c r="C17" s="182">
        <f>+C6+C8+C9+C11+C12+C13+C14+C15+C16</f>
        <v>4700</v>
      </c>
      <c r="D17" s="182">
        <f>SUM(D6,D8,D10,D11)</f>
        <v>104156</v>
      </c>
      <c r="E17" s="103" t="s">
        <v>383</v>
      </c>
      <c r="F17" s="184">
        <f>+F6+F8+F10+F11+F12+F13+F14+F15+F16</f>
        <v>18820</v>
      </c>
      <c r="G17" s="184">
        <f>SUM(G6:G16)</f>
        <v>104156</v>
      </c>
      <c r="H17" s="473"/>
    </row>
    <row r="18" spans="1:8" ht="14.45" customHeight="1" x14ac:dyDescent="0.2">
      <c r="A18" s="100" t="s">
        <v>19</v>
      </c>
      <c r="B18" s="201" t="s">
        <v>187</v>
      </c>
      <c r="C18" s="202">
        <v>14120</v>
      </c>
      <c r="D18" s="202"/>
      <c r="E18" s="170" t="s">
        <v>137</v>
      </c>
      <c r="F18" s="198"/>
      <c r="G18" s="198"/>
      <c r="H18" s="473"/>
    </row>
    <row r="19" spans="1:8" ht="12.95" customHeight="1" x14ac:dyDescent="0.2">
      <c r="A19" s="101" t="s">
        <v>20</v>
      </c>
      <c r="B19" s="203" t="s">
        <v>176</v>
      </c>
      <c r="C19" s="171">
        <v>14120</v>
      </c>
      <c r="D19" s="171"/>
      <c r="E19" s="170" t="s">
        <v>140</v>
      </c>
      <c r="F19" s="173"/>
      <c r="G19" s="173"/>
      <c r="H19" s="473"/>
    </row>
    <row r="20" spans="1:8" ht="12.95" customHeight="1" x14ac:dyDescent="0.2">
      <c r="A20" s="100" t="s">
        <v>21</v>
      </c>
      <c r="B20" s="203" t="s">
        <v>177</v>
      </c>
      <c r="C20" s="171"/>
      <c r="D20" s="171"/>
      <c r="E20" s="170" t="s">
        <v>113</v>
      </c>
      <c r="F20" s="173"/>
      <c r="G20" s="173"/>
      <c r="H20" s="473"/>
    </row>
    <row r="21" spans="1:8" ht="12.95" customHeight="1" x14ac:dyDescent="0.2">
      <c r="A21" s="101" t="s">
        <v>22</v>
      </c>
      <c r="B21" s="203" t="s">
        <v>178</v>
      </c>
      <c r="C21" s="171"/>
      <c r="D21" s="171"/>
      <c r="E21" s="170" t="s">
        <v>114</v>
      </c>
      <c r="F21" s="173"/>
      <c r="G21" s="173"/>
      <c r="H21" s="473"/>
    </row>
    <row r="22" spans="1:8" ht="12.95" customHeight="1" x14ac:dyDescent="0.2">
      <c r="A22" s="100" t="s">
        <v>23</v>
      </c>
      <c r="B22" s="203" t="s">
        <v>179</v>
      </c>
      <c r="C22" s="171"/>
      <c r="D22" s="171"/>
      <c r="E22" s="186" t="s">
        <v>173</v>
      </c>
      <c r="F22" s="173"/>
      <c r="G22" s="173"/>
      <c r="H22" s="473"/>
    </row>
    <row r="23" spans="1:8" ht="12.6" customHeight="1" x14ac:dyDescent="0.2">
      <c r="A23" s="101" t="s">
        <v>24</v>
      </c>
      <c r="B23" s="204" t="s">
        <v>180</v>
      </c>
      <c r="C23" s="171"/>
      <c r="D23" s="171"/>
      <c r="E23" s="170" t="s">
        <v>141</v>
      </c>
      <c r="F23" s="173"/>
      <c r="G23" s="173"/>
      <c r="H23" s="473"/>
    </row>
    <row r="24" spans="1:8" ht="12.95" customHeight="1" x14ac:dyDescent="0.2">
      <c r="A24" s="100" t="s">
        <v>25</v>
      </c>
      <c r="B24" s="205" t="s">
        <v>181</v>
      </c>
      <c r="C24" s="191">
        <f>+C25+C26+C27+C28+C29</f>
        <v>0</v>
      </c>
      <c r="D24" s="191"/>
      <c r="E24" s="165" t="s">
        <v>139</v>
      </c>
      <c r="F24" s="173"/>
      <c r="G24" s="173"/>
      <c r="H24" s="473"/>
    </row>
    <row r="25" spans="1:8" ht="12.95" customHeight="1" x14ac:dyDescent="0.2">
      <c r="A25" s="101" t="s">
        <v>26</v>
      </c>
      <c r="B25" s="204" t="s">
        <v>182</v>
      </c>
      <c r="C25" s="171"/>
      <c r="D25" s="171"/>
      <c r="E25" s="165" t="s">
        <v>374</v>
      </c>
      <c r="F25" s="173"/>
      <c r="G25" s="173"/>
      <c r="H25" s="473"/>
    </row>
    <row r="26" spans="1:8" ht="12.95" customHeight="1" x14ac:dyDescent="0.2">
      <c r="A26" s="100" t="s">
        <v>27</v>
      </c>
      <c r="B26" s="204" t="s">
        <v>183</v>
      </c>
      <c r="C26" s="171"/>
      <c r="D26" s="171"/>
      <c r="E26" s="206"/>
      <c r="F26" s="173"/>
      <c r="G26" s="173"/>
      <c r="H26" s="473"/>
    </row>
    <row r="27" spans="1:8" ht="12.95" customHeight="1" x14ac:dyDescent="0.2">
      <c r="A27" s="101" t="s">
        <v>28</v>
      </c>
      <c r="B27" s="203" t="s">
        <v>184</v>
      </c>
      <c r="C27" s="171"/>
      <c r="D27" s="171"/>
      <c r="E27" s="206"/>
      <c r="F27" s="173"/>
      <c r="G27" s="173"/>
      <c r="H27" s="473"/>
    </row>
    <row r="28" spans="1:8" ht="12.95" customHeight="1" x14ac:dyDescent="0.2">
      <c r="A28" s="100" t="s">
        <v>29</v>
      </c>
      <c r="B28" s="207" t="s">
        <v>185</v>
      </c>
      <c r="C28" s="171"/>
      <c r="D28" s="171"/>
      <c r="E28" s="176"/>
      <c r="F28" s="173"/>
      <c r="G28" s="173"/>
      <c r="H28" s="473"/>
    </row>
    <row r="29" spans="1:8" ht="12.95" customHeight="1" thickBot="1" x14ac:dyDescent="0.25">
      <c r="A29" s="101" t="s">
        <v>30</v>
      </c>
      <c r="B29" s="208" t="s">
        <v>186</v>
      </c>
      <c r="C29" s="171"/>
      <c r="D29" s="171"/>
      <c r="E29" s="206"/>
      <c r="F29" s="173"/>
      <c r="G29" s="173"/>
      <c r="H29" s="473"/>
    </row>
    <row r="30" spans="1:8" ht="26.25" thickBot="1" x14ac:dyDescent="0.25">
      <c r="A30" s="102" t="s">
        <v>31</v>
      </c>
      <c r="B30" s="103" t="s">
        <v>371</v>
      </c>
      <c r="C30" s="182">
        <f>+C18+C24</f>
        <v>14120</v>
      </c>
      <c r="D30" s="182">
        <f>SUM(D18,D24)</f>
        <v>0</v>
      </c>
      <c r="E30" s="103" t="s">
        <v>468</v>
      </c>
      <c r="F30" s="184">
        <f>SUM(F18:F29)</f>
        <v>0</v>
      </c>
      <c r="G30" s="184">
        <f>SUM(G18:G29)</f>
        <v>0</v>
      </c>
      <c r="H30" s="473"/>
    </row>
    <row r="31" spans="1:8" ht="13.5" thickBot="1" x14ac:dyDescent="0.25">
      <c r="A31" s="102" t="s">
        <v>32</v>
      </c>
      <c r="B31" s="103" t="s">
        <v>375</v>
      </c>
      <c r="C31" s="104">
        <f>+C17+C30</f>
        <v>18820</v>
      </c>
      <c r="D31" s="104">
        <f>SUM(D17,D30)</f>
        <v>104156</v>
      </c>
      <c r="E31" s="103" t="s">
        <v>376</v>
      </c>
      <c r="F31" s="104">
        <f>+F17+F30</f>
        <v>18820</v>
      </c>
      <c r="G31" s="104">
        <f>SUM(G17,G30)</f>
        <v>104156</v>
      </c>
      <c r="H31" s="473"/>
    </row>
    <row r="32" spans="1:8" ht="13.5" thickBot="1" x14ac:dyDescent="0.25">
      <c r="A32" s="102" t="s">
        <v>33</v>
      </c>
      <c r="B32" s="103" t="s">
        <v>115</v>
      </c>
      <c r="C32" s="104">
        <f>IF(C17-F17&lt;0,F17-C17,"-")</f>
        <v>14120</v>
      </c>
      <c r="D32" s="104" t="s">
        <v>429</v>
      </c>
      <c r="E32" s="103" t="s">
        <v>116</v>
      </c>
      <c r="F32" s="104" t="str">
        <f>IF(C17-F17&gt;0,C17-F17,"-")</f>
        <v>-</v>
      </c>
      <c r="G32" s="104" t="s">
        <v>429</v>
      </c>
      <c r="H32" s="473"/>
    </row>
    <row r="33" spans="1:8" ht="13.5" thickBot="1" x14ac:dyDescent="0.25">
      <c r="A33" s="102" t="s">
        <v>34</v>
      </c>
      <c r="B33" s="103" t="s">
        <v>174</v>
      </c>
      <c r="C33" s="104" t="str">
        <f>IF(C17+C18-F31&lt;0,F31-(C17+C18),"-")</f>
        <v>-</v>
      </c>
      <c r="D33" s="104" t="s">
        <v>429</v>
      </c>
      <c r="E33" s="103" t="s">
        <v>175</v>
      </c>
      <c r="F33" s="104" t="str">
        <f>IF(C17+C18-F31&gt;0,C17+C18-F31,"-")</f>
        <v>-</v>
      </c>
      <c r="G33" s="104" t="s">
        <v>429</v>
      </c>
      <c r="H33" s="473"/>
    </row>
  </sheetData>
  <mergeCells count="2">
    <mergeCell ref="A3:A4"/>
    <mergeCell ref="H1:H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G11"/>
  <sheetViews>
    <sheetView view="pageLayout" zoomScaleNormal="120" workbookViewId="0">
      <selection activeCell="D6" sqref="D6"/>
    </sheetView>
  </sheetViews>
  <sheetFormatPr defaultColWidth="9.33203125" defaultRowHeight="15" x14ac:dyDescent="0.25"/>
  <cols>
    <col min="1" max="1" width="5.6640625" style="41" customWidth="1"/>
    <col min="2" max="2" width="35.6640625" style="41" customWidth="1"/>
    <col min="3" max="6" width="14" style="41" customWidth="1"/>
    <col min="7" max="16384" width="9.33203125" style="41"/>
  </cols>
  <sheetData>
    <row r="1" spans="1:7" ht="33" customHeight="1" x14ac:dyDescent="0.25">
      <c r="A1" s="477" t="s">
        <v>469</v>
      </c>
      <c r="B1" s="477"/>
      <c r="C1" s="477"/>
      <c r="D1" s="477"/>
      <c r="E1" s="477"/>
      <c r="F1" s="477"/>
    </row>
    <row r="2" spans="1:7" ht="15.95" customHeight="1" thickBot="1" x14ac:dyDescent="0.3">
      <c r="A2" s="42"/>
      <c r="B2" s="42"/>
      <c r="C2" s="478"/>
      <c r="D2" s="478"/>
      <c r="E2" s="485"/>
      <c r="F2" s="485"/>
      <c r="G2" s="49"/>
    </row>
    <row r="3" spans="1:7" ht="63" customHeight="1" x14ac:dyDescent="0.25">
      <c r="A3" s="481" t="s">
        <v>5</v>
      </c>
      <c r="B3" s="483" t="s">
        <v>144</v>
      </c>
      <c r="C3" s="483" t="s">
        <v>193</v>
      </c>
      <c r="D3" s="483"/>
      <c r="E3" s="483"/>
      <c r="F3" s="479" t="s">
        <v>189</v>
      </c>
    </row>
    <row r="4" spans="1:7" ht="15.75" thickBot="1" x14ac:dyDescent="0.3">
      <c r="A4" s="482"/>
      <c r="B4" s="484"/>
      <c r="C4" s="44" t="s">
        <v>188</v>
      </c>
      <c r="D4" s="44" t="s">
        <v>377</v>
      </c>
      <c r="E4" s="44" t="s">
        <v>407</v>
      </c>
      <c r="F4" s="480"/>
    </row>
    <row r="5" spans="1:7" ht="15.75" thickBot="1" x14ac:dyDescent="0.3">
      <c r="A5" s="46" t="s">
        <v>399</v>
      </c>
      <c r="B5" s="47" t="s">
        <v>400</v>
      </c>
      <c r="C5" s="47" t="s">
        <v>401</v>
      </c>
      <c r="D5" s="47" t="s">
        <v>402</v>
      </c>
      <c r="E5" s="47" t="s">
        <v>403</v>
      </c>
      <c r="F5" s="48" t="s">
        <v>404</v>
      </c>
    </row>
    <row r="6" spans="1:7" x14ac:dyDescent="0.25">
      <c r="A6" s="45" t="s">
        <v>7</v>
      </c>
      <c r="B6" s="63"/>
      <c r="C6" s="64"/>
      <c r="D6" s="64"/>
      <c r="E6" s="64"/>
      <c r="F6" s="52">
        <f>SUM(C6:E6)</f>
        <v>0</v>
      </c>
    </row>
    <row r="7" spans="1:7" x14ac:dyDescent="0.25">
      <c r="A7" s="43" t="s">
        <v>8</v>
      </c>
      <c r="B7" s="65"/>
      <c r="C7" s="66"/>
      <c r="D7" s="66"/>
      <c r="E7" s="66"/>
      <c r="F7" s="53">
        <f>SUM(C7:E7)</f>
        <v>0</v>
      </c>
    </row>
    <row r="8" spans="1:7" x14ac:dyDescent="0.25">
      <c r="A8" s="43" t="s">
        <v>9</v>
      </c>
      <c r="B8" s="65"/>
      <c r="C8" s="66"/>
      <c r="D8" s="66"/>
      <c r="E8" s="66"/>
      <c r="F8" s="53">
        <f>SUM(C8:E8)</f>
        <v>0</v>
      </c>
    </row>
    <row r="9" spans="1:7" x14ac:dyDescent="0.25">
      <c r="A9" s="43" t="s">
        <v>10</v>
      </c>
      <c r="B9" s="65"/>
      <c r="C9" s="66"/>
      <c r="D9" s="66"/>
      <c r="E9" s="66"/>
      <c r="F9" s="53">
        <f>SUM(C9:E9)</f>
        <v>0</v>
      </c>
    </row>
    <row r="10" spans="1:7" ht="15.75" thickBot="1" x14ac:dyDescent="0.3">
      <c r="A10" s="50" t="s">
        <v>11</v>
      </c>
      <c r="B10" s="67"/>
      <c r="C10" s="68"/>
      <c r="D10" s="68"/>
      <c r="E10" s="68"/>
      <c r="F10" s="53">
        <f>SUM(C10:E10)</f>
        <v>0</v>
      </c>
    </row>
    <row r="11" spans="1:7" s="134" customFormat="1" thickBot="1" x14ac:dyDescent="0.25">
      <c r="A11" s="131" t="s">
        <v>12</v>
      </c>
      <c r="B11" s="51" t="s">
        <v>145</v>
      </c>
      <c r="C11" s="132">
        <f>SUM(C6:C10)</f>
        <v>0</v>
      </c>
      <c r="D11" s="132">
        <f>SUM(D6:D10)</f>
        <v>0</v>
      </c>
      <c r="E11" s="132">
        <f>SUM(E6:E10)</f>
        <v>0</v>
      </c>
      <c r="F11" s="133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4/2018.(V.25.) 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0"/>
  </sheetPr>
  <dimension ref="A1:D12"/>
  <sheetViews>
    <sheetView view="pageLayout" zoomScaleNormal="120" zoomScaleSheetLayoutView="100" workbookViewId="0">
      <selection sqref="A1:C1"/>
    </sheetView>
  </sheetViews>
  <sheetFormatPr defaultColWidth="9.33203125" defaultRowHeight="15" x14ac:dyDescent="0.25"/>
  <cols>
    <col min="1" max="1" width="5.6640625" style="41" customWidth="1"/>
    <col min="2" max="2" width="68.6640625" style="41" customWidth="1"/>
    <col min="3" max="3" width="19.5" style="41" customWidth="1"/>
    <col min="4" max="16384" width="9.33203125" style="41"/>
  </cols>
  <sheetData>
    <row r="1" spans="1:4" ht="33" customHeight="1" x14ac:dyDescent="0.25">
      <c r="A1" s="477" t="s">
        <v>470</v>
      </c>
      <c r="B1" s="477"/>
      <c r="C1" s="477"/>
    </row>
    <row r="2" spans="1:4" ht="15.95" customHeight="1" thickBot="1" x14ac:dyDescent="0.3">
      <c r="A2" s="42"/>
      <c r="B2" s="42"/>
      <c r="C2" s="54"/>
      <c r="D2" s="49"/>
    </row>
    <row r="3" spans="1:4" ht="26.25" customHeight="1" thickBot="1" x14ac:dyDescent="0.3">
      <c r="A3" s="232" t="s">
        <v>5</v>
      </c>
      <c r="B3" s="233" t="s">
        <v>142</v>
      </c>
      <c r="C3" s="234" t="s">
        <v>421</v>
      </c>
    </row>
    <row r="4" spans="1:4" ht="15.75" thickBot="1" x14ac:dyDescent="0.3">
      <c r="A4" s="235" t="s">
        <v>399</v>
      </c>
      <c r="B4" s="236" t="s">
        <v>400</v>
      </c>
      <c r="C4" s="237" t="s">
        <v>401</v>
      </c>
    </row>
    <row r="5" spans="1:4" x14ac:dyDescent="0.25">
      <c r="A5" s="238" t="s">
        <v>7</v>
      </c>
      <c r="B5" s="239" t="s">
        <v>43</v>
      </c>
      <c r="C5" s="240"/>
    </row>
    <row r="6" spans="1:4" ht="26.25" x14ac:dyDescent="0.25">
      <c r="A6" s="241" t="s">
        <v>8</v>
      </c>
      <c r="B6" s="242" t="s">
        <v>190</v>
      </c>
      <c r="C6" s="243"/>
    </row>
    <row r="7" spans="1:4" x14ac:dyDescent="0.25">
      <c r="A7" s="241" t="s">
        <v>9</v>
      </c>
      <c r="B7" s="244" t="s">
        <v>398</v>
      </c>
      <c r="C7" s="243"/>
    </row>
    <row r="8" spans="1:4" ht="26.25" x14ac:dyDescent="0.25">
      <c r="A8" s="241" t="s">
        <v>10</v>
      </c>
      <c r="B8" s="244" t="s">
        <v>192</v>
      </c>
      <c r="C8" s="243"/>
    </row>
    <row r="9" spans="1:4" x14ac:dyDescent="0.25">
      <c r="A9" s="245" t="s">
        <v>11</v>
      </c>
      <c r="B9" s="244" t="s">
        <v>191</v>
      </c>
      <c r="C9" s="246"/>
    </row>
    <row r="10" spans="1:4" ht="15.75" thickBot="1" x14ac:dyDescent="0.3">
      <c r="A10" s="241" t="s">
        <v>12</v>
      </c>
      <c r="B10" s="247" t="s">
        <v>143</v>
      </c>
      <c r="C10" s="243"/>
    </row>
    <row r="11" spans="1:4" ht="15.75" thickBot="1" x14ac:dyDescent="0.3">
      <c r="A11" s="486" t="s">
        <v>146</v>
      </c>
      <c r="B11" s="487"/>
      <c r="C11" s="69">
        <f>SUM(C5:C10)</f>
        <v>0</v>
      </c>
    </row>
    <row r="12" spans="1:4" ht="23.25" customHeight="1" x14ac:dyDescent="0.25">
      <c r="A12" s="488" t="s">
        <v>164</v>
      </c>
      <c r="B12" s="488"/>
      <c r="C12" s="488"/>
    </row>
  </sheetData>
  <mergeCells count="3">
    <mergeCell ref="A1:C1"/>
    <mergeCell ref="A11:B11"/>
    <mergeCell ref="A12:C12"/>
  </mergeCells>
  <phoneticPr fontId="28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4/2018.(V.25.) 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0"/>
  </sheetPr>
  <dimension ref="A1:D8"/>
  <sheetViews>
    <sheetView view="pageLayout" zoomScaleNormal="120" zoomScaleSheetLayoutView="75" workbookViewId="0">
      <selection activeCell="C10" sqref="C10"/>
    </sheetView>
  </sheetViews>
  <sheetFormatPr defaultColWidth="9.33203125" defaultRowHeight="15" x14ac:dyDescent="0.25"/>
  <cols>
    <col min="1" max="1" width="5.6640625" style="41" customWidth="1"/>
    <col min="2" max="2" width="73" style="41" customWidth="1"/>
    <col min="3" max="3" width="21.33203125" style="41" customWidth="1"/>
    <col min="4" max="16384" width="9.33203125" style="41"/>
  </cols>
  <sheetData>
    <row r="1" spans="1:4" ht="33" customHeight="1" x14ac:dyDescent="0.25">
      <c r="A1" s="477" t="s">
        <v>471</v>
      </c>
      <c r="B1" s="477"/>
      <c r="C1" s="477"/>
    </row>
    <row r="2" spans="1:4" ht="15.95" customHeight="1" thickBot="1" x14ac:dyDescent="0.3">
      <c r="A2" s="42"/>
      <c r="B2" s="42"/>
      <c r="C2" s="54"/>
      <c r="D2" s="49"/>
    </row>
    <row r="3" spans="1:4" ht="26.25" customHeight="1" thickBot="1" x14ac:dyDescent="0.3">
      <c r="A3" s="232" t="s">
        <v>5</v>
      </c>
      <c r="B3" s="233" t="s">
        <v>147</v>
      </c>
      <c r="C3" s="234" t="s">
        <v>162</v>
      </c>
    </row>
    <row r="4" spans="1:4" ht="15.75" thickBot="1" x14ac:dyDescent="0.3">
      <c r="A4" s="235" t="s">
        <v>399</v>
      </c>
      <c r="B4" s="236" t="s">
        <v>400</v>
      </c>
      <c r="C4" s="237" t="s">
        <v>401</v>
      </c>
    </row>
    <row r="5" spans="1:4" x14ac:dyDescent="0.25">
      <c r="A5" s="238" t="s">
        <v>7</v>
      </c>
      <c r="B5" s="248"/>
      <c r="C5" s="249"/>
    </row>
    <row r="6" spans="1:4" x14ac:dyDescent="0.25">
      <c r="A6" s="241" t="s">
        <v>8</v>
      </c>
      <c r="B6" s="250"/>
      <c r="C6" s="251"/>
    </row>
    <row r="7" spans="1:4" ht="15.75" thickBot="1" x14ac:dyDescent="0.3">
      <c r="A7" s="245" t="s">
        <v>9</v>
      </c>
      <c r="B7" s="252"/>
      <c r="C7" s="253"/>
    </row>
    <row r="8" spans="1:4" s="134" customFormat="1" ht="25.9" customHeight="1" thickBot="1" x14ac:dyDescent="0.25">
      <c r="A8" s="254" t="s">
        <v>10</v>
      </c>
      <c r="B8" s="255" t="s">
        <v>148</v>
      </c>
      <c r="C8" s="256">
        <f>SUM(C5:C7)</f>
        <v>0</v>
      </c>
    </row>
  </sheetData>
  <mergeCells count="1">
    <mergeCell ref="A1:C1"/>
  </mergeCells>
  <phoneticPr fontId="28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4/2018.(V.25.) 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I29"/>
  <sheetViews>
    <sheetView view="pageBreakPreview" zoomScaleNormal="100" workbookViewId="0">
      <selection sqref="A1:I1"/>
    </sheetView>
  </sheetViews>
  <sheetFormatPr defaultColWidth="9.33203125" defaultRowHeight="12.75" x14ac:dyDescent="0.2"/>
  <cols>
    <col min="1" max="1" width="38.83203125" style="19" customWidth="1"/>
    <col min="2" max="2" width="12" style="18" customWidth="1"/>
    <col min="3" max="3" width="15.1640625" style="18" customWidth="1"/>
    <col min="4" max="4" width="13.83203125" style="18" customWidth="1"/>
    <col min="5" max="5" width="12" style="18" customWidth="1"/>
    <col min="6" max="6" width="14.1640625" style="18" customWidth="1"/>
    <col min="7" max="7" width="5.83203125" style="18" customWidth="1"/>
    <col min="8" max="8" width="0.1640625" style="18" customWidth="1"/>
    <col min="9" max="9" width="18.83203125" style="23" hidden="1" customWidth="1"/>
    <col min="10" max="11" width="12.83203125" style="18" customWidth="1"/>
    <col min="12" max="12" width="13.83203125" style="18" customWidth="1"/>
    <col min="13" max="16384" width="9.33203125" style="18"/>
  </cols>
  <sheetData>
    <row r="1" spans="1:9" ht="30" customHeight="1" x14ac:dyDescent="0.2">
      <c r="A1" s="489" t="s">
        <v>506</v>
      </c>
      <c r="B1" s="489"/>
      <c r="C1" s="489"/>
      <c r="D1" s="489"/>
      <c r="E1" s="489"/>
      <c r="F1" s="489"/>
      <c r="G1" s="489"/>
      <c r="H1" s="489"/>
      <c r="I1" s="489"/>
    </row>
    <row r="2" spans="1:9" ht="22.5" customHeight="1" thickBot="1" x14ac:dyDescent="0.3">
      <c r="A2" s="70"/>
      <c r="B2" s="23"/>
      <c r="C2" s="23"/>
      <c r="D2" s="23"/>
      <c r="E2" s="23"/>
      <c r="F2" s="230" t="s">
        <v>472</v>
      </c>
      <c r="G2" s="23"/>
      <c r="H2" s="23"/>
      <c r="I2" s="22"/>
    </row>
    <row r="3" spans="1:9" s="20" customFormat="1" ht="44.25" customHeight="1" thickBot="1" x14ac:dyDescent="0.25">
      <c r="A3" s="209" t="s">
        <v>50</v>
      </c>
      <c r="B3" s="210" t="s">
        <v>51</v>
      </c>
      <c r="C3" s="210" t="s">
        <v>52</v>
      </c>
      <c r="D3" s="210" t="s">
        <v>435</v>
      </c>
      <c r="E3" s="210" t="s">
        <v>421</v>
      </c>
      <c r="F3" s="211" t="s">
        <v>422</v>
      </c>
      <c r="G3" s="490" t="s">
        <v>463</v>
      </c>
    </row>
    <row r="4" spans="1:9" s="23" customFormat="1" ht="12" customHeight="1" thickBot="1" x14ac:dyDescent="0.25">
      <c r="A4" s="212" t="s">
        <v>399</v>
      </c>
      <c r="B4" s="213" t="s">
        <v>400</v>
      </c>
      <c r="C4" s="213" t="s">
        <v>401</v>
      </c>
      <c r="D4" s="213" t="s">
        <v>402</v>
      </c>
      <c r="E4" s="213" t="s">
        <v>403</v>
      </c>
      <c r="F4" s="214" t="s">
        <v>405</v>
      </c>
      <c r="G4" s="491"/>
    </row>
    <row r="5" spans="1:9" ht="15" customHeight="1" x14ac:dyDescent="0.2">
      <c r="A5" s="215" t="s">
        <v>419</v>
      </c>
      <c r="B5" s="216">
        <v>7798</v>
      </c>
      <c r="C5" s="217" t="s">
        <v>473</v>
      </c>
      <c r="D5" s="216"/>
      <c r="E5" s="216">
        <v>7798</v>
      </c>
      <c r="F5" s="218">
        <f t="shared" ref="F5:F23" si="0">B5-D5-E5</f>
        <v>0</v>
      </c>
      <c r="G5" s="491"/>
    </row>
    <row r="6" spans="1:9" ht="15.95" customHeight="1" x14ac:dyDescent="0.2">
      <c r="A6" s="215" t="s">
        <v>430</v>
      </c>
      <c r="B6" s="216">
        <v>24</v>
      </c>
      <c r="C6" s="217" t="s">
        <v>423</v>
      </c>
      <c r="D6" s="216"/>
      <c r="E6" s="216">
        <v>24</v>
      </c>
      <c r="F6" s="218">
        <f t="shared" si="0"/>
        <v>0</v>
      </c>
      <c r="G6" s="491"/>
    </row>
    <row r="7" spans="1:9" ht="15.95" customHeight="1" x14ac:dyDescent="0.2">
      <c r="A7" s="219" t="s">
        <v>431</v>
      </c>
      <c r="B7" s="216">
        <v>5702</v>
      </c>
      <c r="C7" s="217" t="s">
        <v>423</v>
      </c>
      <c r="D7" s="216"/>
      <c r="E7" s="216">
        <v>5702</v>
      </c>
      <c r="F7" s="218"/>
      <c r="G7" s="491"/>
    </row>
    <row r="8" spans="1:9" ht="15.95" customHeight="1" x14ac:dyDescent="0.2">
      <c r="A8" s="220" t="s">
        <v>440</v>
      </c>
      <c r="B8" s="221">
        <v>66</v>
      </c>
      <c r="C8" s="217" t="s">
        <v>423</v>
      </c>
      <c r="D8" s="216"/>
      <c r="E8" s="216">
        <v>66</v>
      </c>
      <c r="F8" s="218"/>
      <c r="G8" s="491"/>
    </row>
    <row r="9" spans="1:9" ht="15.95" customHeight="1" x14ac:dyDescent="0.2">
      <c r="A9" s="215" t="s">
        <v>441</v>
      </c>
      <c r="B9" s="216">
        <v>6</v>
      </c>
      <c r="C9" s="217" t="s">
        <v>423</v>
      </c>
      <c r="D9" s="216"/>
      <c r="E9" s="216">
        <v>6</v>
      </c>
      <c r="F9" s="218">
        <f t="shared" si="0"/>
        <v>0</v>
      </c>
      <c r="G9" s="491"/>
    </row>
    <row r="10" spans="1:9" ht="15.95" customHeight="1" x14ac:dyDescent="0.2">
      <c r="A10" s="219" t="s">
        <v>442</v>
      </c>
      <c r="B10" s="216">
        <v>3</v>
      </c>
      <c r="C10" s="217" t="s">
        <v>423</v>
      </c>
      <c r="D10" s="216"/>
      <c r="E10" s="216">
        <v>3</v>
      </c>
      <c r="F10" s="218">
        <f t="shared" si="0"/>
        <v>0</v>
      </c>
      <c r="G10" s="491"/>
    </row>
    <row r="11" spans="1:9" ht="15.95" customHeight="1" x14ac:dyDescent="0.2">
      <c r="A11" s="215" t="s">
        <v>443</v>
      </c>
      <c r="B11" s="216">
        <v>66</v>
      </c>
      <c r="C11" s="217" t="s">
        <v>423</v>
      </c>
      <c r="D11" s="216"/>
      <c r="E11" s="216">
        <v>66</v>
      </c>
      <c r="F11" s="218">
        <f t="shared" si="0"/>
        <v>0</v>
      </c>
      <c r="G11" s="491"/>
    </row>
    <row r="12" spans="1:9" ht="15.95" customHeight="1" x14ac:dyDescent="0.2">
      <c r="A12" s="215" t="s">
        <v>444</v>
      </c>
      <c r="B12" s="216">
        <v>12</v>
      </c>
      <c r="C12" s="217" t="s">
        <v>423</v>
      </c>
      <c r="D12" s="216"/>
      <c r="E12" s="216">
        <v>12</v>
      </c>
      <c r="F12" s="218">
        <f t="shared" si="0"/>
        <v>0</v>
      </c>
      <c r="G12" s="491"/>
    </row>
    <row r="13" spans="1:9" ht="15.95" customHeight="1" x14ac:dyDescent="0.2">
      <c r="A13" s="215" t="s">
        <v>445</v>
      </c>
      <c r="B13" s="216">
        <v>18</v>
      </c>
      <c r="C13" s="217" t="s">
        <v>423</v>
      </c>
      <c r="D13" s="216"/>
      <c r="E13" s="216">
        <v>18</v>
      </c>
      <c r="F13" s="218">
        <f t="shared" si="0"/>
        <v>0</v>
      </c>
      <c r="G13" s="491"/>
    </row>
    <row r="14" spans="1:9" ht="15.95" customHeight="1" x14ac:dyDescent="0.2">
      <c r="A14" s="215" t="s">
        <v>446</v>
      </c>
      <c r="B14" s="216">
        <v>2</v>
      </c>
      <c r="C14" s="217" t="s">
        <v>423</v>
      </c>
      <c r="D14" s="216"/>
      <c r="E14" s="216">
        <v>2</v>
      </c>
      <c r="F14" s="218">
        <f t="shared" si="0"/>
        <v>0</v>
      </c>
      <c r="G14" s="491"/>
    </row>
    <row r="15" spans="1:9" ht="15.95" customHeight="1" x14ac:dyDescent="0.2">
      <c r="A15" s="215" t="s">
        <v>447</v>
      </c>
      <c r="B15" s="216">
        <v>11</v>
      </c>
      <c r="C15" s="217" t="s">
        <v>423</v>
      </c>
      <c r="D15" s="216"/>
      <c r="E15" s="216">
        <v>11</v>
      </c>
      <c r="F15" s="218">
        <f t="shared" si="0"/>
        <v>0</v>
      </c>
      <c r="G15" s="491"/>
    </row>
    <row r="16" spans="1:9" ht="15.95" customHeight="1" x14ac:dyDescent="0.2">
      <c r="A16" s="215" t="s">
        <v>448</v>
      </c>
      <c r="B16" s="216">
        <v>37</v>
      </c>
      <c r="C16" s="217" t="s">
        <v>423</v>
      </c>
      <c r="D16" s="216"/>
      <c r="E16" s="216">
        <v>37</v>
      </c>
      <c r="F16" s="218">
        <f t="shared" si="0"/>
        <v>0</v>
      </c>
      <c r="G16" s="491"/>
    </row>
    <row r="17" spans="1:7" ht="15.95" customHeight="1" x14ac:dyDescent="0.2">
      <c r="A17" s="215" t="s">
        <v>449</v>
      </c>
      <c r="B17" s="216">
        <v>1392</v>
      </c>
      <c r="C17" s="217" t="s">
        <v>423</v>
      </c>
      <c r="D17" s="216"/>
      <c r="E17" s="216">
        <v>1392</v>
      </c>
      <c r="F17" s="218">
        <f t="shared" si="0"/>
        <v>0</v>
      </c>
      <c r="G17" s="491"/>
    </row>
    <row r="18" spans="1:7" ht="15.95" customHeight="1" x14ac:dyDescent="0.2">
      <c r="A18" s="215" t="s">
        <v>450</v>
      </c>
      <c r="B18" s="216">
        <v>4064</v>
      </c>
      <c r="C18" s="217" t="s">
        <v>423</v>
      </c>
      <c r="D18" s="216"/>
      <c r="E18" s="216">
        <v>4064</v>
      </c>
      <c r="F18" s="218">
        <f t="shared" si="0"/>
        <v>0</v>
      </c>
      <c r="G18" s="491"/>
    </row>
    <row r="19" spans="1:7" ht="15.95" customHeight="1" x14ac:dyDescent="0.2">
      <c r="A19" s="215"/>
      <c r="B19" s="216"/>
      <c r="C19" s="217"/>
      <c r="D19" s="216"/>
      <c r="E19" s="216"/>
      <c r="F19" s="218">
        <f t="shared" si="0"/>
        <v>0</v>
      </c>
      <c r="G19" s="491"/>
    </row>
    <row r="20" spans="1:7" ht="15.95" customHeight="1" x14ac:dyDescent="0.2">
      <c r="A20" s="215"/>
      <c r="B20" s="216"/>
      <c r="C20" s="217"/>
      <c r="D20" s="216"/>
      <c r="E20" s="216"/>
      <c r="F20" s="218">
        <f t="shared" si="0"/>
        <v>0</v>
      </c>
      <c r="G20" s="491"/>
    </row>
    <row r="21" spans="1:7" ht="15.95" customHeight="1" x14ac:dyDescent="0.2">
      <c r="A21" s="215"/>
      <c r="B21" s="216"/>
      <c r="C21" s="217"/>
      <c r="D21" s="216"/>
      <c r="E21" s="216"/>
      <c r="F21" s="218">
        <f t="shared" si="0"/>
        <v>0</v>
      </c>
      <c r="G21" s="491"/>
    </row>
    <row r="22" spans="1:7" ht="15.95" customHeight="1" x14ac:dyDescent="0.2">
      <c r="A22" s="215"/>
      <c r="B22" s="216"/>
      <c r="C22" s="217"/>
      <c r="D22" s="216"/>
      <c r="E22" s="216"/>
      <c r="F22" s="218">
        <f t="shared" si="0"/>
        <v>0</v>
      </c>
      <c r="G22" s="491"/>
    </row>
    <row r="23" spans="1:7" ht="15.95" customHeight="1" thickBot="1" x14ac:dyDescent="0.25">
      <c r="A23" s="222"/>
      <c r="B23" s="223"/>
      <c r="C23" s="224"/>
      <c r="D23" s="223"/>
      <c r="E23" s="223"/>
      <c r="F23" s="225">
        <f t="shared" si="0"/>
        <v>0</v>
      </c>
      <c r="G23" s="491"/>
    </row>
    <row r="24" spans="1:7" s="24" customFormat="1" ht="18" customHeight="1" thickBot="1" x14ac:dyDescent="0.25">
      <c r="A24" s="226" t="s">
        <v>49</v>
      </c>
      <c r="B24" s="227">
        <f>SUM(B5:B23)</f>
        <v>19201</v>
      </c>
      <c r="C24" s="228"/>
      <c r="D24" s="227">
        <f>SUM(D5:D23)</f>
        <v>0</v>
      </c>
      <c r="E24" s="227">
        <f>SUM(E5:E23)</f>
        <v>19201</v>
      </c>
      <c r="F24" s="229">
        <f>SUM(F5:F23)</f>
        <v>0</v>
      </c>
      <c r="G24" s="491"/>
    </row>
    <row r="25" spans="1:7" x14ac:dyDescent="0.2">
      <c r="G25" s="492"/>
    </row>
    <row r="26" spans="1:7" x14ac:dyDescent="0.2">
      <c r="G26" s="492"/>
    </row>
    <row r="27" spans="1:7" x14ac:dyDescent="0.2">
      <c r="G27" s="492"/>
    </row>
    <row r="28" spans="1:7" x14ac:dyDescent="0.2">
      <c r="G28" s="492"/>
    </row>
    <row r="29" spans="1:7" x14ac:dyDescent="0.2">
      <c r="G29" s="492"/>
    </row>
  </sheetData>
  <mergeCells count="2">
    <mergeCell ref="A1:I1"/>
    <mergeCell ref="G3:G29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G29"/>
  <sheetViews>
    <sheetView view="pageLayout" topLeftCell="A5" zoomScaleNormal="100" zoomScaleSheetLayoutView="100" workbookViewId="0">
      <selection sqref="A1:F1"/>
    </sheetView>
  </sheetViews>
  <sheetFormatPr defaultColWidth="9.33203125" defaultRowHeight="12.75" x14ac:dyDescent="0.2"/>
  <cols>
    <col min="1" max="1" width="48" style="19" customWidth="1"/>
    <col min="2" max="2" width="12.5" style="18" customWidth="1"/>
    <col min="3" max="3" width="14" style="18" customWidth="1"/>
    <col min="4" max="4" width="13.83203125" style="18" customWidth="1"/>
    <col min="5" max="5" width="12.83203125" style="18" customWidth="1"/>
    <col min="6" max="6" width="14.83203125" style="18" customWidth="1"/>
    <col min="7" max="7" width="5.1640625" style="18" customWidth="1"/>
    <col min="8" max="8" width="12.83203125" style="18" customWidth="1"/>
    <col min="9" max="9" width="13.83203125" style="18" customWidth="1"/>
    <col min="10" max="16384" width="9.33203125" style="18"/>
  </cols>
  <sheetData>
    <row r="1" spans="1:7" ht="24.75" customHeight="1" x14ac:dyDescent="0.2">
      <c r="A1" s="489" t="s">
        <v>507</v>
      </c>
      <c r="B1" s="489"/>
      <c r="C1" s="489"/>
      <c r="D1" s="489"/>
      <c r="E1" s="489"/>
      <c r="F1" s="489"/>
    </row>
    <row r="2" spans="1:7" ht="23.25" customHeight="1" thickBot="1" x14ac:dyDescent="0.3">
      <c r="A2" s="70"/>
      <c r="B2" s="23"/>
      <c r="C2" s="23"/>
      <c r="D2" s="23"/>
      <c r="E2" s="23"/>
      <c r="F2" s="22"/>
    </row>
    <row r="3" spans="1:7" s="20" customFormat="1" ht="48.75" customHeight="1" thickBot="1" x14ac:dyDescent="0.25">
      <c r="A3" s="209" t="s">
        <v>53</v>
      </c>
      <c r="B3" s="210" t="s">
        <v>51</v>
      </c>
      <c r="C3" s="210" t="s">
        <v>52</v>
      </c>
      <c r="D3" s="210" t="s">
        <v>435</v>
      </c>
      <c r="E3" s="210" t="s">
        <v>421</v>
      </c>
      <c r="F3" s="211" t="s">
        <v>424</v>
      </c>
      <c r="G3" s="490" t="s">
        <v>464</v>
      </c>
    </row>
    <row r="4" spans="1:7" s="23" customFormat="1" ht="15" customHeight="1" thickBot="1" x14ac:dyDescent="0.25">
      <c r="A4" s="212" t="s">
        <v>399</v>
      </c>
      <c r="B4" s="213" t="s">
        <v>400</v>
      </c>
      <c r="C4" s="213" t="s">
        <v>401</v>
      </c>
      <c r="D4" s="213" t="s">
        <v>402</v>
      </c>
      <c r="E4" s="213" t="s">
        <v>403</v>
      </c>
      <c r="F4" s="214" t="s">
        <v>404</v>
      </c>
      <c r="G4" s="491"/>
    </row>
    <row r="5" spans="1:7" ht="15.95" customHeight="1" x14ac:dyDescent="0.2">
      <c r="A5" s="257" t="s">
        <v>425</v>
      </c>
      <c r="B5" s="216">
        <v>8825</v>
      </c>
      <c r="C5" s="217" t="s">
        <v>423</v>
      </c>
      <c r="D5" s="216"/>
      <c r="E5" s="216">
        <v>8825</v>
      </c>
      <c r="F5" s="218">
        <f t="shared" ref="F5:F23" si="0">B5-D5-E5</f>
        <v>0</v>
      </c>
      <c r="G5" s="491"/>
    </row>
    <row r="6" spans="1:7" ht="25.5" x14ac:dyDescent="0.2">
      <c r="A6" s="257" t="s">
        <v>474</v>
      </c>
      <c r="B6" s="216">
        <v>2986</v>
      </c>
      <c r="C6" s="217" t="s">
        <v>423</v>
      </c>
      <c r="D6" s="216"/>
      <c r="E6" s="216">
        <v>2986</v>
      </c>
      <c r="F6" s="218">
        <f t="shared" si="0"/>
        <v>0</v>
      </c>
      <c r="G6" s="491"/>
    </row>
    <row r="7" spans="1:7" ht="15.95" customHeight="1" x14ac:dyDescent="0.2">
      <c r="A7" s="257" t="s">
        <v>451</v>
      </c>
      <c r="B7" s="216">
        <v>3186</v>
      </c>
      <c r="C7" s="217" t="s">
        <v>423</v>
      </c>
      <c r="D7" s="216"/>
      <c r="E7" s="216">
        <v>3186</v>
      </c>
      <c r="F7" s="218">
        <f t="shared" si="0"/>
        <v>0</v>
      </c>
      <c r="G7" s="491"/>
    </row>
    <row r="8" spans="1:7" ht="15.95" customHeight="1" x14ac:dyDescent="0.2">
      <c r="A8" s="257"/>
      <c r="B8" s="216"/>
      <c r="C8" s="217"/>
      <c r="D8" s="216"/>
      <c r="E8" s="216"/>
      <c r="F8" s="218">
        <f t="shared" si="0"/>
        <v>0</v>
      </c>
      <c r="G8" s="491"/>
    </row>
    <row r="9" spans="1:7" ht="15.95" customHeight="1" x14ac:dyDescent="0.2">
      <c r="A9" s="257"/>
      <c r="B9" s="216"/>
      <c r="C9" s="217"/>
      <c r="D9" s="216"/>
      <c r="E9" s="216"/>
      <c r="F9" s="218">
        <f t="shared" si="0"/>
        <v>0</v>
      </c>
      <c r="G9" s="491"/>
    </row>
    <row r="10" spans="1:7" ht="15.95" customHeight="1" x14ac:dyDescent="0.2">
      <c r="A10" s="257"/>
      <c r="B10" s="216"/>
      <c r="C10" s="217"/>
      <c r="D10" s="216"/>
      <c r="E10" s="216"/>
      <c r="F10" s="218">
        <f t="shared" si="0"/>
        <v>0</v>
      </c>
      <c r="G10" s="491"/>
    </row>
    <row r="11" spans="1:7" ht="15.95" customHeight="1" x14ac:dyDescent="0.2">
      <c r="A11" s="257"/>
      <c r="B11" s="216"/>
      <c r="C11" s="217"/>
      <c r="D11" s="216"/>
      <c r="E11" s="216"/>
      <c r="F11" s="218">
        <f t="shared" si="0"/>
        <v>0</v>
      </c>
      <c r="G11" s="491"/>
    </row>
    <row r="12" spans="1:7" ht="15.95" customHeight="1" x14ac:dyDescent="0.2">
      <c r="A12" s="257"/>
      <c r="B12" s="216"/>
      <c r="C12" s="217"/>
      <c r="D12" s="216"/>
      <c r="E12" s="216"/>
      <c r="F12" s="218">
        <f t="shared" si="0"/>
        <v>0</v>
      </c>
      <c r="G12" s="491"/>
    </row>
    <row r="13" spans="1:7" ht="15.95" customHeight="1" x14ac:dyDescent="0.2">
      <c r="A13" s="257"/>
      <c r="B13" s="216"/>
      <c r="C13" s="217"/>
      <c r="D13" s="216"/>
      <c r="E13" s="216"/>
      <c r="F13" s="258">
        <f t="shared" si="0"/>
        <v>0</v>
      </c>
      <c r="G13" s="491"/>
    </row>
    <row r="14" spans="1:7" ht="15.95" customHeight="1" x14ac:dyDescent="0.2">
      <c r="A14" s="257"/>
      <c r="B14" s="216"/>
      <c r="C14" s="217"/>
      <c r="D14" s="216"/>
      <c r="E14" s="216"/>
      <c r="F14" s="218">
        <f t="shared" si="0"/>
        <v>0</v>
      </c>
      <c r="G14" s="491"/>
    </row>
    <row r="15" spans="1:7" ht="15.95" customHeight="1" x14ac:dyDescent="0.2">
      <c r="A15" s="257"/>
      <c r="B15" s="216"/>
      <c r="C15" s="217"/>
      <c r="D15" s="216"/>
      <c r="E15" s="216"/>
      <c r="F15" s="218">
        <f t="shared" si="0"/>
        <v>0</v>
      </c>
      <c r="G15" s="491"/>
    </row>
    <row r="16" spans="1:7" ht="15.95" customHeight="1" x14ac:dyDescent="0.2">
      <c r="A16" s="257"/>
      <c r="B16" s="216"/>
      <c r="C16" s="217"/>
      <c r="D16" s="216"/>
      <c r="E16" s="216"/>
      <c r="F16" s="218">
        <f t="shared" si="0"/>
        <v>0</v>
      </c>
      <c r="G16" s="491"/>
    </row>
    <row r="17" spans="1:7" ht="15.95" customHeight="1" x14ac:dyDescent="0.2">
      <c r="A17" s="257"/>
      <c r="B17" s="216"/>
      <c r="C17" s="217"/>
      <c r="D17" s="216"/>
      <c r="E17" s="216"/>
      <c r="F17" s="218">
        <f t="shared" si="0"/>
        <v>0</v>
      </c>
      <c r="G17" s="491"/>
    </row>
    <row r="18" spans="1:7" ht="15.95" customHeight="1" x14ac:dyDescent="0.2">
      <c r="A18" s="257"/>
      <c r="B18" s="216"/>
      <c r="C18" s="217"/>
      <c r="D18" s="216"/>
      <c r="E18" s="216"/>
      <c r="F18" s="218">
        <f t="shared" si="0"/>
        <v>0</v>
      </c>
      <c r="G18" s="491"/>
    </row>
    <row r="19" spans="1:7" ht="15.95" customHeight="1" x14ac:dyDescent="0.2">
      <c r="A19" s="257"/>
      <c r="B19" s="216"/>
      <c r="C19" s="217"/>
      <c r="D19" s="216"/>
      <c r="E19" s="216"/>
      <c r="F19" s="218">
        <f t="shared" si="0"/>
        <v>0</v>
      </c>
      <c r="G19" s="491"/>
    </row>
    <row r="20" spans="1:7" ht="15.95" customHeight="1" x14ac:dyDescent="0.2">
      <c r="A20" s="257"/>
      <c r="B20" s="216"/>
      <c r="C20" s="217"/>
      <c r="D20" s="216"/>
      <c r="E20" s="216"/>
      <c r="F20" s="218">
        <f t="shared" si="0"/>
        <v>0</v>
      </c>
      <c r="G20" s="491"/>
    </row>
    <row r="21" spans="1:7" ht="15.95" customHeight="1" x14ac:dyDescent="0.2">
      <c r="A21" s="257"/>
      <c r="B21" s="216"/>
      <c r="C21" s="217"/>
      <c r="D21" s="216"/>
      <c r="E21" s="216"/>
      <c r="F21" s="218">
        <f t="shared" si="0"/>
        <v>0</v>
      </c>
      <c r="G21" s="491"/>
    </row>
    <row r="22" spans="1:7" ht="15.95" customHeight="1" x14ac:dyDescent="0.2">
      <c r="A22" s="257"/>
      <c r="B22" s="216"/>
      <c r="C22" s="217"/>
      <c r="D22" s="216"/>
      <c r="E22" s="216"/>
      <c r="F22" s="218">
        <f t="shared" si="0"/>
        <v>0</v>
      </c>
      <c r="G22" s="491"/>
    </row>
    <row r="23" spans="1:7" ht="15.95" customHeight="1" thickBot="1" x14ac:dyDescent="0.25">
      <c r="A23" s="222"/>
      <c r="B23" s="223"/>
      <c r="C23" s="224"/>
      <c r="D23" s="223"/>
      <c r="E23" s="223"/>
      <c r="F23" s="225">
        <f t="shared" si="0"/>
        <v>0</v>
      </c>
      <c r="G23" s="491"/>
    </row>
    <row r="24" spans="1:7" s="24" customFormat="1" ht="18" customHeight="1" thickBot="1" x14ac:dyDescent="0.25">
      <c r="A24" s="226" t="s">
        <v>49</v>
      </c>
      <c r="B24" s="227">
        <f>SUM(B5:B23)</f>
        <v>14997</v>
      </c>
      <c r="C24" s="228"/>
      <c r="D24" s="227">
        <f>SUM(D5:D23)</f>
        <v>0</v>
      </c>
      <c r="E24" s="227">
        <f>SUM(E5:E23)</f>
        <v>14997</v>
      </c>
      <c r="F24" s="229">
        <f>SUM(F5:F23)</f>
        <v>0</v>
      </c>
      <c r="G24" s="491"/>
    </row>
    <row r="25" spans="1:7" x14ac:dyDescent="0.2">
      <c r="G25" s="465"/>
    </row>
    <row r="26" spans="1:7" x14ac:dyDescent="0.2">
      <c r="G26" s="465"/>
    </row>
    <row r="27" spans="1:7" x14ac:dyDescent="0.2">
      <c r="G27" s="465"/>
    </row>
    <row r="28" spans="1:7" x14ac:dyDescent="0.2">
      <c r="G28" s="465"/>
    </row>
    <row r="29" spans="1:7" x14ac:dyDescent="0.2">
      <c r="G29" s="465"/>
    </row>
  </sheetData>
  <mergeCells count="2">
    <mergeCell ref="A1:F1"/>
    <mergeCell ref="G3:G29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0" orientation="landscape" horizontalDpi="300" verticalDpi="300" r:id="rId1"/>
  <headerFooter alignWithMargins="0">
    <oddHeader xml:space="preserve">&amp;R&amp;"Times New Roman CE,Félkövér dőlt"&amp;12 &amp;11 &amp;"Times New Roman CE,Normál"&amp;10
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10</vt:i4>
      </vt:variant>
    </vt:vector>
  </HeadingPairs>
  <TitlesOfParts>
    <vt:vector size="24" baseType="lpstr">
      <vt:lpstr>1.mell. 1 OLDAL</vt:lpstr>
      <vt:lpstr>1.mell. 2 OLDAL</vt:lpstr>
      <vt:lpstr>2.mell 1 OLDAL  </vt:lpstr>
      <vt:lpstr>2.mell 2 OLDAL  </vt:lpstr>
      <vt:lpstr>3.mell.  </vt:lpstr>
      <vt:lpstr>4.mell.</vt:lpstr>
      <vt:lpstr>5.mell.</vt:lpstr>
      <vt:lpstr>6.mell.</vt:lpstr>
      <vt:lpstr>7.mell.</vt:lpstr>
      <vt:lpstr>8.mell. </vt:lpstr>
      <vt:lpstr>9. mell 1 OLDAL</vt:lpstr>
      <vt:lpstr>9. mell 2 OLDAL </vt:lpstr>
      <vt:lpstr>10.mell</vt:lpstr>
      <vt:lpstr>11. mell</vt:lpstr>
      <vt:lpstr>'9. mell 1 OLDAL'!Nyomtatási_cím</vt:lpstr>
      <vt:lpstr>'9. mell 2 OLDAL '!Nyomtatási_cím</vt:lpstr>
      <vt:lpstr>'1.mell. 1 OLDAL'!Nyomtatási_terület</vt:lpstr>
      <vt:lpstr>'1.mell. 2 OLDAL'!Nyomtatási_terület</vt:lpstr>
      <vt:lpstr>'11. mell'!Nyomtatási_terület</vt:lpstr>
      <vt:lpstr>'2.mell 2 OLDAL  '!Nyomtatási_terület</vt:lpstr>
      <vt:lpstr>'6.mell.'!Nyomtatási_terület</vt:lpstr>
      <vt:lpstr>'7.mell.'!Nyomtatási_terület</vt:lpstr>
      <vt:lpstr>'8.mell. '!Nyomtatási_terület</vt:lpstr>
      <vt:lpstr>'9. mell 2 OLDAL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Dr Nagy Artúr</cp:lastModifiedBy>
  <cp:lastPrinted>2018-05-17T09:09:59Z</cp:lastPrinted>
  <dcterms:created xsi:type="dcterms:W3CDTF">1999-10-30T10:30:45Z</dcterms:created>
  <dcterms:modified xsi:type="dcterms:W3CDTF">2018-05-25T09:42:00Z</dcterms:modified>
</cp:coreProperties>
</file>