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i\Documents\KÖLTSÉGVETÉSEK\Költségvetés 2017. év\Önkormányzat2017\"/>
    </mc:Choice>
  </mc:AlternateContent>
  <bookViews>
    <workbookView xWindow="0" yWindow="0" windowWidth="20970" windowHeight="8160" firstSheet="12" activeTab="20"/>
  </bookViews>
  <sheets>
    <sheet name="1.1.mell. " sheetId="4" r:id="rId1"/>
    <sheet name="1.2. mell." sheetId="5" r:id="rId2"/>
    <sheet name="1.3.Bevételek2017." sheetId="6" r:id="rId3"/>
    <sheet name="1.4.Kiadások2017." sheetId="7" r:id="rId4"/>
    <sheet name="1.5. KH bevétel" sheetId="27" r:id="rId5"/>
    <sheet name="1.6. KH kiadás" sheetId="26" r:id="rId6"/>
    <sheet name="1.7.KH" sheetId="2" r:id="rId7"/>
    <sheet name="2.1.Műk.mérl.mell 1 OLDAL  " sheetId="10" r:id="rId8"/>
    <sheet name="2.2.FElhm.mérl.  " sheetId="11" r:id="rId9"/>
    <sheet name="3.m." sheetId="12" r:id="rId10"/>
    <sheet name="4. és 5. melléklet" sheetId="13" r:id="rId11"/>
    <sheet name="6. mell. " sheetId="14" r:id="rId12"/>
    <sheet name="7.cofog.bev" sheetId="15" r:id="rId13"/>
    <sheet name="8.cofog.kiad." sheetId="3" r:id="rId14"/>
    <sheet name="9.m." sheetId="16" r:id="rId15"/>
    <sheet name="10.m.közfog." sheetId="17" r:id="rId16"/>
    <sheet name="11. m" sheetId="18" r:id="rId17"/>
    <sheet name="12. mell" sheetId="19" r:id="rId18"/>
    <sheet name="13.m" sheetId="20" r:id="rId19"/>
    <sheet name="14.m.likvid.t" sheetId="21" r:id="rId20"/>
    <sheet name="Munka1" sheetId="1" r:id="rId21"/>
  </sheets>
  <definedNames>
    <definedName name="_xlnm.Print_Titles" localSheetId="1">'1.2. mell.'!$1:$6</definedName>
    <definedName name="_xlnm.Print_Titles" localSheetId="6">'1.7.KH'!$1:$8</definedName>
    <definedName name="_xlnm.Print_Titles" localSheetId="12">'7.cofog.bev'!$9:$9</definedName>
    <definedName name="_xlnm.Print_Titles" localSheetId="13">'8.cofog.kiad.'!$6:$6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0" l="1"/>
  <c r="C29" i="5" l="1"/>
  <c r="C15" i="5"/>
  <c r="E49" i="26"/>
  <c r="E48" i="26"/>
  <c r="E46" i="13" l="1"/>
  <c r="E43" i="13"/>
  <c r="E25" i="13"/>
  <c r="E42" i="13"/>
  <c r="E24" i="13"/>
  <c r="E35" i="13"/>
  <c r="F21" i="27" l="1"/>
  <c r="E21" i="27"/>
  <c r="F17" i="27"/>
  <c r="E17" i="27"/>
  <c r="F14" i="27"/>
  <c r="E14" i="27"/>
  <c r="F36" i="26"/>
  <c r="F49" i="26" s="1"/>
  <c r="E36" i="26"/>
  <c r="F22" i="27" l="1"/>
  <c r="E22" i="27"/>
  <c r="H12" i="20"/>
  <c r="H26" i="17"/>
  <c r="H25" i="17"/>
  <c r="E27" i="17"/>
  <c r="C27" i="17"/>
  <c r="G38" i="12"/>
  <c r="G36" i="12"/>
  <c r="G32" i="12"/>
  <c r="G23" i="12"/>
  <c r="G17" i="12"/>
  <c r="H27" i="17" l="1"/>
  <c r="I29" i="3"/>
  <c r="I14" i="3"/>
  <c r="F34" i="7" l="1"/>
  <c r="G219" i="7"/>
  <c r="G202" i="7"/>
  <c r="G180" i="7"/>
  <c r="F123" i="7"/>
  <c r="G112" i="7" s="1"/>
  <c r="G101" i="7"/>
  <c r="G96" i="7"/>
  <c r="F91" i="7"/>
  <c r="G72" i="7" s="1"/>
  <c r="F82" i="7"/>
  <c r="G53" i="7"/>
  <c r="F48" i="7"/>
  <c r="F36" i="7"/>
  <c r="G18" i="6"/>
  <c r="G89" i="6" l="1"/>
  <c r="H12" i="17" l="1"/>
  <c r="F27" i="16"/>
  <c r="G27" i="16"/>
  <c r="H10" i="16"/>
  <c r="D12" i="16"/>
  <c r="E141" i="4"/>
  <c r="E33" i="4" l="1"/>
  <c r="I9" i="3" l="1"/>
  <c r="I10" i="3"/>
  <c r="G18" i="15"/>
  <c r="F23" i="15"/>
  <c r="G22" i="15"/>
  <c r="F27" i="7" l="1"/>
  <c r="F17" i="12" l="1"/>
  <c r="E17" i="12"/>
  <c r="F32" i="12"/>
  <c r="E32" i="12"/>
  <c r="E38" i="12" l="1"/>
  <c r="G7" i="7" l="1"/>
  <c r="G11" i="6" l="1"/>
  <c r="G61" i="7" l="1"/>
  <c r="F68" i="6" l="1"/>
  <c r="E17" i="20" l="1"/>
  <c r="H10" i="17" l="1"/>
  <c r="G13" i="15"/>
  <c r="E23" i="13"/>
  <c r="E22" i="13"/>
  <c r="E21" i="13"/>
  <c r="E26" i="13" l="1"/>
  <c r="F36" i="12"/>
  <c r="F23" i="12"/>
  <c r="N29" i="21"/>
  <c r="M29" i="21"/>
  <c r="L29" i="21"/>
  <c r="K29" i="21"/>
  <c r="J29" i="21"/>
  <c r="I29" i="21"/>
  <c r="H29" i="21"/>
  <c r="G29" i="21"/>
  <c r="F29" i="21"/>
  <c r="E29" i="21"/>
  <c r="D29" i="21"/>
  <c r="C29" i="21"/>
  <c r="O28" i="21"/>
  <c r="O27" i="21"/>
  <c r="O26" i="21"/>
  <c r="O25" i="21"/>
  <c r="O24" i="21"/>
  <c r="O23" i="21"/>
  <c r="O22" i="21"/>
  <c r="O21" i="21"/>
  <c r="O20" i="21"/>
  <c r="O19" i="21"/>
  <c r="O18" i="21"/>
  <c r="C16" i="21"/>
  <c r="C30" i="21" s="1"/>
  <c r="D7" i="21" s="1"/>
  <c r="D16" i="21" s="1"/>
  <c r="O15" i="21"/>
  <c r="O14" i="21"/>
  <c r="O13" i="21"/>
  <c r="O12" i="21"/>
  <c r="O11" i="21"/>
  <c r="O10" i="21"/>
  <c r="O9" i="21"/>
  <c r="O8" i="21"/>
  <c r="I20" i="20"/>
  <c r="H19" i="20"/>
  <c r="G19" i="20"/>
  <c r="F19" i="20"/>
  <c r="E19" i="20"/>
  <c r="D19" i="20"/>
  <c r="I18" i="20"/>
  <c r="H17" i="20"/>
  <c r="G17" i="20"/>
  <c r="F17" i="20"/>
  <c r="D17" i="20"/>
  <c r="I17" i="20" s="1"/>
  <c r="I16" i="20"/>
  <c r="H15" i="20"/>
  <c r="G15" i="20"/>
  <c r="F15" i="20"/>
  <c r="E15" i="20"/>
  <c r="D15" i="20"/>
  <c r="I14" i="20"/>
  <c r="I13" i="20"/>
  <c r="G12" i="20"/>
  <c r="F12" i="20"/>
  <c r="E12" i="20"/>
  <c r="I11" i="20"/>
  <c r="I10" i="20"/>
  <c r="H9" i="20"/>
  <c r="H21" i="20" s="1"/>
  <c r="G9" i="20"/>
  <c r="F9" i="20"/>
  <c r="E9" i="20"/>
  <c r="D9" i="20"/>
  <c r="D30" i="19"/>
  <c r="C30" i="19"/>
  <c r="N28" i="18"/>
  <c r="M28" i="18"/>
  <c r="L28" i="18"/>
  <c r="K28" i="18"/>
  <c r="J28" i="18"/>
  <c r="I28" i="18"/>
  <c r="H28" i="18"/>
  <c r="G28" i="18"/>
  <c r="F28" i="18"/>
  <c r="E28" i="18"/>
  <c r="D28" i="18"/>
  <c r="C28" i="18"/>
  <c r="O27" i="18"/>
  <c r="O26" i="18"/>
  <c r="O24" i="18"/>
  <c r="O23" i="18"/>
  <c r="O22" i="18"/>
  <c r="O21" i="18"/>
  <c r="O20" i="18"/>
  <c r="O19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C29" i="18" s="1"/>
  <c r="O16" i="18"/>
  <c r="O15" i="18"/>
  <c r="O14" i="18"/>
  <c r="O13" i="18"/>
  <c r="O12" i="18"/>
  <c r="O11" i="18"/>
  <c r="O10" i="18"/>
  <c r="O9" i="18"/>
  <c r="O8" i="18"/>
  <c r="G13" i="17"/>
  <c r="F13" i="17"/>
  <c r="E13" i="17"/>
  <c r="D13" i="17"/>
  <c r="C13" i="17"/>
  <c r="H11" i="17"/>
  <c r="H13" i="17" s="1"/>
  <c r="C27" i="16"/>
  <c r="H26" i="16"/>
  <c r="H27" i="16" s="1"/>
  <c r="G12" i="16"/>
  <c r="F12" i="16"/>
  <c r="E12" i="16"/>
  <c r="H11" i="16"/>
  <c r="H12" i="16"/>
  <c r="E23" i="15"/>
  <c r="D23" i="15"/>
  <c r="C23" i="15"/>
  <c r="B23" i="15"/>
  <c r="G21" i="15"/>
  <c r="G20" i="15"/>
  <c r="G19" i="15"/>
  <c r="G17" i="15"/>
  <c r="G16" i="15"/>
  <c r="G15" i="15"/>
  <c r="G14" i="15"/>
  <c r="G12" i="15"/>
  <c r="G11" i="15"/>
  <c r="G10" i="15"/>
  <c r="D22" i="14"/>
  <c r="C11" i="13"/>
  <c r="B11" i="13"/>
  <c r="D9" i="13"/>
  <c r="D8" i="13"/>
  <c r="E36" i="12"/>
  <c r="E23" i="12"/>
  <c r="E33" i="11"/>
  <c r="C27" i="11"/>
  <c r="C33" i="11" s="1"/>
  <c r="C21" i="11"/>
  <c r="E20" i="11"/>
  <c r="E34" i="11" s="1"/>
  <c r="C20" i="11"/>
  <c r="E36" i="11" s="1"/>
  <c r="E29" i="10"/>
  <c r="C26" i="10"/>
  <c r="C21" i="10"/>
  <c r="C29" i="10" s="1"/>
  <c r="E20" i="10"/>
  <c r="C20" i="10"/>
  <c r="O29" i="21" l="1"/>
  <c r="D30" i="21"/>
  <c r="E7" i="21" s="1"/>
  <c r="E16" i="21" s="1"/>
  <c r="E30" i="21" s="1"/>
  <c r="F7" i="21" s="1"/>
  <c r="F16" i="21" s="1"/>
  <c r="F30" i="21" s="1"/>
  <c r="G7" i="21" s="1"/>
  <c r="G16" i="21" s="1"/>
  <c r="G30" i="21" s="1"/>
  <c r="H7" i="21" s="1"/>
  <c r="H16" i="21" s="1"/>
  <c r="H30" i="21" s="1"/>
  <c r="I7" i="21" s="1"/>
  <c r="I16" i="21" s="1"/>
  <c r="I30" i="21" s="1"/>
  <c r="J7" i="21" s="1"/>
  <c r="J16" i="21" s="1"/>
  <c r="J30" i="21" s="1"/>
  <c r="K7" i="21" s="1"/>
  <c r="K16" i="21" s="1"/>
  <c r="K30" i="21" s="1"/>
  <c r="L7" i="21" s="1"/>
  <c r="L16" i="21" s="1"/>
  <c r="L30" i="21" s="1"/>
  <c r="M7" i="21" s="1"/>
  <c r="M16" i="21" s="1"/>
  <c r="M30" i="21" s="1"/>
  <c r="N7" i="21" s="1"/>
  <c r="N16" i="21" s="1"/>
  <c r="N30" i="21" s="1"/>
  <c r="O16" i="21"/>
  <c r="K29" i="18"/>
  <c r="G24" i="15"/>
  <c r="G23" i="15"/>
  <c r="F38" i="12"/>
  <c r="E30" i="10"/>
  <c r="C32" i="10" s="1"/>
  <c r="I9" i="20"/>
  <c r="I19" i="20"/>
  <c r="F21" i="20"/>
  <c r="D11" i="13"/>
  <c r="G21" i="20"/>
  <c r="I15" i="20"/>
  <c r="D21" i="20"/>
  <c r="I12" i="20"/>
  <c r="J29" i="18"/>
  <c r="F29" i="18"/>
  <c r="N29" i="18"/>
  <c r="O28" i="18"/>
  <c r="G29" i="18"/>
  <c r="I29" i="18"/>
  <c r="M29" i="18"/>
  <c r="L29" i="18"/>
  <c r="H29" i="18"/>
  <c r="E29" i="18"/>
  <c r="O17" i="18"/>
  <c r="D29" i="18"/>
  <c r="I21" i="20"/>
  <c r="E21" i="20"/>
  <c r="C31" i="10"/>
  <c r="C30" i="10"/>
  <c r="C34" i="11"/>
  <c r="C36" i="11"/>
  <c r="C35" i="11"/>
  <c r="E31" i="10"/>
  <c r="E35" i="11"/>
  <c r="E32" i="10" l="1"/>
  <c r="O29" i="18"/>
  <c r="G236" i="7"/>
  <c r="G232" i="7"/>
  <c r="G227" i="7"/>
  <c r="G223" i="7"/>
  <c r="G214" i="7"/>
  <c r="G211" i="7"/>
  <c r="G198" i="7"/>
  <c r="G189" i="7"/>
  <c r="G177" i="7"/>
  <c r="G157" i="7"/>
  <c r="G152" i="7"/>
  <c r="G146" i="7"/>
  <c r="G129" i="7"/>
  <c r="G108" i="7"/>
  <c r="G68" i="7"/>
  <c r="G64" i="7"/>
  <c r="G41" i="7"/>
  <c r="G94" i="6"/>
  <c r="G86" i="6"/>
  <c r="G82" i="6"/>
  <c r="G79" i="6"/>
  <c r="G76" i="6"/>
  <c r="G72" i="6"/>
  <c r="F63" i="6"/>
  <c r="F58" i="6"/>
  <c r="F47" i="6"/>
  <c r="G33" i="6"/>
  <c r="G7" i="6"/>
  <c r="G238" i="7" l="1"/>
  <c r="G38" i="6"/>
  <c r="G96" i="6" s="1"/>
  <c r="G99" i="6" l="1"/>
  <c r="C141" i="5"/>
  <c r="C136" i="5"/>
  <c r="C131" i="5"/>
  <c r="C127" i="5"/>
  <c r="C123" i="5"/>
  <c r="C109" i="5"/>
  <c r="C93" i="5"/>
  <c r="C80" i="5"/>
  <c r="C76" i="5"/>
  <c r="C73" i="5"/>
  <c r="C68" i="5"/>
  <c r="C64" i="5"/>
  <c r="C58" i="5"/>
  <c r="C53" i="5"/>
  <c r="C47" i="5"/>
  <c r="C36" i="5"/>
  <c r="C22" i="5"/>
  <c r="C8" i="5"/>
  <c r="F151" i="4"/>
  <c r="E151" i="4"/>
  <c r="D151" i="4" s="1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0" i="4"/>
  <c r="D129" i="4"/>
  <c r="F128" i="4"/>
  <c r="E128" i="4"/>
  <c r="D128" i="4" s="1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F114" i="4"/>
  <c r="E114" i="4"/>
  <c r="D114" i="4" s="1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F98" i="4"/>
  <c r="F131" i="4" s="1"/>
  <c r="E98" i="4"/>
  <c r="E131" i="4" s="1"/>
  <c r="F96" i="4"/>
  <c r="E96" i="4"/>
  <c r="D89" i="4"/>
  <c r="D88" i="4"/>
  <c r="D87" i="4"/>
  <c r="D86" i="4"/>
  <c r="D85" i="4"/>
  <c r="F84" i="4"/>
  <c r="E84" i="4"/>
  <c r="D84" i="4" s="1"/>
  <c r="D83" i="4"/>
  <c r="D82" i="4"/>
  <c r="D81" i="4"/>
  <c r="F80" i="4"/>
  <c r="E80" i="4"/>
  <c r="D79" i="4"/>
  <c r="D78" i="4"/>
  <c r="F77" i="4"/>
  <c r="E77" i="4"/>
  <c r="D76" i="4"/>
  <c r="D75" i="4"/>
  <c r="D74" i="4"/>
  <c r="D73" i="4"/>
  <c r="F72" i="4"/>
  <c r="E72" i="4"/>
  <c r="D72" i="4" s="1"/>
  <c r="D71" i="4"/>
  <c r="D70" i="4"/>
  <c r="D69" i="4"/>
  <c r="F68" i="4"/>
  <c r="E68" i="4"/>
  <c r="D66" i="4"/>
  <c r="D65" i="4"/>
  <c r="D64" i="4"/>
  <c r="D63" i="4"/>
  <c r="F62" i="4"/>
  <c r="E62" i="4"/>
  <c r="D62" i="4" s="1"/>
  <c r="D61" i="4"/>
  <c r="D60" i="4"/>
  <c r="D59" i="4"/>
  <c r="D58" i="4"/>
  <c r="F57" i="4"/>
  <c r="D57" i="4"/>
  <c r="D56" i="4"/>
  <c r="D55" i="4"/>
  <c r="D54" i="4"/>
  <c r="D53" i="4"/>
  <c r="D52" i="4"/>
  <c r="F51" i="4"/>
  <c r="E51" i="4"/>
  <c r="D51" i="4" s="1"/>
  <c r="D50" i="4"/>
  <c r="D49" i="4"/>
  <c r="D48" i="4"/>
  <c r="D47" i="4"/>
  <c r="D46" i="4"/>
  <c r="D45" i="4"/>
  <c r="D44" i="4"/>
  <c r="D43" i="4"/>
  <c r="D42" i="4"/>
  <c r="D41" i="4"/>
  <c r="F40" i="4"/>
  <c r="E40" i="4"/>
  <c r="D40" i="4" s="1"/>
  <c r="D39" i="4"/>
  <c r="D38" i="4"/>
  <c r="D36" i="4"/>
  <c r="D35" i="4"/>
  <c r="F33" i="4"/>
  <c r="D33" i="4" s="1"/>
  <c r="D32" i="4"/>
  <c r="D31" i="4"/>
  <c r="D30" i="4"/>
  <c r="D29" i="4"/>
  <c r="D28" i="4"/>
  <c r="D27" i="4"/>
  <c r="F26" i="4"/>
  <c r="E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F12" i="4"/>
  <c r="E12" i="4"/>
  <c r="I30" i="3"/>
  <c r="H34" i="3"/>
  <c r="G34" i="3"/>
  <c r="F34" i="3"/>
  <c r="E34" i="3"/>
  <c r="D34" i="3"/>
  <c r="C34" i="3"/>
  <c r="B34" i="3"/>
  <c r="I33" i="3"/>
  <c r="I32" i="3"/>
  <c r="I31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3" i="3"/>
  <c r="I12" i="3"/>
  <c r="I11" i="3"/>
  <c r="I8" i="3"/>
  <c r="I7" i="3"/>
  <c r="C52" i="2"/>
  <c r="C46" i="2"/>
  <c r="C38" i="2"/>
  <c r="C31" i="2"/>
  <c r="C27" i="2"/>
  <c r="C21" i="2"/>
  <c r="C10" i="2"/>
  <c r="C37" i="2" s="1"/>
  <c r="D26" i="4" l="1"/>
  <c r="E152" i="4"/>
  <c r="C42" i="2"/>
  <c r="F67" i="4"/>
  <c r="F156" i="4" s="1"/>
  <c r="D77" i="4"/>
  <c r="D80" i="4"/>
  <c r="C86" i="5"/>
  <c r="F90" i="4"/>
  <c r="F157" i="4" s="1"/>
  <c r="F152" i="4"/>
  <c r="C146" i="5"/>
  <c r="E90" i="4"/>
  <c r="E157" i="4" s="1"/>
  <c r="E67" i="4"/>
  <c r="C126" i="5"/>
  <c r="C147" i="5" s="1"/>
  <c r="C63" i="5"/>
  <c r="D68" i="4"/>
  <c r="D98" i="4"/>
  <c r="D12" i="4"/>
  <c r="I34" i="3"/>
  <c r="I35" i="3"/>
  <c r="C57" i="2"/>
  <c r="D90" i="4" l="1"/>
  <c r="D157" i="4" s="1"/>
  <c r="C87" i="5"/>
  <c r="D131" i="4"/>
  <c r="D152" i="4" s="1"/>
  <c r="D67" i="4"/>
  <c r="F91" i="4"/>
  <c r="E91" i="4"/>
  <c r="E156" i="4"/>
  <c r="D91" i="4" l="1"/>
  <c r="D156" i="4"/>
</calcChain>
</file>

<file path=xl/sharedStrings.xml><?xml version="1.0" encoding="utf-8"?>
<sst xmlns="http://schemas.openxmlformats.org/spreadsheetml/2006/main" count="1758" uniqueCount="976">
  <si>
    <t>Költségvetési szerv megnevezése</t>
  </si>
  <si>
    <t>02</t>
  </si>
  <si>
    <t>Feladat megnevezése</t>
  </si>
  <si>
    <t xml:space="preserve">Kötelező feladatok bevételei, kiadásai                                                                                                                            </t>
  </si>
  <si>
    <t>Ezer forintban !</t>
  </si>
  <si>
    <t>Száma</t>
  </si>
  <si>
    <t>Előirányzat-csoport, kiemelt előirányzat megnevezése</t>
  </si>
  <si>
    <t>Előirányzat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</si>
  <si>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</si>
  <si>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</si>
  <si>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</si>
  <si>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</si>
  <si>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</si>
  <si>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</si>
  <si>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</si>
  <si>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</si>
  <si>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</si>
  <si>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</si>
  <si>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</si>
  <si>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</si>
  <si>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</si>
  <si>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</si>
  <si>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</si>
  <si>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</si>
  <si>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</si>
  <si>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</si>
  <si>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</si>
  <si>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</si>
  <si>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</si>
  <si>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</si>
  <si>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</si>
  <si>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</si>
  <si>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</si>
  <si>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</si>
  <si>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</si>
  <si>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</si>
  <si>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</si>
  <si>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</si>
  <si>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</si>
  <si>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</si>
  <si>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</si>
  <si>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</si>
  <si>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</si>
  <si>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</si>
  <si>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</si>
  <si>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</si>
  <si>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</si>
  <si>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</si>
  <si>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</si>
  <si>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</si>
  <si>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</si>
  <si>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</si>
  <si>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</si>
  <si>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</si>
  <si>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</si>
  <si>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</si>
  <si>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</si>
  <si>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</si>
  <si>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</si>
  <si>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</si>
  <si>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</si>
  <si>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</si>
  <si>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</si>
  <si>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</si>
  <si>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</si>
  <si>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</si>
  <si>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</si>
  <si>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</si>
  <si>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</si>
  <si>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</si>
  <si>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</si>
  <si>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</si>
  <si>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</si>
  <si>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</si>
  <si>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</si>
  <si>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</si>
  <si>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</si>
  <si>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</si>
  <si>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</si>
  <si>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</si>
  <si>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</si>
  <si>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</si>
  <si>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</si>
  <si>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</si>
  <si>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</si>
  <si>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</si>
  <si>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</si>
  <si>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</si>
  <si>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</si>
  <si>
    <t>feladatonként (e Ft)</t>
  </si>
  <si>
    <t>Feladat</t>
  </si>
  <si>
    <t>Eng. létszám</t>
  </si>
  <si>
    <t>Személyi juttatás</t>
  </si>
  <si>
    <t>Madó terh.j.</t>
  </si>
  <si>
    <t>Dologi kiad.</t>
  </si>
  <si>
    <t>Műk.c.támogatások</t>
  </si>
  <si>
    <t>Felhalmozási  kiadás</t>
  </si>
  <si>
    <t>Összesen</t>
  </si>
  <si>
    <t>Önkormányzatok igazgatási tevékenysége</t>
  </si>
  <si>
    <t>Civil szervezetek működési támogatása</t>
  </si>
  <si>
    <t>Egyházak közösségi és hitéleti tev.tám</t>
  </si>
  <si>
    <t>Közvilágítás</t>
  </si>
  <si>
    <t>Támogatási célú finanszírozási műveletek</t>
  </si>
  <si>
    <t>Háziorvosi alapellátás</t>
  </si>
  <si>
    <t>Fogorvosi szolgálat</t>
  </si>
  <si>
    <t>Család és nővédeli eü. gondozás</t>
  </si>
  <si>
    <t>Ifjúság-egészsgügyi gondozás</t>
  </si>
  <si>
    <t>Szociális étkeztetés</t>
  </si>
  <si>
    <t>Könyvtári szolgáltatások</t>
  </si>
  <si>
    <t>Közművelődés-hagy.köz.kult.ért.gond.</t>
  </si>
  <si>
    <t>Sportlétesítmények működtetése</t>
  </si>
  <si>
    <t>Összesen:</t>
  </si>
  <si>
    <t>Köztemető</t>
  </si>
  <si>
    <t>Tám.c. finansz.műv: Pteszéri Közös Hiv.tám</t>
  </si>
  <si>
    <t>Hosszabb időtartamű közfoglalkoztatás</t>
  </si>
  <si>
    <t>Közutak üzemeltetése, fenntartás</t>
  </si>
  <si>
    <t>Zöldterület-kezelés</t>
  </si>
  <si>
    <t>Város- és községgazdálkodás</t>
  </si>
  <si>
    <t>Mindenféle szabadidős szolg (Idősek napja)</t>
  </si>
  <si>
    <t>Egyéb szociális pénzb. És term.beni ellát.</t>
  </si>
  <si>
    <t>Tartalék: pályázati önrészekre</t>
  </si>
  <si>
    <t>Pápateszéri Község Önkormányzata</t>
  </si>
  <si>
    <t>B E V É T E L E K</t>
  </si>
  <si>
    <t>1. sz. táblázat</t>
  </si>
  <si>
    <t>Ezer forintban</t>
  </si>
  <si>
    <t>Sor-
szám</t>
  </si>
  <si>
    <t>Bevételi jogcím</t>
  </si>
  <si>
    <t>Önkormányzat</t>
  </si>
  <si>
    <t>Pápateszéri Közös Önkormányzati Hivatal</t>
  </si>
  <si>
    <t>A</t>
  </si>
  <si>
    <t>B</t>
  </si>
  <si>
    <t>C</t>
  </si>
  <si>
    <t>D</t>
  </si>
  <si>
    <t>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</si>
  <si>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</si>
  <si>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</si>
  <si>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</si>
  <si>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</si>
  <si>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</si>
  <si>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</si>
  <si>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</si>
  <si>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</si>
  <si>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</si>
  <si>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</si>
  <si>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</si>
  <si>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</si>
  <si>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</si>
  <si>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</si>
  <si>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</si>
  <si>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</si>
  <si>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</si>
  <si>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</si>
  <si>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</si>
  <si>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</si>
  <si>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</si>
  <si>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</si>
  <si>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</si>
  <si>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</si>
  <si>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</si>
  <si>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</si>
  <si>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</si>
  <si>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</si>
  <si>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</si>
  <si>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</si>
  <si>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4.1.1.</t>
  </si>
  <si>
    <t>4.1.2.</t>
  </si>
  <si>
    <t>Gépjárműadó</t>
  </si>
  <si>
    <t>Egyéb áruhasználati és szolgáltatási adók</t>
  </si>
  <si>
    <t>4.4.</t>
  </si>
  <si>
    <t>Egyéb közhatalmi bevételek</t>
  </si>
  <si>
    <t>Működési bevételek (5.1.+…+ 5.10.)</t>
  </si>
  <si>
    <t>5.4.</t>
  </si>
  <si>
    <t>5.5.</t>
  </si>
  <si>
    <t>5.6.</t>
  </si>
  <si>
    <t xml:space="preserve">Kiszámlázott általános forgalmi adó </t>
  </si>
  <si>
    <t>5.7.</t>
  </si>
  <si>
    <t>Általános forgalmi adó visszatérítése</t>
  </si>
  <si>
    <t>5.8.</t>
  </si>
  <si>
    <t>5.9.</t>
  </si>
  <si>
    <t>5.10.</t>
  </si>
  <si>
    <t>Felhalmozási bevételek (6.1.+…+6.5.)</t>
  </si>
  <si>
    <t>6.1.</t>
  </si>
  <si>
    <t>6.2.</t>
  </si>
  <si>
    <t>6.3.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</si>
  <si>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</si>
  <si>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</si>
  <si>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</si>
  <si>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</si>
  <si>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</si>
  <si>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</si>
  <si>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</si>
  <si>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</si>
  <si>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</si>
  <si>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</si>
  <si>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</si>
  <si>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</si>
  <si>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</si>
  <si>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</si>
  <si>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</si>
  <si>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</si>
  <si>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</si>
  <si>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</si>
  <si>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</si>
  <si>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</si>
  <si>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</si>
  <si>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</si>
  <si>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</si>
  <si>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</si>
  <si>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</si>
  <si>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</si>
  <si>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</si>
  <si>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</si>
  <si>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</si>
  <si>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</si>
  <si>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</si>
  <si>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</si>
  <si>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</si>
  <si>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</si>
  <si>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</si>
  <si>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</si>
  <si>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</si>
  <si>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</si>
  <si>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</si>
  <si>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</si>
  <si>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</si>
  <si>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</si>
  <si>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</si>
  <si>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</si>
  <si>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</si>
  <si>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</si>
  <si>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</si>
  <si>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</si>
  <si>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</si>
  <si>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</si>
  <si>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</si>
  <si>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</si>
  <si>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</si>
  <si>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</si>
  <si>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</si>
  <si>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</si>
  <si>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</si>
  <si>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</si>
  <si>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</si>
  <si>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</si>
  <si>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</si>
  <si>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</si>
  <si>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</si>
  <si>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</si>
  <si>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</si>
  <si>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</si>
  <si>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</si>
  <si>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</si>
  <si>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</si>
  <si>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</si>
  <si>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</si>
  <si>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</si>
  <si>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</si>
  <si>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</si>
  <si>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</si>
  <si>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</si>
  <si>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1.5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</si>
  <si>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</si>
  <si>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</si>
  <si>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</si>
  <si>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</si>
  <si>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</si>
  <si>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</si>
  <si>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</si>
  <si>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</si>
  <si>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</si>
  <si>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</si>
  <si>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</si>
  <si>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</si>
  <si>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</si>
  <si>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</si>
  <si>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</si>
  <si>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</si>
  <si>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</si>
  <si>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</si>
  <si>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</si>
  <si>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</si>
  <si>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</si>
  <si>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</si>
  <si>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</si>
  <si>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</si>
  <si>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</si>
  <si>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</si>
  <si>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</si>
  <si>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</si>
  <si>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</si>
  <si>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</si>
  <si>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</si>
  <si>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</si>
  <si>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</si>
  <si>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</si>
  <si>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</si>
  <si>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</si>
  <si>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</si>
  <si>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</si>
  <si>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</si>
  <si>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</si>
  <si>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</si>
  <si>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</si>
  <si>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</si>
  <si>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</si>
  <si>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</si>
  <si>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</si>
  <si>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</si>
  <si>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</si>
  <si>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</si>
  <si>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</si>
  <si>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</si>
  <si>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</si>
  <si>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</si>
  <si>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</si>
  <si>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</si>
  <si>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</si>
  <si>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</si>
  <si>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</si>
  <si>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</si>
  <si>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</si>
  <si>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Megnevezés</t>
  </si>
  <si>
    <t>Pápateszér Község Önkormányzata</t>
  </si>
  <si>
    <t>01</t>
  </si>
  <si>
    <t>Összes bevétel, kiadás</t>
  </si>
  <si>
    <t xml:space="preserve"> 10.</t>
  </si>
  <si>
    <t>BEVÉTELEK ÖSSZESEN: (9+16)</t>
  </si>
  <si>
    <t>Működési célú kv-i támogatás és kiegészítő támogatás</t>
  </si>
  <si>
    <t xml:space="preserve">Pápateszér Község Önkormányzatának </t>
  </si>
  <si>
    <t>2015. év</t>
  </si>
  <si>
    <t>Bevételi előirányzatai</t>
  </si>
  <si>
    <t>096015</t>
  </si>
  <si>
    <t>Ellátási díjak: tér.díj bevételek</t>
  </si>
  <si>
    <t>011130</t>
  </si>
  <si>
    <t>Önkorm. és önkorm. hiv. jogalkotó és általános igazgatási tevékenysége</t>
  </si>
  <si>
    <t>Kamatbevétel</t>
  </si>
  <si>
    <t>066020</t>
  </si>
  <si>
    <t>Város- és községgazd. egyéb szolg.</t>
  </si>
  <si>
    <t>Iparűzési adó (1,3 %)</t>
  </si>
  <si>
    <t>018010</t>
  </si>
  <si>
    <t>Önkorm.elszámolásai a kp.ktgvetéssel</t>
  </si>
  <si>
    <t>Település-üzemeltetés</t>
  </si>
  <si>
    <t xml:space="preserve">  - Zöldterület-gazdálkodás</t>
  </si>
  <si>
    <t xml:space="preserve">  - Közvilágítás</t>
  </si>
  <si>
    <t xml:space="preserve">  - Köztemető fenntartása</t>
  </si>
  <si>
    <t xml:space="preserve">  - Közutak fenntartása</t>
  </si>
  <si>
    <t>Egyéb önkorm.feladatok támogatása</t>
  </si>
  <si>
    <t>Beszámítás</t>
  </si>
  <si>
    <t>Települési önkormányzatok működésének támogatása</t>
  </si>
  <si>
    <t>Köznevelési feladatok támogatása</t>
  </si>
  <si>
    <t xml:space="preserve">  - Segítők bértám. 8. hó (3+1fő)</t>
  </si>
  <si>
    <t xml:space="preserve">  - Segítők bértám. 4. hó (3+1fő)</t>
  </si>
  <si>
    <t xml:space="preserve">  - Kieg.tám. Óvodaped. Minősít.</t>
  </si>
  <si>
    <t>Települési önk. Szociális feladatainak támogatása</t>
  </si>
  <si>
    <t>Egyes szociáis és gyerm.jól. Feladatok támogatása</t>
  </si>
  <si>
    <t>Gyermekétk.bértámogatása</t>
  </si>
  <si>
    <t>Gyermekétk. Üzemeltetési támogatása</t>
  </si>
  <si>
    <t>Gyermekétkeztetés támogatás</t>
  </si>
  <si>
    <t>Könyvtári, közművelődési feladatok tám.</t>
  </si>
  <si>
    <t>072311</t>
  </si>
  <si>
    <t>Fogorvosi alapellátás</t>
  </si>
  <si>
    <t>Egyéb műk.célú tám: TB alapoktól</t>
  </si>
  <si>
    <t>Egyéb műk.célú tám: helyi önkormányzatoktól</t>
  </si>
  <si>
    <t>074031</t>
  </si>
  <si>
    <t>Család és nővédelmi eü.gondozás</t>
  </si>
  <si>
    <t>074032</t>
  </si>
  <si>
    <t>Ifjúság-egészségügyi gondozás</t>
  </si>
  <si>
    <t>Egyéb műk.célú tám. TB alapoktól</t>
  </si>
  <si>
    <t>Étkezési térítési díj</t>
  </si>
  <si>
    <t>041233</t>
  </si>
  <si>
    <t>Hosszabb időtartamú közfoglalkoztatás</t>
  </si>
  <si>
    <t>082044</t>
  </si>
  <si>
    <t>BEVÉTEL ÖSSZESEN</t>
  </si>
  <si>
    <t>018030</t>
  </si>
  <si>
    <t>BEVÉTELEK MINDÖSSZESEN</t>
  </si>
  <si>
    <t>Kiadási előirányzatai</t>
  </si>
  <si>
    <t>Alapilletmények: választott tisztségviselő</t>
  </si>
  <si>
    <t>Szociális hozzájárulás adó 27%</t>
  </si>
  <si>
    <t>EHO: 14 %</t>
  </si>
  <si>
    <t>Telefon</t>
  </si>
  <si>
    <t>Villamosenergia-szolgáltatás díja</t>
  </si>
  <si>
    <t>Víz- és csatornadíjak</t>
  </si>
  <si>
    <t>Karbantartási kisjavítási szolgáltatások</t>
  </si>
  <si>
    <t>Pénzügyi szolg. Kiadadásai</t>
  </si>
  <si>
    <t>Vásárolt term. és szolg. áfája</t>
  </si>
  <si>
    <t>Műk.célú támogatások ÁHT-n belülre</t>
  </si>
  <si>
    <t xml:space="preserve">  -Rendőrség támogatása</t>
  </si>
  <si>
    <t xml:space="preserve">  -PT Kistérségi Társulás</t>
  </si>
  <si>
    <t xml:space="preserve">  - Óvodafenntartó Társulás</t>
  </si>
  <si>
    <t>013320</t>
  </si>
  <si>
    <t>Köztemető-fenntartás és - működtetés</t>
  </si>
  <si>
    <t>Megbízási díj</t>
  </si>
  <si>
    <t>Szoc.hjár.adó</t>
  </si>
  <si>
    <t>Hajtó-és kenőanyag</t>
  </si>
  <si>
    <t>Villamosenergia-szolgáltatás díj</t>
  </si>
  <si>
    <t>Irányítószervi támogatás folyósítása</t>
  </si>
  <si>
    <t xml:space="preserve">  -  Pápateszéri Közös Önkormányzati Hivatal</t>
  </si>
  <si>
    <t>Kistérségi START mintaprogram</t>
  </si>
  <si>
    <t>Szociális hozzájárulás adó</t>
  </si>
  <si>
    <t>Hajtó-kenő anyag</t>
  </si>
  <si>
    <t>Műk.c. előz.felsz.áfa</t>
  </si>
  <si>
    <t>045160</t>
  </si>
  <si>
    <t xml:space="preserve">Közutak üzemeltetése, fenntartása </t>
  </si>
  <si>
    <t>Műk.c.előz.felsz.ÁFA</t>
  </si>
  <si>
    <t>064010</t>
  </si>
  <si>
    <t>Villamosenergia szolg.díja</t>
  </si>
  <si>
    <t>066010</t>
  </si>
  <si>
    <t xml:space="preserve">Zöldterület-kezelés </t>
  </si>
  <si>
    <t>Alapilletmények</t>
  </si>
  <si>
    <t>Eü. Hozzájárulás (14%)</t>
  </si>
  <si>
    <t>Nem szakmai anyag</t>
  </si>
  <si>
    <t>Karbantartás, kisjavítás</t>
  </si>
  <si>
    <t>Műk.c.előz.felsz.áfa</t>
  </si>
  <si>
    <t>Tárgyi eszköz beszerzése</t>
  </si>
  <si>
    <t>Szoc.hjár.adó (27%)</t>
  </si>
  <si>
    <t>Hajtó- és kenőanyag</t>
  </si>
  <si>
    <t>Vízdíj</t>
  </si>
  <si>
    <t>072111</t>
  </si>
  <si>
    <t>Alapilletmény</t>
  </si>
  <si>
    <t>Gyógyszer, vegyszer</t>
  </si>
  <si>
    <t>Irodaszer, nyomtatvány beszerzés</t>
  </si>
  <si>
    <t>Internet</t>
  </si>
  <si>
    <t>Műk.célú pénzeszk.átadás: Dr. Orbán és Trsa Bt</t>
  </si>
  <si>
    <t>081030</t>
  </si>
  <si>
    <t>Sportlét.működtetése</t>
  </si>
  <si>
    <t>Gázdíj</t>
  </si>
  <si>
    <t>Műk.c.előz.felsz. ÁFA</t>
  </si>
  <si>
    <t>082092</t>
  </si>
  <si>
    <t>Közművelődés - hagy.köz.kult.ért.gondozása</t>
  </si>
  <si>
    <t>084032</t>
  </si>
  <si>
    <t xml:space="preserve"> </t>
  </si>
  <si>
    <t xml:space="preserve"> - P.teszéri Sportegyesület</t>
  </si>
  <si>
    <t>084040</t>
  </si>
  <si>
    <t>Egyházak közösségi és hitéletei tev.tám.</t>
  </si>
  <si>
    <t xml:space="preserve">   - Római Kat. Plébánia Pápateszér</t>
  </si>
  <si>
    <t>086090</t>
  </si>
  <si>
    <t>Élelmiszer</t>
  </si>
  <si>
    <t>Vásárolt élelmezés</t>
  </si>
  <si>
    <t>Egyéb szociális pénzb. és term.beni ellátás</t>
  </si>
  <si>
    <t>Szociális tüzifa</t>
  </si>
  <si>
    <t>013350</t>
  </si>
  <si>
    <t>Tartalékok elszámolása</t>
  </si>
  <si>
    <r>
      <t xml:space="preserve">Tartalék: </t>
    </r>
    <r>
      <rPr>
        <sz val="11"/>
        <color indexed="8"/>
        <rFont val="Times New Roman"/>
        <family val="1"/>
        <charset val="238"/>
      </rPr>
      <t>pályázati önrészekre</t>
    </r>
  </si>
  <si>
    <t>KIADÁSOK ÖSSZESEN</t>
  </si>
  <si>
    <t>KIADÁSOK</t>
  </si>
  <si>
    <t>Kormányzati funkció száma és megnevezése</t>
  </si>
  <si>
    <t>Önkormányzatok és önkorm.hivatalok igazgatási tevékenysége</t>
  </si>
  <si>
    <t>05110111</t>
  </si>
  <si>
    <t>Törvény szerinti illetmények</t>
  </si>
  <si>
    <t>0511061</t>
  </si>
  <si>
    <t>Jubilemi jutalom</t>
  </si>
  <si>
    <t>05110711</t>
  </si>
  <si>
    <t>05110721</t>
  </si>
  <si>
    <t>SZÉP kártya</t>
  </si>
  <si>
    <t>05110761</t>
  </si>
  <si>
    <t>0511091</t>
  </si>
  <si>
    <t>Közlekedési ktgtértítés</t>
  </si>
  <si>
    <t>0511101</t>
  </si>
  <si>
    <t>Egyéb költségtérítések</t>
  </si>
  <si>
    <t>051221</t>
  </si>
  <si>
    <t>05211</t>
  </si>
  <si>
    <t>05241</t>
  </si>
  <si>
    <t>05272</t>
  </si>
  <si>
    <t>Személyi jöv.adó</t>
  </si>
  <si>
    <t>0531121</t>
  </si>
  <si>
    <t>Könyv, folyóirat</t>
  </si>
  <si>
    <t>0531221</t>
  </si>
  <si>
    <t>Irodaszer</t>
  </si>
  <si>
    <t>0531261</t>
  </si>
  <si>
    <t>Nem szakmai anyagok</t>
  </si>
  <si>
    <t>Internet díj</t>
  </si>
  <si>
    <t>0532211</t>
  </si>
  <si>
    <t>Telefonszla</t>
  </si>
  <si>
    <t>053321</t>
  </si>
  <si>
    <t>053341</t>
  </si>
  <si>
    <t>0533622</t>
  </si>
  <si>
    <t>Más szakmai tevékenység</t>
  </si>
  <si>
    <t>0533712</t>
  </si>
  <si>
    <t>Postaköltség</t>
  </si>
  <si>
    <t>Szállítás</t>
  </si>
  <si>
    <t>0533781</t>
  </si>
  <si>
    <t>Pénzügyi, befektetési díj</t>
  </si>
  <si>
    <t>0533791</t>
  </si>
  <si>
    <t>Más egyéb szolgáltatások</t>
  </si>
  <si>
    <t>0534111</t>
  </si>
  <si>
    <t>Foglalkoztatottak kiküldetései</t>
  </si>
  <si>
    <t>053511</t>
  </si>
  <si>
    <t>Kormányzati funkció összesen</t>
  </si>
  <si>
    <t>BEVÉTELEK</t>
  </si>
  <si>
    <t>0981311</t>
  </si>
  <si>
    <t>Előző évi ktgv. Maradvány ig.vét</t>
  </si>
  <si>
    <t>098161</t>
  </si>
  <si>
    <t>Irányítószervi támogatás</t>
  </si>
  <si>
    <t>Bevételek összesen</t>
  </si>
  <si>
    <t>Támogatás:4.580.000,-Ft/fő</t>
  </si>
  <si>
    <t>I. Működési célú bevételek és kiadások mérlege
(Önkormányzati szinten)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</si>
  <si>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</si>
  <si>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</si>
  <si>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</si>
  <si>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</si>
  <si>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</si>
  <si>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</si>
  <si>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</si>
  <si>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</si>
  <si>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</si>
  <si>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</si>
  <si>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</si>
  <si>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</si>
  <si>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</si>
  <si>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</si>
  <si>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</si>
  <si>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</si>
  <si>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</si>
  <si>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</si>
  <si>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</si>
  <si>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</si>
  <si>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</si>
  <si>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</si>
  <si>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</si>
  <si>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</si>
  <si>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</si>
  <si>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</si>
  <si>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</si>
  <si>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</si>
  <si>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</si>
  <si>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</si>
  <si>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</si>
  <si>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</si>
  <si>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</si>
  <si>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</si>
  <si>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</si>
  <si>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</si>
  <si>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</si>
  <si>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</si>
  <si>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</si>
  <si>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</si>
  <si>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</si>
  <si>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</si>
  <si>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</si>
  <si>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</si>
  <si>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</si>
  <si>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</si>
  <si>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</si>
  <si>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</si>
  <si>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</si>
  <si>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</si>
  <si>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</si>
  <si>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</si>
  <si>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</si>
  <si>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</si>
  <si>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</si>
  <si>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</si>
  <si>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</si>
  <si>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</si>
  <si>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</si>
  <si>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</si>
  <si>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</si>
  <si>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</si>
  <si>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</si>
  <si>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</si>
  <si>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</si>
  <si>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</si>
  <si>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</si>
  <si>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</si>
  <si>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</si>
  <si>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</si>
  <si>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</si>
  <si>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</si>
  <si>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</si>
  <si>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</si>
  <si>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</si>
  <si>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</si>
  <si>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</si>
  <si>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</si>
  <si>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</si>
  <si>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A helyi önkormányzatok általános működésének és ágazati feladatainak</t>
  </si>
  <si>
    <t>2013. évi támogatása</t>
  </si>
  <si>
    <t>Általános feladatok támogatása</t>
  </si>
  <si>
    <t>Önkormányzati hivatal működésének támogatása</t>
  </si>
  <si>
    <t>Település-üzemeltetéshez kapcso. Feladatok támogatása</t>
  </si>
  <si>
    <t>Egyéb önkormányzati feladatok támogatása</t>
  </si>
  <si>
    <t>Általános feladatok támogatása összesen:</t>
  </si>
  <si>
    <t>Óvodapedagógusok támogatása</t>
  </si>
  <si>
    <t>Segítők támogatása</t>
  </si>
  <si>
    <t>Óvodaműködtetési támogatás</t>
  </si>
  <si>
    <t>Köznevelési feladatok támogatása összesen:</t>
  </si>
  <si>
    <t>Szociális és gyermekjóléti feladatok támogatása</t>
  </si>
  <si>
    <t>Hozzájárulás a pénzbeli szociális ellátásokhoz</t>
  </si>
  <si>
    <t>Kistelepülések szociális feladatainak támogatása</t>
  </si>
  <si>
    <t>Gyermekétkeztetés tám: elism.dolg.létszám</t>
  </si>
  <si>
    <t>Gyermekétkeztetés üzemeltetésének támogatása</t>
  </si>
  <si>
    <t>Szociális és gyermekjólési feladatok tám. összesen</t>
  </si>
  <si>
    <t>Könyvtári, közműv. feladatok támogatása</t>
  </si>
  <si>
    <t>Könyvtári közművelődési feladatok támogatása</t>
  </si>
  <si>
    <t>Tel.önkorm. Kult.fel.tám.összesen</t>
  </si>
  <si>
    <t>Költségvetési kapcsolatokból származó bevételek összesen:</t>
  </si>
  <si>
    <t>Felújítási és felhalmozási kiadásai e Ft-ban</t>
  </si>
  <si>
    <t>Cím</t>
  </si>
  <si>
    <t>Felújítás</t>
  </si>
  <si>
    <t>Fejlesztés</t>
  </si>
  <si>
    <t>Önkormányzat egyéb feladatai</t>
  </si>
  <si>
    <t>Közös Önkormányzati Hivatal</t>
  </si>
  <si>
    <t>Összeg</t>
  </si>
  <si>
    <t>KIMUTATÁS</t>
  </si>
  <si>
    <t>Támogatott szervezet neve</t>
  </si>
  <si>
    <t>Támogatás célja</t>
  </si>
  <si>
    <t>Pápai Rendőrkapitányság</t>
  </si>
  <si>
    <t>szolgálati gépkocsi üzemeltetése</t>
  </si>
  <si>
    <t>Arany János Tehetséggondozó Program (5 fő)</t>
  </si>
  <si>
    <t>hátrányos helyzetú tanulók támogatása</t>
  </si>
  <si>
    <t>BURSA Hungarica ösztöndíjprogram</t>
  </si>
  <si>
    <t>ösztöndíj</t>
  </si>
  <si>
    <t>Pápateszéri Sportegyesület</t>
  </si>
  <si>
    <t xml:space="preserve">működési költségek </t>
  </si>
  <si>
    <t>Intézményi bevételek</t>
  </si>
  <si>
    <t>Támogatások, kiegészítések</t>
  </si>
  <si>
    <t>Működési c.támogatások</t>
  </si>
  <si>
    <t>Finanszírozási bevételek</t>
  </si>
  <si>
    <t>Önkormányzatok ált. ig.tevékenysége</t>
  </si>
  <si>
    <t>Város-és községgazdálkodás</t>
  </si>
  <si>
    <t>Önkormányzatok elszámolásai</t>
  </si>
  <si>
    <t>Család és nővédelmi eü. Gondozás</t>
  </si>
  <si>
    <t>Hosszabb időtartamú közfoglakoztatás</t>
  </si>
  <si>
    <t>Személyi jutt.</t>
  </si>
  <si>
    <t>Madót.terh.j.</t>
  </si>
  <si>
    <t>Felhalm. kiad.</t>
  </si>
  <si>
    <t>Önkormányzatok ig.tevék.</t>
  </si>
  <si>
    <t>Felügyelei szervtől kapott támogatás</t>
  </si>
  <si>
    <t>Támogatási célú fin.műv.</t>
  </si>
  <si>
    <t>Hosszabb időtartmú közfogl.</t>
  </si>
  <si>
    <t>Hosszabb időtart.közfoglalk.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</si>
  <si>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</si>
  <si>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</si>
  <si>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</si>
  <si>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</si>
  <si>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</si>
  <si>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</si>
  <si>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</si>
  <si>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</si>
  <si>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</si>
  <si>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</si>
  <si>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</si>
  <si>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</si>
  <si>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</si>
  <si>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</si>
  <si>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</si>
  <si>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Működési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</si>
  <si>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</si>
  <si>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</si>
  <si>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</si>
  <si>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</si>
  <si>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</si>
  <si>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Az önkormányzat által adott közvetett támogatások 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</si>
  <si>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</si>
  <si>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</si>
  <si>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</si>
  <si>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</si>
  <si>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</si>
  <si>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</si>
  <si>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</si>
  <si>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</si>
  <si>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</si>
  <si>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</si>
  <si>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</si>
  <si>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</si>
  <si>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</si>
  <si>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</si>
  <si>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</si>
  <si>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</si>
  <si>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</si>
  <si>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</si>
  <si>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</si>
  <si>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Szociális étkezők térítési díjából biztosított kedvezmény</t>
  </si>
  <si>
    <t>Kedvezményes étkeztetés: Iskola</t>
  </si>
  <si>
    <t>Kedvezményes étkeztetés: Óvoda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</si>
  <si>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</si>
  <si>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</si>
  <si>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</si>
  <si>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</si>
  <si>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F</t>
  </si>
  <si>
    <t>G</t>
  </si>
  <si>
    <t>H</t>
  </si>
  <si>
    <t>I=(E+F+G+H)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</si>
  <si>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</si>
  <si>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</si>
  <si>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</si>
  <si>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Győr-Szol Zrt</t>
  </si>
  <si>
    <t>2011</t>
  </si>
  <si>
    <t>Beruházási kiadások beruházásonként</t>
  </si>
  <si>
    <t>Felújítási kiadások felújításonként</t>
  </si>
  <si>
    <t>Világításkorszerűsítés</t>
  </si>
  <si>
    <t>Egyéb (Pl.: garancia és kezességvállalás, stb.)</t>
  </si>
  <si>
    <t>Összesen (1+4+7+9+11)</t>
  </si>
  <si>
    <t>Nyitó pénzkészlet</t>
  </si>
  <si>
    <t>-----</t>
  </si>
  <si>
    <t>Önkormányzatok működési tám.</t>
  </si>
  <si>
    <t>Működési c.tám.Áht-n belülről</t>
  </si>
  <si>
    <t>Felhalm.c. támogatások ÁH-on belül</t>
  </si>
  <si>
    <t>Felhalmozási célú átvett pénzszk.</t>
  </si>
  <si>
    <t>Dologi kiadások</t>
  </si>
  <si>
    <t>Ellátottak pénzbeli juttatása</t>
  </si>
  <si>
    <t>Hitelek kamatai</t>
  </si>
  <si>
    <t>Felhalmozási költségvetés kiadásai</t>
  </si>
  <si>
    <t>Finanszírozási célú kiadások</t>
  </si>
  <si>
    <t>Egyenleg (10-23)</t>
  </si>
  <si>
    <t>Lakott külterülettel kapcsolatos feladatok</t>
  </si>
  <si>
    <t>Önkorm.ig.tev</t>
  </si>
  <si>
    <t>Egyéb szervezetek</t>
  </si>
  <si>
    <t>Adó-vám- és jövedéki igazgatás</t>
  </si>
  <si>
    <t>2017.</t>
  </si>
  <si>
    <t>2016. év</t>
  </si>
  <si>
    <t>Központi támogatás 2016. évre</t>
  </si>
  <si>
    <t xml:space="preserve">   - Óvodaped pótl. Összeg</t>
  </si>
  <si>
    <t>Szünidei étkeztestés támogatása</t>
  </si>
  <si>
    <t>Gyermekétk.köznev.int-ben (Iskola, óvoda)</t>
  </si>
  <si>
    <t>Egyéb közhatalmi bevétel (Idegen bev.)</t>
  </si>
  <si>
    <t>Költségek visszatérítései: FALU TV áramfogyasztása</t>
  </si>
  <si>
    <t>Előző évi ktgv.maradvány igénybevétele</t>
  </si>
  <si>
    <t>041237</t>
  </si>
  <si>
    <t>START-Közfoglalkoztatási mintaprogram</t>
  </si>
  <si>
    <t>Egyéb műk.célú tám: Közp.ktg. Elk.áll. Pénzalapok</t>
  </si>
  <si>
    <t>Ktgek visszatér: Gyógyszertár gázszlája</t>
  </si>
  <si>
    <t>Közművelődés</t>
  </si>
  <si>
    <t>Munk.fiz. SZJA: 15 %</t>
  </si>
  <si>
    <t>Irodaszer, nyomtatvány</t>
  </si>
  <si>
    <t>Szemétszállítás</t>
  </si>
  <si>
    <t xml:space="preserve">Más egyéb szolgáltatások </t>
  </si>
  <si>
    <t>Műk.célú előzetesen felszám. Áfa</t>
  </si>
  <si>
    <t>Fizetendő áfa</t>
  </si>
  <si>
    <t>E. műk.c. tám. Áht-n kívülre</t>
  </si>
  <si>
    <t xml:space="preserve">   - Győr-Szol Zrt</t>
  </si>
  <si>
    <t xml:space="preserve">  - Katasztrófavédelem</t>
  </si>
  <si>
    <t>Az önkormányzati vagyonnal való gazdálkodás</t>
  </si>
  <si>
    <t>Áht-n belüli megelőlegezések visszafizetése</t>
  </si>
  <si>
    <t>Önkorm. elszámolásai a kp. Ktgvetéssel</t>
  </si>
  <si>
    <t>Közfoglalkoztatási mintaprogram: START</t>
  </si>
  <si>
    <t>Közfoglalkoztatottak bére: 32 fő</t>
  </si>
  <si>
    <t>Hajtó és kenőanyag</t>
  </si>
  <si>
    <t>Személyi jövedelemadó</t>
  </si>
  <si>
    <t>Villamosenergia</t>
  </si>
  <si>
    <t>Biztosítási díjak</t>
  </si>
  <si>
    <t>Karbantartás</t>
  </si>
  <si>
    <t>E. műk. C.tám áht-on kívülre: egyéb vállalkozás</t>
  </si>
  <si>
    <t>Egészségügyi hozzájárulás</t>
  </si>
  <si>
    <t xml:space="preserve">Villamosenergia </t>
  </si>
  <si>
    <t>Más egyéb szolgáltatás</t>
  </si>
  <si>
    <t>Villmos energia</t>
  </si>
  <si>
    <t>Műk.c. előzetesen felsz. Áfa</t>
  </si>
  <si>
    <t>Intézményi ellátottak pénzbeli juttatásai: (AJTP; BURSA, Beiskolázás)</t>
  </si>
  <si>
    <t>Önkormányzati segély (Szoctv. 45. )</t>
  </si>
  <si>
    <t>Eü. Hozzájárulás</t>
  </si>
  <si>
    <t>Személyi jövedelem adó</t>
  </si>
  <si>
    <t>05253</t>
  </si>
  <si>
    <t>Táppénz hozzájárulás</t>
  </si>
  <si>
    <t>Egyéb szolgáltatás</t>
  </si>
  <si>
    <t>05505073</t>
  </si>
  <si>
    <t>Elszámolásból származó bevételek</t>
  </si>
  <si>
    <t>Építményadó</t>
  </si>
  <si>
    <t>Iparűzési adó</t>
  </si>
  <si>
    <t>Talajterhzelési díj</t>
  </si>
  <si>
    <t>4.5.</t>
  </si>
  <si>
    <t>4.6.</t>
  </si>
  <si>
    <t xml:space="preserve"> - az 1.5-ből: - Előző évi elszámolásból szárjazó befizetések</t>
  </si>
  <si>
    <t xml:space="preserve">     - Törvényi előíráson alapuló befizetések</t>
  </si>
  <si>
    <t xml:space="preserve">     - Elvonások és befizetések</t>
  </si>
  <si>
    <t>Rászorulő gyemekek szünedi étkeztetésének támogatása</t>
  </si>
  <si>
    <t>2015. évről áthózódó bérkompenzáció</t>
  </si>
  <si>
    <t>Ezer Ft</t>
  </si>
  <si>
    <t>Ft</t>
  </si>
  <si>
    <t>Ingatlan vásárlás</t>
  </si>
  <si>
    <t>Önkorm.vagyonnal v.gazd.</t>
  </si>
  <si>
    <t>COFOG</t>
  </si>
  <si>
    <t>COGOG</t>
  </si>
  <si>
    <t>fejlesztési előirányzatai célonként e Ft-ban</t>
  </si>
  <si>
    <t>Pápateszéri Közös Önkormányzati Hivatal                                                                                   2016. évi költségvetése</t>
  </si>
  <si>
    <t>E. műk.c.tám bevételei áht-n belülről helyi önk.és ktgv.szervei (Közös Hivataltól)</t>
  </si>
  <si>
    <t xml:space="preserve">  - Közös Hivatal: utiszlákra</t>
  </si>
  <si>
    <t>Önkorm. vagyonnal való gazdálkodás</t>
  </si>
  <si>
    <t>Önkorm. Elszámolásai a kponti ktgvetéssel</t>
  </si>
  <si>
    <t>Finansz. kiadások</t>
  </si>
  <si>
    <t>Gyermekétk. Köznve.int-ben (Iskola, óvoda)</t>
  </si>
  <si>
    <t>Külföldi finanszírozás kiadásai (8.1. + … + 8.4.)</t>
  </si>
  <si>
    <t>Külföldi finanszírozás kiadásai (8.1. + … +86.4.)</t>
  </si>
  <si>
    <t>Iparűzésiadó</t>
  </si>
  <si>
    <t>Talajterhelési díj</t>
  </si>
  <si>
    <t>Működési támogatások</t>
  </si>
  <si>
    <t>Műk.c. tám. Önkormányzatoknak</t>
  </si>
  <si>
    <t>Közfoglalk.mintaprogram: START</t>
  </si>
  <si>
    <t>Közfoglalk.mintaprogram:START</t>
  </si>
  <si>
    <t>2018.</t>
  </si>
  <si>
    <t>Szolgáltatások ellenértéke: Víztorony bérleti díja</t>
  </si>
  <si>
    <t>Szolgáltatások ellenértéke: Gyógyszertár bérl. díja</t>
  </si>
  <si>
    <t>Szolgáltatások ellenértéke: Lakbérek</t>
  </si>
  <si>
    <t>Szolgáltatások ellenértéke: közterület-használat</t>
  </si>
  <si>
    <t>2017. év</t>
  </si>
  <si>
    <t>E. műk.c. tám. Bevét. Áht-n belülről: fejezi kez.ei.: MVH támogatás</t>
  </si>
  <si>
    <t>Szolgáltatások ellenértéke: fűnyírás, sírhely</t>
  </si>
  <si>
    <t>900020</t>
  </si>
  <si>
    <t>Önkorm.funkc.nem terezető bev. Áht-n kívülről</t>
  </si>
  <si>
    <t>Önkormányzati hivatal támogatása (8,16)</t>
  </si>
  <si>
    <t xml:space="preserve">  - Ped.bértám. 8.hó (5,2 fő)</t>
  </si>
  <si>
    <t xml:space="preserve">  - Ped. Bértám 4. hó (5,5 fő)</t>
  </si>
  <si>
    <t xml:space="preserve">  - Óvodaműködtetés 8 hó (56gy)</t>
  </si>
  <si>
    <t xml:space="preserve">  - Óvodaműködtetés 4 hó (60gy)</t>
  </si>
  <si>
    <t>Szociális étkeztetés (33 fő)</t>
  </si>
  <si>
    <t>Készletértékesítés: fa eladás</t>
  </si>
  <si>
    <t>Tárgyi eszközök értékesítése</t>
  </si>
  <si>
    <t xml:space="preserve">   EO eladása</t>
  </si>
  <si>
    <t xml:space="preserve">   Rézsűkanál értékesítése</t>
  </si>
  <si>
    <t xml:space="preserve">   MTz traktor értékesítése</t>
  </si>
  <si>
    <t xml:space="preserve">   Mtz tolólapjának (régi) értékesítése</t>
  </si>
  <si>
    <t>Bitosítási díjak: vagyon- és felelősségbiztosítás</t>
  </si>
  <si>
    <t xml:space="preserve">  - Iskola: hátsó terasz fedése</t>
  </si>
  <si>
    <t>Ingatlanok felújítása:</t>
  </si>
  <si>
    <t xml:space="preserve">   - Hivatalban irodahelyiség</t>
  </si>
  <si>
    <t xml:space="preserve">   - Hivatal: garázs, kazánház,</t>
  </si>
  <si>
    <t xml:space="preserve">   - Felújítások áfája</t>
  </si>
  <si>
    <t>Más egyéb szolgáltatás: parkoló tervezés</t>
  </si>
  <si>
    <t xml:space="preserve">    - parkoló tervezése</t>
  </si>
  <si>
    <t xml:space="preserve">    - hulladéktárolók</t>
  </si>
  <si>
    <t>Ingatlanvásárlások:</t>
  </si>
  <si>
    <t xml:space="preserve"> - Vásártéri telek</t>
  </si>
  <si>
    <t xml:space="preserve"> - Jókai utcai állami telek</t>
  </si>
  <si>
    <t xml:space="preserve"> - Tabán u. 3. megvásárlása</t>
  </si>
  <si>
    <t xml:space="preserve"> - Tabán utcai telkek</t>
  </si>
  <si>
    <t xml:space="preserve"> - Ady utcai telek</t>
  </si>
  <si>
    <t>Munkaruha</t>
  </si>
  <si>
    <t>Nem szakmai anyag: programban</t>
  </si>
  <si>
    <t>Nem szakmai anyag: programon felül</t>
  </si>
  <si>
    <t>Más e.szolg: szín, kemence építés</t>
  </si>
  <si>
    <t xml:space="preserve">  - Lapvibrátor</t>
  </si>
  <si>
    <t xml:space="preserve">  - Rézsűkanál</t>
  </si>
  <si>
    <t xml:space="preserve">  - Eke és tartozéka</t>
  </si>
  <si>
    <t xml:space="preserve">  - vontatott tárcsa</t>
  </si>
  <si>
    <t xml:space="preserve">  - Traktor</t>
  </si>
  <si>
    <t xml:space="preserve">  - Bontókalapács</t>
  </si>
  <si>
    <t xml:space="preserve">  - Gödörfúró</t>
  </si>
  <si>
    <t>Ingatlanok felújítása</t>
  </si>
  <si>
    <t xml:space="preserve">   - Petőfi u. 13. tetőfelújítás</t>
  </si>
  <si>
    <t xml:space="preserve">   - Petőfi u. 13. csatornázás</t>
  </si>
  <si>
    <t>Felújítás áfája</t>
  </si>
  <si>
    <t>045120</t>
  </si>
  <si>
    <t>Út, autópálya építés</t>
  </si>
  <si>
    <t xml:space="preserve"> Utcák aszfaltozása</t>
  </si>
  <si>
    <t>Egyéb tárgyi eszköz beszerzés</t>
  </si>
  <si>
    <t xml:space="preserve"> - billentős pótkocsi</t>
  </si>
  <si>
    <t>Beruházás áfája</t>
  </si>
  <si>
    <t>Pénzjuttatás</t>
  </si>
  <si>
    <t>Épületfelújítás</t>
  </si>
  <si>
    <t xml:space="preserve"> - Pápateszér Község Polgárőr Egyesület</t>
  </si>
  <si>
    <t xml:space="preserve"> - Pápateszér Községért Közalapítvány</t>
  </si>
  <si>
    <t xml:space="preserve"> - Örökségünk a Jövőnk Pápateszér Alapítvány</t>
  </si>
  <si>
    <t xml:space="preserve"> - Pápateszér Jövőjéért Alapítvány</t>
  </si>
  <si>
    <t xml:space="preserve"> - Gróf Esterházy Károly Kórházért Alapítvány</t>
  </si>
  <si>
    <t xml:space="preserve"> - Pápateszéri Szociális Szövetkezet</t>
  </si>
  <si>
    <r>
      <t>Egyéb szabadidős szolgáltatás</t>
    </r>
    <r>
      <rPr>
        <b/>
        <sz val="8"/>
        <color indexed="8"/>
        <rFont val="Times New Roman"/>
        <family val="1"/>
        <charset val="238"/>
      </rPr>
      <t xml:space="preserve"> (Falunap, Eszterházy Napok, Idősek napja)</t>
    </r>
  </si>
  <si>
    <t>104037</t>
  </si>
  <si>
    <t>Közfoglalkoztatottak bére: 1 fő</t>
  </si>
  <si>
    <t>Beruházási célú előz. Felsz.áfa</t>
  </si>
  <si>
    <t>Gyermekétk. Köznev. Int-ben (Iskola, Óvoda)</t>
  </si>
  <si>
    <t>Intézényen kívüli gyermekétkeztetés (szünidei)</t>
  </si>
  <si>
    <t>Lakott külterülettel kapcsolatos feldatok (25 fő)</t>
  </si>
  <si>
    <t>Kiszáml.ált.forg.adó 27 %</t>
  </si>
  <si>
    <t>ÁFA bevétel 27 %</t>
  </si>
  <si>
    <t>Műv.Ház terembérlet: árusok</t>
  </si>
  <si>
    <t xml:space="preserve">  - fűkasza </t>
  </si>
  <si>
    <t xml:space="preserve">  - magassági ágvágó</t>
  </si>
  <si>
    <t xml:space="preserve">  - szártépő</t>
  </si>
  <si>
    <t>Műk.c. előzetesen felsz. ÁFA (27 %)</t>
  </si>
  <si>
    <t>Műk. c. előz.felsz. (Áfa 27 %)</t>
  </si>
  <si>
    <t>Műk.c.előz.felsz.áfa (27 %)</t>
  </si>
  <si>
    <t>Önkormányzat 2017. évi bevételi előirányzatai</t>
  </si>
  <si>
    <t>Önkormányzat 2017. évi kiadási előirányzatai</t>
  </si>
  <si>
    <t>Intézmények kívüli gyermekétkeztetés</t>
  </si>
  <si>
    <t>1.1. melléklet az 2/2017.(II.27.) önkormányzati rendelethez</t>
  </si>
  <si>
    <t>2017. évi költségvetésének összevont mérlege</t>
  </si>
  <si>
    <t>2017. évi előirányzatok</t>
  </si>
  <si>
    <t>1.2. melléklet az 2/2017. ( II. 27.) önkormányzati rendelethez</t>
  </si>
  <si>
    <t>1.3. melléklet az 2/2017. (II.27.) önkormányzati rendelethez</t>
  </si>
  <si>
    <t>1.4. melléklet az 2/2017. (II.27.) önkormányzati rendelethez</t>
  </si>
  <si>
    <t>1.7.melléklet az 2/2017. (II.27.) önkormányzati rendelethez</t>
  </si>
  <si>
    <t>2017. évi előirányzat</t>
  </si>
  <si>
    <t>2.2. melléklet az 2/2016. (II.27.) önkormányzati rendelethez</t>
  </si>
  <si>
    <t>3. melléklet az 2/2017.(II.27.) önkormányzati rendelethez</t>
  </si>
  <si>
    <t>2017. évi támogatása jogcímenként</t>
  </si>
  <si>
    <t>4. melléklet az 2/2017.(II.27.)  önkormányzai rendelethez</t>
  </si>
  <si>
    <t>Az Önkormányzat költségvetési szervei 2017. évi</t>
  </si>
  <si>
    <t xml:space="preserve">Az Önkormányzat és költségvetési szervei 2017. évi </t>
  </si>
  <si>
    <t>6.melléklet az 2/2017. (II.27.) önkormányzati rendelethez</t>
  </si>
  <si>
    <t>7. melléklet az 2/2017. (II.27.) önkormányzati rendelethez</t>
  </si>
  <si>
    <t>8. melléklet az 2/2017. (II.27.) önkormányzati rendelethez</t>
  </si>
  <si>
    <t>9.1. melléklet az 2/2017. (II.27.) önkormányzati rendelethez</t>
  </si>
  <si>
    <t>9.2. melléklet az 2/2017. (II.27.) önkormányzati rendelethez</t>
  </si>
  <si>
    <t>10.1 melléklet az 2/2017. (II.27.) önkormányzati rendelethez</t>
  </si>
  <si>
    <t>10.2. melléklet az 2/2017. (II.27.) önkormányzati rendelethez</t>
  </si>
  <si>
    <t>Készletértékesítés</t>
  </si>
  <si>
    <t>Műk.célú tám: Elk.áll.pénzalapoktól</t>
  </si>
  <si>
    <t>11.mellléklet az 2/2017. (II.27.) önkormányzati rendelethez</t>
  </si>
  <si>
    <t>Előirányzat-felhasználási terv
2017. évre</t>
  </si>
  <si>
    <t>12. melléklet az 2/2017.(II.27.) önkormányzati rendelethez</t>
  </si>
  <si>
    <t>13. melléklet az 2/2017. (II.27.) önkormányzati rendelethez</t>
  </si>
  <si>
    <t>2017 előtti kifizetés</t>
  </si>
  <si>
    <t>2019.</t>
  </si>
  <si>
    <t>2020. után</t>
  </si>
  <si>
    <t>14. melléklet az 2/2017. (II.27.) önkormányzati rendelethez</t>
  </si>
  <si>
    <t>Pápateszér Önkormányzat likviditási terve
2017. évre</t>
  </si>
  <si>
    <t>2017. évi költségvetése</t>
  </si>
  <si>
    <t>2016. évi teljesítés</t>
  </si>
  <si>
    <t>Erzsébet utalvány</t>
  </si>
  <si>
    <t>Készpénz cafetéria</t>
  </si>
  <si>
    <t>Önkéntes egészségpénzt.befizetés</t>
  </si>
  <si>
    <t>munkav.ir.jutt. (házasságkötés megb.d)</t>
  </si>
  <si>
    <t>Egészségyi hozzájárulás</t>
  </si>
  <si>
    <t>Működ.célú előzet. Felsz. Áfa</t>
  </si>
  <si>
    <t>05505071</t>
  </si>
  <si>
    <t>Működ.célú tám.átadása önkorm.</t>
  </si>
  <si>
    <t>Működ.célú visszafizet.támogat.</t>
  </si>
  <si>
    <t>016020</t>
  </si>
  <si>
    <t>Országos és helyi népszavazás</t>
  </si>
  <si>
    <t>munkavégzésre irányuló egyéb juttatás</t>
  </si>
  <si>
    <t>egyéb külső személyi juttatás</t>
  </si>
  <si>
    <t>szociális hj. Adó</t>
  </si>
  <si>
    <t>irodaszer</t>
  </si>
  <si>
    <t>készletbeszerzés</t>
  </si>
  <si>
    <t>kiküldetés</t>
  </si>
  <si>
    <t>áfa</t>
  </si>
  <si>
    <t>reprezentáció</t>
  </si>
  <si>
    <t>KIADÁSOK MINDÖSSZESEN</t>
  </si>
  <si>
    <t>1.6. melléklet az 2/2017. (II.27.) önkormányzati rendelethez</t>
  </si>
  <si>
    <t>0916071</t>
  </si>
  <si>
    <t>Működ.célú támog.átvétel önkorm.</t>
  </si>
  <si>
    <t>Országos és helyi népszavazással  kapcsolatos tevékenységek</t>
  </si>
  <si>
    <t>09161</t>
  </si>
  <si>
    <t>E.műk.c.tám. Áht-n belülről</t>
  </si>
  <si>
    <t>1.5 melléklet az 2/2017. (II. 27.) önkormányzati rendelethez</t>
  </si>
  <si>
    <t>Elismert létszám: 8,16 fő</t>
  </si>
  <si>
    <t>2.1. melléklet az 2/2017. (II.27.) önkormányzati rendelethez</t>
  </si>
  <si>
    <t>Bruttó  hiány:</t>
  </si>
  <si>
    <t>Bruttó  többlet:</t>
  </si>
  <si>
    <t>Az Önkormányzat és költségvetési szervei 2017. évi</t>
  </si>
  <si>
    <t xml:space="preserve"> felújítási előirányzatai célonként e Ft-ban</t>
  </si>
  <si>
    <t>Irodahelyiség, kazánház, garázs</t>
  </si>
  <si>
    <t>Start mintaprogram</t>
  </si>
  <si>
    <t>Lapvibrátor</t>
  </si>
  <si>
    <t>Rézsűkanál</t>
  </si>
  <si>
    <t>Eke és tartozéka</t>
  </si>
  <si>
    <t>Vontatott tárcsa</t>
  </si>
  <si>
    <t>Traktor</t>
  </si>
  <si>
    <t>Gödörfúró</t>
  </si>
  <si>
    <t>Bontókalapács</t>
  </si>
  <si>
    <t>Petőfi u. 13. tetőfelújítás, csatornázás</t>
  </si>
  <si>
    <t>Utak aszfaltozása</t>
  </si>
  <si>
    <t>Közutak üzemeltetése, fenntartása</t>
  </si>
  <si>
    <t>Billentős pótkocsi</t>
  </si>
  <si>
    <t>Sportlét.működ.</t>
  </si>
  <si>
    <t>Sportöltöző felújítása</t>
  </si>
  <si>
    <t>Fűkasza</t>
  </si>
  <si>
    <t>Magassági ágvágó</t>
  </si>
  <si>
    <t>Szértépő</t>
  </si>
  <si>
    <t>5.1 melléklet az 2/2017. (II.27.) önkormányzati rendelethez</t>
  </si>
  <si>
    <t>5.2. melléklet az 2/2017. (II.27.) önkormányzati rendelethez</t>
  </si>
  <si>
    <t>Pápateszéri Közös Önkormányzati hivatal 2017. évi kiadásai előirányzatai feladatonként (Ft)</t>
  </si>
  <si>
    <t>feladatonként (Ft)</t>
  </si>
  <si>
    <t>Támogatás összge 
(Ft)</t>
  </si>
  <si>
    <t>Pápateszér Község Polgárőr Egyesület</t>
  </si>
  <si>
    <t>Pápateszér Községért Közalapítvány</t>
  </si>
  <si>
    <t>Örökségünk a Jövőnk Pápateszér Alapítvány</t>
  </si>
  <si>
    <t>Pápateszér Jövőjéért Alapítvány</t>
  </si>
  <si>
    <t>Pápateszéri Szociáis Szövetkezet</t>
  </si>
  <si>
    <t>A 2017. évben céljelleggel juttatott támogatásokról</t>
  </si>
  <si>
    <t>Pápateszéri Közös Önkormányzati hivatal 2017. évi bevételi előirányzatai feladatonként (Ft)</t>
  </si>
  <si>
    <t>Közfoglalkoztattak 2017. évi kiadásai előirányzatai feladatonként (Ft)</t>
  </si>
  <si>
    <t>Közfoglalkoztattak 2017. évi bevételi előirányzatai feladatonként (Ft)</t>
  </si>
  <si>
    <t xml:space="preserve"> (Ft)</t>
  </si>
  <si>
    <t>(Ft)</t>
  </si>
  <si>
    <t>Pápateszér Római Katolikus Plébáni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</si>
</sst>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55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"/>
      <family val="1"/>
      <charset val="238"/>
    </font>
    <font>
      <b/>
      <i/>
      <sz val="10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b/>
      <u/>
      <sz val="12"/>
      <name val="Times New Roman"/>
      <family val="1"/>
      <charset val="238"/>
    </font>
    <font>
      <b/>
      <i/>
      <sz val="11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charset val="238"/>
    </font>
    <font>
      <b/>
      <sz val="11"/>
      <name val="Times New Roman CE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darkHorizontal"/>
    </fill>
    <fill>
      <patternFill patternType="lightHorizontal"/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8" fillId="0" borderId="0"/>
    <xf numFmtId="0" fontId="1" fillId="0" borderId="0"/>
    <xf numFmtId="0" fontId="12" fillId="0" borderId="0"/>
    <xf numFmtId="43" fontId="1" fillId="0" borderId="0" applyFont="0" applyFill="0" applyBorder="0" applyAlignment="0" applyProtection="0"/>
  </cellStyleXfs>
  <cellXfs count="997">
    <xf numFmtId="0" fontId="0" fillId="0" borderId="0" xfId="0"/>
    <xf numFmtId="164" fontId="2" fillId="0" borderId="0" xfId="1" applyNumberFormat="1" applyFont="1" applyFill="1" applyAlignment="1" applyProtection="1">
      <alignment horizontal="left" vertical="center" wrapText="1"/>
    </xf>
    <xf numFmtId="164" fontId="2" fillId="0" borderId="0" xfId="1" applyNumberFormat="1" applyFont="1" applyFill="1" applyAlignment="1" applyProtection="1">
      <alignment vertical="center" wrapText="1"/>
    </xf>
    <xf numFmtId="164" fontId="3" fillId="0" borderId="0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right" vertical="center"/>
    </xf>
    <xf numFmtId="0" fontId="5" fillId="0" borderId="0" xfId="1" applyFont="1" applyFill="1" applyAlignment="1" applyProtection="1">
      <alignment vertical="center"/>
    </xf>
    <xf numFmtId="0" fontId="4" fillId="0" borderId="4" xfId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49" fontId="4" fillId="0" borderId="6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horizontal="right"/>
    </xf>
    <xf numFmtId="0" fontId="7" fillId="0" borderId="0" xfId="1" applyFont="1" applyFill="1" applyAlignment="1" applyProtection="1">
      <alignment vertical="center"/>
    </xf>
    <xf numFmtId="0" fontId="4" fillId="0" borderId="7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>
      <alignment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center" vertical="center" wrapText="1"/>
    </xf>
    <xf numFmtId="0" fontId="4" fillId="0" borderId="14" xfId="1" applyFont="1" applyFill="1" applyBorder="1" applyAlignment="1" applyProtection="1">
      <alignment horizontal="center" vertical="center" wrapText="1"/>
    </xf>
    <xf numFmtId="164" fontId="4" fillId="0" borderId="15" xfId="1" applyNumberFormat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Alignment="1" applyProtection="1">
      <alignment vertical="center" wrapTex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 applyProtection="1">
      <alignment horizontal="left" vertical="center" wrapText="1" indent="1"/>
    </xf>
    <xf numFmtId="164" fontId="13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0" fontId="13" fillId="0" borderId="18" xfId="2" applyFont="1" applyFill="1" applyBorder="1" applyAlignment="1" applyProtection="1">
      <alignment horizontal="lef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2" applyFont="1" applyFill="1" applyBorder="1" applyAlignment="1" applyProtection="1">
      <alignment horizontal="left" vertical="center" wrapText="1" indent="1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1" applyFont="1" applyFill="1" applyAlignment="1" applyProtection="1">
      <alignment vertical="center" wrapTex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2" applyFont="1" applyFill="1" applyBorder="1" applyAlignment="1" applyProtection="1">
      <alignment horizontal="lef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2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1" applyNumberFormat="1" applyFont="1" applyFill="1" applyBorder="1" applyAlignment="1" applyProtection="1">
      <alignment horizontal="center" vertical="center" wrapText="1"/>
    </xf>
    <xf numFmtId="0" fontId="11" fillId="0" borderId="23" xfId="2" applyFont="1" applyFill="1" applyBorder="1" applyAlignment="1" applyProtection="1">
      <alignment horizontal="lef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2" applyFont="1" applyFill="1" applyBorder="1" applyAlignment="1" applyProtection="1">
      <alignment horizontal="left" vertical="center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6" xfId="2" quotePrefix="1" applyFont="1" applyFill="1" applyBorder="1" applyAlignment="1" applyProtection="1">
      <alignment horizontal="left" vertical="center" wrapText="1" indent="1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1" applyNumberFormat="1" applyFont="1" applyFill="1" applyBorder="1" applyAlignment="1" applyProtection="1">
      <alignment horizontal="center" vertical="center" wrapText="1"/>
    </xf>
    <xf numFmtId="164" fontId="11" fillId="0" borderId="25" xfId="1" applyNumberFormat="1" applyFont="1" applyFill="1" applyBorder="1" applyAlignment="1" applyProtection="1">
      <alignment horizontal="center" vertical="center" wrapText="1"/>
      <protection locked="0"/>
    </xf>
    <xf numFmtId="164" fontId="11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26" xfId="2" applyFont="1" applyFill="1" applyBorder="1" applyAlignment="1" applyProtection="1">
      <alignment horizontal="left" vertical="center" wrapText="1" indent="1"/>
    </xf>
    <xf numFmtId="164" fontId="11" fillId="0" borderId="27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28" xfId="1" applyNumberFormat="1" applyFont="1" applyFill="1" applyBorder="1" applyAlignment="1" applyProtection="1">
      <alignment horizontal="center" vertical="center" wrapText="1"/>
    </xf>
    <xf numFmtId="0" fontId="15" fillId="0" borderId="10" xfId="1" applyFont="1" applyBorder="1" applyAlignment="1" applyProtection="1">
      <alignment horizontal="center" vertical="center" wrapText="1"/>
    </xf>
    <xf numFmtId="0" fontId="16" fillId="0" borderId="29" xfId="1" applyFont="1" applyBorder="1" applyAlignment="1" applyProtection="1">
      <alignment horizontal="left" wrapText="1" indent="1"/>
    </xf>
    <xf numFmtId="164" fontId="8" fillId="0" borderId="28" xfId="1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left" vertical="center" wrapText="1" inden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Alignment="1" applyProtection="1">
      <alignment horizontal="left" vertical="center" wrapText="1"/>
    </xf>
    <xf numFmtId="0" fontId="13" fillId="0" borderId="0" xfId="1" applyFont="1" applyFill="1" applyAlignment="1" applyProtection="1">
      <alignment vertical="center" wrapText="1"/>
    </xf>
    <xf numFmtId="0" fontId="13" fillId="0" borderId="0" xfId="1" applyFont="1" applyFill="1" applyAlignment="1" applyProtection="1">
      <alignment horizontal="right" vertical="center" wrapText="1" indent="1"/>
    </xf>
    <xf numFmtId="0" fontId="8" fillId="0" borderId="7" xfId="1" applyFont="1" applyFill="1" applyBorder="1" applyAlignment="1" applyProtection="1">
      <alignment horizontal="center" vertical="center" wrapText="1"/>
    </xf>
    <xf numFmtId="0" fontId="4" fillId="0" borderId="30" xfId="1" applyFont="1" applyFill="1" applyBorder="1" applyAlignment="1" applyProtection="1">
      <alignment horizontal="center" vertical="center" wrapText="1"/>
    </xf>
    <xf numFmtId="164" fontId="8" fillId="0" borderId="28" xfId="1" applyNumberFormat="1" applyFont="1" applyFill="1" applyBorder="1" applyAlignment="1" applyProtection="1">
      <alignment horizontal="right" vertical="center" wrapText="1" indent="1"/>
    </xf>
    <xf numFmtId="0" fontId="17" fillId="0" borderId="0" xfId="1" applyFont="1" applyFill="1" applyAlignment="1" applyProtection="1">
      <alignment vertical="center" wrapText="1"/>
    </xf>
    <xf numFmtId="164" fontId="11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1" applyFont="1" applyFill="1" applyBorder="1" applyAlignment="1" applyProtection="1">
      <alignment horizontal="left" vertical="center" wrapText="1" indent="1"/>
    </xf>
    <xf numFmtId="164" fontId="8" fillId="0" borderId="12" xfId="1" applyNumberFormat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>
      <alignment horizontal="left" vertical="center" wrapText="1"/>
    </xf>
    <xf numFmtId="0" fontId="1" fillId="0" borderId="0" xfId="1" applyFill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left" vertical="center"/>
    </xf>
    <xf numFmtId="0" fontId="7" fillId="0" borderId="29" xfId="1" applyFont="1" applyFill="1" applyBorder="1" applyAlignment="1" applyProtection="1">
      <alignment vertical="center" wrapText="1"/>
    </xf>
    <xf numFmtId="3" fontId="7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3"/>
    <xf numFmtId="0" fontId="19" fillId="0" borderId="0" xfId="3" applyFont="1" applyAlignment="1">
      <alignment horizontal="center"/>
    </xf>
    <xf numFmtId="0" fontId="20" fillId="0" borderId="0" xfId="3" applyFont="1" applyAlignment="1"/>
    <xf numFmtId="0" fontId="20" fillId="0" borderId="0" xfId="3" applyFont="1" applyAlignment="1">
      <alignment horizontal="center"/>
    </xf>
    <xf numFmtId="0" fontId="21" fillId="0" borderId="0" xfId="3" applyFont="1" applyAlignment="1"/>
    <xf numFmtId="0" fontId="22" fillId="0" borderId="0" xfId="3" applyFont="1"/>
    <xf numFmtId="0" fontId="21" fillId="0" borderId="31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 wrapText="1"/>
    </xf>
    <xf numFmtId="0" fontId="21" fillId="0" borderId="8" xfId="3" applyFont="1" applyBorder="1" applyAlignment="1">
      <alignment horizontal="center" vertical="center"/>
    </xf>
    <xf numFmtId="0" fontId="21" fillId="0" borderId="32" xfId="3" applyFont="1" applyBorder="1" applyAlignment="1">
      <alignment horizontal="center" vertical="center" wrapText="1"/>
    </xf>
    <xf numFmtId="0" fontId="21" fillId="0" borderId="33" xfId="3" applyFont="1" applyBorder="1" applyAlignment="1">
      <alignment horizontal="center" vertical="center"/>
    </xf>
    <xf numFmtId="0" fontId="23" fillId="0" borderId="16" xfId="3" applyFont="1" applyBorder="1"/>
    <xf numFmtId="0" fontId="23" fillId="0" borderId="2" xfId="3" applyFont="1" applyBorder="1" applyAlignment="1">
      <alignment horizontal="center" vertical="center"/>
    </xf>
    <xf numFmtId="3" fontId="23" fillId="0" borderId="2" xfId="3" applyNumberFormat="1" applyFont="1" applyBorder="1" applyAlignment="1">
      <alignment horizontal="center" vertical="center"/>
    </xf>
    <xf numFmtId="3" fontId="23" fillId="0" borderId="3" xfId="3" applyNumberFormat="1" applyFont="1" applyBorder="1" applyAlignment="1">
      <alignment horizontal="center" vertical="center"/>
    </xf>
    <xf numFmtId="0" fontId="23" fillId="0" borderId="17" xfId="3" applyFont="1" applyBorder="1"/>
    <xf numFmtId="0" fontId="23" fillId="0" borderId="18" xfId="3" applyFont="1" applyBorder="1" applyAlignment="1">
      <alignment horizontal="center" vertical="center"/>
    </xf>
    <xf numFmtId="3" fontId="23" fillId="0" borderId="18" xfId="3" applyNumberFormat="1" applyFont="1" applyBorder="1" applyAlignment="1">
      <alignment horizontal="center" vertical="center"/>
    </xf>
    <xf numFmtId="3" fontId="23" fillId="0" borderId="19" xfId="3" applyNumberFormat="1" applyFont="1" applyBorder="1" applyAlignment="1">
      <alignment horizontal="center" vertical="center"/>
    </xf>
    <xf numFmtId="0" fontId="23" fillId="0" borderId="19" xfId="3" applyFont="1" applyBorder="1" applyAlignment="1">
      <alignment horizontal="center" vertical="center"/>
    </xf>
    <xf numFmtId="0" fontId="24" fillId="0" borderId="18" xfId="3" applyFont="1" applyBorder="1" applyAlignment="1">
      <alignment horizontal="center" vertical="center"/>
    </xf>
    <xf numFmtId="0" fontId="24" fillId="0" borderId="19" xfId="3" applyFont="1" applyBorder="1" applyAlignment="1">
      <alignment horizontal="center" vertical="center"/>
    </xf>
    <xf numFmtId="0" fontId="23" fillId="0" borderId="17" xfId="3" applyFont="1" applyBorder="1" applyAlignment="1">
      <alignment horizontal="left"/>
    </xf>
    <xf numFmtId="0" fontId="23" fillId="0" borderId="18" xfId="3" applyFont="1" applyFill="1" applyBorder="1" applyAlignment="1">
      <alignment horizontal="center" vertical="center"/>
    </xf>
    <xf numFmtId="0" fontId="23" fillId="0" borderId="17" xfId="3" applyFont="1" applyBorder="1" applyAlignment="1">
      <alignment wrapText="1"/>
    </xf>
    <xf numFmtId="0" fontId="19" fillId="0" borderId="10" xfId="3" applyFont="1" applyBorder="1" applyAlignment="1">
      <alignment horizontal="left" vertical="center" wrapText="1"/>
    </xf>
    <xf numFmtId="0" fontId="19" fillId="0" borderId="11" xfId="3" applyFont="1" applyBorder="1" applyAlignment="1">
      <alignment horizontal="center" vertical="center"/>
    </xf>
    <xf numFmtId="3" fontId="19" fillId="0" borderId="11" xfId="3" applyNumberFormat="1" applyFont="1" applyBorder="1" applyAlignment="1">
      <alignment horizontal="center" vertical="center"/>
    </xf>
    <xf numFmtId="3" fontId="19" fillId="0" borderId="33" xfId="3" applyNumberFormat="1" applyFont="1" applyBorder="1" applyAlignment="1">
      <alignment horizontal="center" vertical="center"/>
    </xf>
    <xf numFmtId="0" fontId="18" fillId="0" borderId="0" xfId="3" applyAlignment="1">
      <alignment wrapText="1"/>
    </xf>
    <xf numFmtId="3" fontId="18" fillId="0" borderId="0" xfId="3" applyNumberFormat="1" applyAlignment="1">
      <alignment horizontal="center" vertical="center"/>
    </xf>
    <xf numFmtId="0" fontId="12" fillId="0" borderId="0" xfId="2" applyFont="1" applyFill="1" applyProtection="1"/>
    <xf numFmtId="0" fontId="12" fillId="0" borderId="0" xfId="2" applyFill="1" applyAlignment="1" applyProtection="1"/>
    <xf numFmtId="0" fontId="12" fillId="0" borderId="0" xfId="2" applyFill="1" applyProtection="1"/>
    <xf numFmtId="0" fontId="25" fillId="0" borderId="0" xfId="2" applyFont="1" applyFill="1" applyAlignment="1" applyProtection="1">
      <alignment horizontal="center"/>
    </xf>
    <xf numFmtId="164" fontId="26" fillId="0" borderId="37" xfId="2" applyNumberFormat="1" applyFont="1" applyFill="1" applyBorder="1" applyAlignment="1" applyProtection="1">
      <alignment horizontal="left" vertical="center"/>
    </xf>
    <xf numFmtId="0" fontId="7" fillId="0" borderId="31" xfId="2" applyFont="1" applyFill="1" applyBorder="1" applyAlignment="1" applyProtection="1">
      <alignment horizontal="center" vertical="center" wrapText="1"/>
    </xf>
    <xf numFmtId="0" fontId="7" fillId="0" borderId="32" xfId="2" applyFont="1" applyFill="1" applyBorder="1" applyAlignment="1" applyProtection="1">
      <alignment horizontal="center" vertical="center" wrapText="1"/>
    </xf>
    <xf numFmtId="0" fontId="7" fillId="0" borderId="7" xfId="2" applyFont="1" applyFill="1" applyBorder="1" applyAlignment="1" applyProtection="1">
      <alignment horizontal="center" vertical="center" wrapText="1"/>
    </xf>
    <xf numFmtId="0" fontId="7" fillId="0" borderId="10" xfId="2" applyFont="1" applyFill="1" applyBorder="1" applyAlignment="1" applyProtection="1">
      <alignment horizontal="center" vertical="center"/>
    </xf>
    <xf numFmtId="0" fontId="7" fillId="0" borderId="12" xfId="2" applyFont="1" applyFill="1" applyBorder="1" applyAlignment="1" applyProtection="1">
      <alignment horizontal="center" vertical="center" wrapText="1" shrinkToFit="1"/>
    </xf>
    <xf numFmtId="0" fontId="8" fillId="0" borderId="10" xfId="2" applyFont="1" applyFill="1" applyBorder="1" applyAlignment="1" applyProtection="1">
      <alignment horizontal="center" vertical="center" wrapText="1"/>
    </xf>
    <xf numFmtId="0" fontId="8" fillId="0" borderId="41" xfId="2" applyFont="1" applyFill="1" applyBorder="1" applyAlignment="1" applyProtection="1">
      <alignment horizontal="center" vertical="center" wrapText="1"/>
    </xf>
    <xf numFmtId="0" fontId="8" fillId="0" borderId="33" xfId="2" applyFont="1" applyFill="1" applyBorder="1" applyAlignment="1" applyProtection="1">
      <alignment horizontal="center" vertical="center" wrapText="1"/>
    </xf>
    <xf numFmtId="0" fontId="9" fillId="0" borderId="29" xfId="2" applyFont="1" applyFill="1" applyBorder="1" applyAlignment="1" applyProtection="1">
      <alignment horizontal="center"/>
    </xf>
    <xf numFmtId="0" fontId="9" fillId="0" borderId="12" xfId="2" applyFont="1" applyFill="1" applyBorder="1" applyAlignment="1" applyProtection="1">
      <alignment horizontal="center"/>
    </xf>
    <xf numFmtId="0" fontId="13" fillId="0" borderId="0" xfId="2" applyFont="1" applyFill="1" applyProtection="1"/>
    <xf numFmtId="0" fontId="8" fillId="0" borderId="42" xfId="2" applyFont="1" applyFill="1" applyBorder="1" applyAlignment="1" applyProtection="1">
      <alignment horizontal="left" vertical="center" wrapText="1" indent="1"/>
    </xf>
    <xf numFmtId="0" fontId="8" fillId="0" borderId="43" xfId="2" applyFont="1" applyFill="1" applyBorder="1" applyAlignment="1" applyProtection="1">
      <alignment horizontal="left" vertical="center" wrapText="1" indent="1"/>
    </xf>
    <xf numFmtId="0" fontId="3" fillId="0" borderId="0" xfId="2" applyFont="1" applyFill="1" applyProtection="1"/>
    <xf numFmtId="49" fontId="13" fillId="0" borderId="24" xfId="2" applyNumberFormat="1" applyFont="1" applyFill="1" applyBorder="1" applyAlignment="1" applyProtection="1">
      <alignment horizontal="left" vertical="center" wrapText="1" indent="1"/>
    </xf>
    <xf numFmtId="0" fontId="28" fillId="0" borderId="47" xfId="4" applyFont="1" applyBorder="1" applyAlignment="1" applyProtection="1">
      <alignment horizontal="left" wrapText="1" indent="1"/>
    </xf>
    <xf numFmtId="49" fontId="13" fillId="0" borderId="17" xfId="2" applyNumberFormat="1" applyFont="1" applyFill="1" applyBorder="1" applyAlignment="1" applyProtection="1">
      <alignment horizontal="left" vertical="center" wrapText="1" indent="1"/>
    </xf>
    <xf numFmtId="0" fontId="28" fillId="0" borderId="50" xfId="4" applyFont="1" applyBorder="1" applyAlignment="1" applyProtection="1">
      <alignment horizontal="left" wrapText="1" indent="1"/>
    </xf>
    <xf numFmtId="49" fontId="13" fillId="0" borderId="35" xfId="2" applyNumberFormat="1" applyFont="1" applyFill="1" applyBorder="1" applyAlignment="1" applyProtection="1">
      <alignment horizontal="left" vertical="center" wrapText="1" indent="1"/>
    </xf>
    <xf numFmtId="0" fontId="28" fillId="0" borderId="53" xfId="4" applyFont="1" applyBorder="1" applyAlignment="1" applyProtection="1">
      <alignment horizontal="left" wrapText="1" indent="1"/>
    </xf>
    <xf numFmtId="0" fontId="8" fillId="0" borderId="10" xfId="2" applyFont="1" applyFill="1" applyBorder="1" applyAlignment="1" applyProtection="1">
      <alignment horizontal="left" vertical="center" wrapText="1" indent="1"/>
    </xf>
    <xf numFmtId="0" fontId="15" fillId="0" borderId="41" xfId="4" applyFont="1" applyBorder="1" applyAlignment="1" applyProtection="1">
      <alignment horizontal="left" vertical="center" wrapText="1" indent="1"/>
    </xf>
    <xf numFmtId="164" fontId="8" fillId="0" borderId="12" xfId="2" applyNumberFormat="1" applyFont="1" applyFill="1" applyBorder="1" applyAlignment="1" applyProtection="1">
      <alignment horizontal="center" vertical="center" wrapText="1"/>
    </xf>
    <xf numFmtId="0" fontId="8" fillId="0" borderId="41" xfId="2" applyFont="1" applyFill="1" applyBorder="1" applyAlignment="1" applyProtection="1">
      <alignment horizontal="left" vertical="center" wrapText="1" indent="1"/>
    </xf>
    <xf numFmtId="0" fontId="15" fillId="0" borderId="10" xfId="4" applyFont="1" applyBorder="1" applyAlignment="1" applyProtection="1">
      <alignment wrapText="1"/>
    </xf>
    <xf numFmtId="0" fontId="28" fillId="0" borderId="53" xfId="4" applyFont="1" applyBorder="1" applyAlignment="1" applyProtection="1">
      <alignment wrapText="1"/>
    </xf>
    <xf numFmtId="0" fontId="28" fillId="0" borderId="24" xfId="4" applyFont="1" applyBorder="1" applyAlignment="1" applyProtection="1">
      <alignment wrapText="1"/>
    </xf>
    <xf numFmtId="0" fontId="28" fillId="0" borderId="17" xfId="4" applyFont="1" applyBorder="1" applyAlignment="1" applyProtection="1">
      <alignment wrapText="1"/>
    </xf>
    <xf numFmtId="0" fontId="28" fillId="0" borderId="35" xfId="4" applyFont="1" applyBorder="1" applyAlignment="1" applyProtection="1">
      <alignment wrapText="1"/>
    </xf>
    <xf numFmtId="0" fontId="15" fillId="0" borderId="41" xfId="4" applyFont="1" applyBorder="1" applyAlignment="1" applyProtection="1">
      <alignment wrapText="1"/>
    </xf>
    <xf numFmtId="0" fontId="15" fillId="0" borderId="42" xfId="4" applyFont="1" applyBorder="1" applyAlignment="1" applyProtection="1">
      <alignment wrapText="1"/>
    </xf>
    <xf numFmtId="0" fontId="15" fillId="0" borderId="43" xfId="4" applyFont="1" applyBorder="1" applyAlignment="1" applyProtection="1">
      <alignment wrapText="1"/>
    </xf>
    <xf numFmtId="0" fontId="5" fillId="0" borderId="0" xfId="2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vertical="center" wrapText="1"/>
    </xf>
    <xf numFmtId="164" fontId="5" fillId="0" borderId="0" xfId="2" applyNumberFormat="1" applyFont="1" applyFill="1" applyBorder="1" applyAlignment="1" applyProtection="1">
      <alignment horizontal="right" vertical="center" wrapText="1" indent="1"/>
    </xf>
    <xf numFmtId="164" fontId="5" fillId="0" borderId="0" xfId="2" applyNumberFormat="1" applyFont="1" applyFill="1" applyBorder="1" applyAlignment="1" applyProtection="1">
      <alignment horizontal="center" vertical="center"/>
    </xf>
    <xf numFmtId="0" fontId="27" fillId="0" borderId="10" xfId="2" applyFont="1" applyFill="1" applyBorder="1" applyAlignment="1" applyProtection="1">
      <alignment horizontal="center" vertical="center" wrapText="1"/>
    </xf>
    <xf numFmtId="0" fontId="27" fillId="0" borderId="41" xfId="2" applyFont="1" applyFill="1" applyBorder="1" applyAlignment="1" applyProtection="1">
      <alignment horizontal="center" vertical="center" wrapText="1"/>
    </xf>
    <xf numFmtId="0" fontId="27" fillId="0" borderId="7" xfId="2" applyFont="1" applyFill="1" applyBorder="1" applyAlignment="1" applyProtection="1">
      <alignment horizontal="center" vertical="center" wrapText="1"/>
    </xf>
    <xf numFmtId="0" fontId="27" fillId="0" borderId="12" xfId="2" applyFont="1" applyFill="1" applyBorder="1" applyAlignment="1" applyProtection="1">
      <alignment horizontal="center" vertical="center" wrapText="1"/>
    </xf>
    <xf numFmtId="0" fontId="27" fillId="0" borderId="58" xfId="2" applyFont="1" applyFill="1" applyBorder="1" applyAlignment="1" applyProtection="1">
      <alignment horizontal="center"/>
    </xf>
    <xf numFmtId="0" fontId="27" fillId="0" borderId="21" xfId="2" applyFont="1" applyFill="1" applyBorder="1" applyAlignment="1" applyProtection="1">
      <alignment horizontal="center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32" xfId="2" applyFont="1" applyFill="1" applyBorder="1" applyAlignment="1" applyProtection="1">
      <alignment vertical="center" wrapText="1"/>
    </xf>
    <xf numFmtId="49" fontId="13" fillId="0" borderId="16" xfId="2" applyNumberFormat="1" applyFont="1" applyFill="1" applyBorder="1" applyAlignment="1" applyProtection="1">
      <alignment horizontal="left" vertical="center" wrapText="1" indent="1"/>
    </xf>
    <xf numFmtId="0" fontId="13" fillId="0" borderId="59" xfId="2" applyFont="1" applyFill="1" applyBorder="1" applyAlignment="1" applyProtection="1">
      <alignment horizontal="left" vertical="center" wrapText="1" indent="1"/>
    </xf>
    <xf numFmtId="0" fontId="13" fillId="0" borderId="50" xfId="2" applyFont="1" applyFill="1" applyBorder="1" applyAlignment="1" applyProtection="1">
      <alignment horizontal="left" vertical="center" wrapText="1" indent="1"/>
    </xf>
    <xf numFmtId="0" fontId="13" fillId="0" borderId="60" xfId="2" applyFont="1" applyFill="1" applyBorder="1" applyAlignment="1" applyProtection="1">
      <alignment horizontal="left" vertical="center" wrapText="1" indent="1"/>
    </xf>
    <xf numFmtId="0" fontId="13" fillId="0" borderId="0" xfId="2" applyFont="1" applyFill="1" applyBorder="1" applyAlignment="1" applyProtection="1">
      <alignment horizontal="left" vertical="center" wrapText="1" indent="1"/>
    </xf>
    <xf numFmtId="0" fontId="13" fillId="0" borderId="50" xfId="2" applyFont="1" applyFill="1" applyBorder="1" applyAlignment="1" applyProtection="1">
      <alignment horizontal="left" indent="6"/>
    </xf>
    <xf numFmtId="0" fontId="13" fillId="0" borderId="50" xfId="2" applyFont="1" applyFill="1" applyBorder="1" applyAlignment="1" applyProtection="1">
      <alignment horizontal="left" vertical="center" wrapText="1" indent="6"/>
    </xf>
    <xf numFmtId="49" fontId="13" fillId="0" borderId="58" xfId="2" applyNumberFormat="1" applyFont="1" applyFill="1" applyBorder="1" applyAlignment="1" applyProtection="1">
      <alignment horizontal="left" vertical="center" wrapText="1" indent="1"/>
    </xf>
    <xf numFmtId="0" fontId="13" fillId="0" borderId="53" xfId="2" applyFont="1" applyFill="1" applyBorder="1" applyAlignment="1" applyProtection="1">
      <alignment horizontal="left" vertical="center" wrapText="1" indent="6"/>
    </xf>
    <xf numFmtId="49" fontId="13" fillId="0" borderId="61" xfId="2" applyNumberFormat="1" applyFont="1" applyFill="1" applyBorder="1" applyAlignment="1" applyProtection="1">
      <alignment horizontal="left" vertical="center" wrapText="1" indent="1"/>
    </xf>
    <xf numFmtId="0" fontId="13" fillId="0" borderId="62" xfId="2" applyFont="1" applyFill="1" applyBorder="1" applyAlignment="1" applyProtection="1">
      <alignment horizontal="left" vertical="center" wrapText="1" indent="6"/>
    </xf>
    <xf numFmtId="0" fontId="8" fillId="0" borderId="41" xfId="2" applyFont="1" applyFill="1" applyBorder="1" applyAlignment="1" applyProtection="1">
      <alignment vertical="center" wrapText="1"/>
    </xf>
    <xf numFmtId="0" fontId="13" fillId="0" borderId="53" xfId="2" applyFont="1" applyFill="1" applyBorder="1" applyAlignment="1" applyProtection="1">
      <alignment horizontal="left" vertical="center" wrapText="1" indent="1"/>
    </xf>
    <xf numFmtId="0" fontId="28" fillId="0" borderId="53" xfId="4" applyFont="1" applyBorder="1" applyAlignment="1" applyProtection="1">
      <alignment horizontal="left" vertical="center" wrapText="1" indent="1"/>
    </xf>
    <xf numFmtId="0" fontId="28" fillId="0" borderId="50" xfId="4" applyFont="1" applyBorder="1" applyAlignment="1" applyProtection="1">
      <alignment horizontal="left" vertical="center" wrapText="1" indent="1"/>
    </xf>
    <xf numFmtId="0" fontId="13" fillId="0" borderId="47" xfId="2" applyFont="1" applyFill="1" applyBorder="1" applyAlignment="1" applyProtection="1">
      <alignment horizontal="left" vertical="center" wrapText="1" indent="6"/>
    </xf>
    <xf numFmtId="0" fontId="9" fillId="0" borderId="41" xfId="2" applyFont="1" applyFill="1" applyBorder="1" applyAlignment="1" applyProtection="1">
      <alignment horizontal="left" vertical="center" wrapText="1" indent="1"/>
    </xf>
    <xf numFmtId="0" fontId="13" fillId="0" borderId="47" xfId="2" applyFont="1" applyFill="1" applyBorder="1" applyAlignment="1" applyProtection="1">
      <alignment horizontal="left" vertical="center" wrapText="1" indent="1"/>
    </xf>
    <xf numFmtId="0" fontId="9" fillId="0" borderId="32" xfId="2" applyFont="1" applyFill="1" applyBorder="1" applyAlignment="1" applyProtection="1">
      <alignment horizontal="left" vertical="center" wrapText="1" indent="1"/>
    </xf>
    <xf numFmtId="0" fontId="13" fillId="0" borderId="64" xfId="2" applyFont="1" applyFill="1" applyBorder="1" applyAlignment="1" applyProtection="1">
      <alignment horizontal="left" vertical="center" wrapText="1" indent="1"/>
    </xf>
    <xf numFmtId="0" fontId="30" fillId="0" borderId="0" xfId="2" applyFont="1" applyFill="1" applyProtection="1"/>
    <xf numFmtId="0" fontId="25" fillId="0" borderId="0" xfId="2" applyFont="1" applyFill="1" applyProtection="1"/>
    <xf numFmtId="0" fontId="15" fillId="0" borderId="42" xfId="4" applyFont="1" applyBorder="1" applyAlignment="1" applyProtection="1">
      <alignment horizontal="left" vertical="center" wrapText="1" indent="1"/>
    </xf>
    <xf numFmtId="0" fontId="31" fillId="0" borderId="43" xfId="4" applyFont="1" applyBorder="1" applyAlignment="1" applyProtection="1">
      <alignment horizontal="left" vertical="center" wrapText="1" indent="1"/>
    </xf>
    <xf numFmtId="0" fontId="12" fillId="0" borderId="0" xfId="2" applyFont="1" applyFill="1" applyAlignment="1" applyProtection="1">
      <alignment horizontal="right" vertical="center" indent="1"/>
    </xf>
    <xf numFmtId="0" fontId="6" fillId="0" borderId="37" xfId="4" applyFont="1" applyFill="1" applyBorder="1" applyAlignment="1" applyProtection="1">
      <alignment horizontal="right" vertical="center"/>
    </xf>
    <xf numFmtId="0" fontId="8" fillId="0" borderId="11" xfId="2" applyFont="1" applyFill="1" applyBorder="1" applyAlignment="1" applyProtection="1">
      <alignment vertical="center" wrapText="1"/>
    </xf>
    <xf numFmtId="164" fontId="7" fillId="0" borderId="41" xfId="2" applyNumberFormat="1" applyFont="1" applyFill="1" applyBorder="1" applyAlignment="1" applyProtection="1">
      <alignment horizontal="center" vertical="center" wrapText="1"/>
    </xf>
    <xf numFmtId="164" fontId="7" fillId="0" borderId="16" xfId="2" applyNumberFormat="1" applyFont="1" applyFill="1" applyBorder="1" applyAlignment="1" applyProtection="1">
      <alignment horizontal="center" vertical="center"/>
    </xf>
    <xf numFmtId="164" fontId="7" fillId="0" borderId="3" xfId="2" applyNumberFormat="1" applyFont="1" applyFill="1" applyBorder="1" applyAlignment="1" applyProtection="1">
      <alignment horizontal="center" vertical="center"/>
    </xf>
    <xf numFmtId="164" fontId="7" fillId="0" borderId="61" xfId="2" applyNumberFormat="1" applyFont="1" applyFill="1" applyBorder="1" applyAlignment="1" applyProtection="1">
      <alignment horizontal="center" vertical="center"/>
    </xf>
    <xf numFmtId="164" fontId="7" fillId="0" borderId="27" xfId="2" applyNumberFormat="1" applyFont="1" applyFill="1" applyBorder="1" applyAlignment="1" applyProtection="1">
      <alignment horizontal="center" vertical="center"/>
    </xf>
    <xf numFmtId="164" fontId="2" fillId="0" borderId="0" xfId="4" applyNumberFormat="1" applyFont="1" applyFill="1" applyAlignment="1" applyProtection="1">
      <alignment horizontal="left" vertical="center" wrapText="1"/>
    </xf>
    <xf numFmtId="164" fontId="33" fillId="0" borderId="0" xfId="4" applyNumberFormat="1" applyFont="1" applyFill="1" applyAlignment="1" applyProtection="1">
      <alignment vertical="center" wrapText="1"/>
    </xf>
    <xf numFmtId="0" fontId="34" fillId="0" borderId="0" xfId="4" applyFont="1" applyAlignment="1" applyProtection="1">
      <alignment horizontal="right" vertical="top"/>
      <protection locked="0"/>
    </xf>
    <xf numFmtId="164" fontId="2" fillId="0" borderId="0" xfId="4" applyNumberFormat="1" applyFont="1" applyFill="1" applyAlignment="1">
      <alignment vertical="center" wrapText="1"/>
    </xf>
    <xf numFmtId="0" fontId="4" fillId="0" borderId="1" xfId="4" applyFont="1" applyFill="1" applyBorder="1" applyAlignment="1" applyProtection="1">
      <alignment horizontal="center" vertical="center" wrapText="1"/>
    </xf>
    <xf numFmtId="0" fontId="4" fillId="0" borderId="2" xfId="4" applyFont="1" applyFill="1" applyBorder="1" applyAlignment="1" applyProtection="1">
      <alignment horizontal="center" vertical="center"/>
    </xf>
    <xf numFmtId="0" fontId="4" fillId="0" borderId="3" xfId="4" quotePrefix="1" applyFont="1" applyFill="1" applyBorder="1" applyAlignment="1" applyProtection="1">
      <alignment horizontal="right" vertical="center" indent="1"/>
    </xf>
    <xf numFmtId="0" fontId="5" fillId="0" borderId="0" xfId="4" applyFont="1" applyFill="1" applyAlignment="1">
      <alignment vertical="center"/>
    </xf>
    <xf numFmtId="0" fontId="4" fillId="0" borderId="4" xfId="4" applyFont="1" applyFill="1" applyBorder="1" applyAlignment="1" applyProtection="1">
      <alignment vertical="center"/>
    </xf>
    <xf numFmtId="0" fontId="4" fillId="0" borderId="5" xfId="4" applyFont="1" applyFill="1" applyBorder="1" applyAlignment="1" applyProtection="1">
      <alignment horizontal="center" vertical="center"/>
    </xf>
    <xf numFmtId="0" fontId="4" fillId="0" borderId="6" xfId="4" applyFont="1" applyFill="1" applyBorder="1" applyAlignment="1" applyProtection="1">
      <alignment horizontal="right" vertical="center" indent="1"/>
    </xf>
    <xf numFmtId="0" fontId="4" fillId="0" borderId="0" xfId="4" applyFont="1" applyFill="1" applyAlignment="1" applyProtection="1">
      <alignment vertical="center"/>
    </xf>
    <xf numFmtId="0" fontId="6" fillId="0" borderId="0" xfId="4" applyFont="1" applyFill="1" applyAlignment="1" applyProtection="1">
      <alignment horizontal="right"/>
    </xf>
    <xf numFmtId="0" fontId="7" fillId="0" borderId="0" xfId="4" applyFont="1" applyFill="1" applyAlignment="1">
      <alignment vertical="center"/>
    </xf>
    <xf numFmtId="0" fontId="4" fillId="0" borderId="7" xfId="4" applyFont="1" applyFill="1" applyBorder="1" applyAlignment="1" applyProtection="1">
      <alignment horizontal="center" vertical="center" wrapText="1"/>
    </xf>
    <xf numFmtId="0" fontId="4" fillId="0" borderId="8" xfId="4" applyFont="1" applyFill="1" applyBorder="1" applyAlignment="1" applyProtection="1">
      <alignment horizontal="center" vertical="center" wrapText="1"/>
    </xf>
    <xf numFmtId="0" fontId="4" fillId="0" borderId="9" xfId="4" applyFont="1" applyFill="1" applyBorder="1" applyAlignment="1" applyProtection="1">
      <alignment horizontal="right" vertical="center" wrapText="1" indent="1"/>
    </xf>
    <xf numFmtId="0" fontId="1" fillId="0" borderId="0" xfId="4" applyFill="1" applyAlignment="1">
      <alignment vertical="center" wrapText="1"/>
    </xf>
    <xf numFmtId="0" fontId="8" fillId="0" borderId="10" xfId="4" applyFont="1" applyFill="1" applyBorder="1" applyAlignment="1" applyProtection="1">
      <alignment horizontal="center" vertical="center" wrapText="1"/>
    </xf>
    <xf numFmtId="0" fontId="8" fillId="0" borderId="11" xfId="4" applyFont="1" applyFill="1" applyBorder="1" applyAlignment="1" applyProtection="1">
      <alignment horizontal="center" vertical="center" wrapText="1"/>
    </xf>
    <xf numFmtId="0" fontId="8" fillId="0" borderId="12" xfId="4" applyFont="1" applyFill="1" applyBorder="1" applyAlignment="1" applyProtection="1">
      <alignment horizontal="center" vertical="center" wrapText="1"/>
    </xf>
    <xf numFmtId="0" fontId="5" fillId="0" borderId="0" xfId="4" applyFont="1" applyFill="1" applyAlignment="1">
      <alignment horizontal="center" vertical="center" wrapText="1"/>
    </xf>
    <xf numFmtId="0" fontId="4" fillId="0" borderId="13" xfId="4" applyFont="1" applyFill="1" applyBorder="1" applyAlignment="1" applyProtection="1">
      <alignment horizontal="center" vertical="center" wrapText="1"/>
    </xf>
    <xf numFmtId="0" fontId="4" fillId="0" borderId="14" xfId="4" applyFont="1" applyFill="1" applyBorder="1" applyAlignment="1" applyProtection="1">
      <alignment horizontal="center" vertical="center" wrapText="1"/>
    </xf>
    <xf numFmtId="164" fontId="4" fillId="0" borderId="15" xfId="4" applyNumberFormat="1" applyFont="1" applyFill="1" applyBorder="1" applyAlignment="1" applyProtection="1">
      <alignment horizontal="right" vertical="center" wrapText="1" indent="1"/>
    </xf>
    <xf numFmtId="0" fontId="8" fillId="0" borderId="11" xfId="2" applyFont="1" applyFill="1" applyBorder="1" applyAlignment="1" applyProtection="1">
      <alignment horizontal="left" vertical="center" wrapText="1" indent="1"/>
    </xf>
    <xf numFmtId="49" fontId="13" fillId="0" borderId="16" xfId="2" applyNumberFormat="1" applyFont="1" applyFill="1" applyBorder="1" applyAlignment="1" applyProtection="1">
      <alignment horizontal="center" vertical="center" wrapText="1"/>
    </xf>
    <xf numFmtId="0" fontId="28" fillId="0" borderId="2" xfId="4" applyFont="1" applyBorder="1" applyAlignment="1" applyProtection="1">
      <alignment horizontal="left" wrapText="1" indent="1"/>
    </xf>
    <xf numFmtId="164" fontId="13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4" applyFont="1" applyFill="1" applyAlignment="1">
      <alignment vertical="center" wrapText="1"/>
    </xf>
    <xf numFmtId="49" fontId="13" fillId="0" borderId="17" xfId="2" applyNumberFormat="1" applyFont="1" applyFill="1" applyBorder="1" applyAlignment="1" applyProtection="1">
      <alignment horizontal="center" vertical="center" wrapText="1"/>
    </xf>
    <xf numFmtId="0" fontId="28" fillId="0" borderId="18" xfId="4" applyFont="1" applyBorder="1" applyAlignment="1" applyProtection="1">
      <alignment horizontal="left" wrapText="1" indent="1"/>
    </xf>
    <xf numFmtId="164" fontId="13" fillId="0" borderId="1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4" applyFont="1" applyFill="1" applyAlignment="1">
      <alignment vertical="center" wrapText="1"/>
    </xf>
    <xf numFmtId="164" fontId="13" fillId="0" borderId="22" xfId="2" applyNumberFormat="1" applyFont="1" applyFill="1" applyBorder="1" applyAlignment="1" applyProtection="1">
      <alignment horizontal="center" vertical="center" wrapText="1"/>
      <protection locked="0"/>
    </xf>
    <xf numFmtId="164" fontId="13" fillId="2" borderId="19" xfId="2" applyNumberFormat="1" applyFont="1" applyFill="1" applyBorder="1" applyAlignment="1" applyProtection="1">
      <alignment horizontal="center" vertical="center" wrapText="1"/>
    </xf>
    <xf numFmtId="49" fontId="13" fillId="0" borderId="61" xfId="2" applyNumberFormat="1" applyFont="1" applyFill="1" applyBorder="1" applyAlignment="1" applyProtection="1">
      <alignment horizontal="center" vertical="center" wrapText="1"/>
    </xf>
    <xf numFmtId="0" fontId="28" fillId="0" borderId="62" xfId="4" applyFont="1" applyBorder="1" applyAlignment="1" applyProtection="1">
      <alignment horizontal="left" wrapText="1" indent="1"/>
    </xf>
    <xf numFmtId="164" fontId="13" fillId="2" borderId="27" xfId="2" applyNumberFormat="1" applyFont="1" applyFill="1" applyBorder="1" applyAlignment="1" applyProtection="1">
      <alignment horizontal="center" vertical="center" wrapText="1"/>
    </xf>
    <xf numFmtId="0" fontId="15" fillId="0" borderId="11" xfId="4" applyFont="1" applyBorder="1" applyAlignment="1" applyProtection="1">
      <alignment horizontal="left" vertical="center" wrapText="1" indent="1"/>
    </xf>
    <xf numFmtId="49" fontId="13" fillId="0" borderId="24" xfId="2" applyNumberFormat="1" applyFont="1" applyFill="1" applyBorder="1" applyAlignment="1" applyProtection="1">
      <alignment horizontal="center" vertical="center" wrapText="1"/>
    </xf>
    <xf numFmtId="0" fontId="28" fillId="0" borderId="23" xfId="4" applyFont="1" applyBorder="1" applyAlignment="1" applyProtection="1">
      <alignment horizontal="left" wrapText="1" indent="1"/>
    </xf>
    <xf numFmtId="164" fontId="13" fillId="0" borderId="25" xfId="2" applyNumberFormat="1" applyFont="1" applyFill="1" applyBorder="1" applyAlignment="1" applyProtection="1">
      <alignment horizontal="center" vertical="center" wrapText="1"/>
      <protection locked="0"/>
    </xf>
    <xf numFmtId="49" fontId="13" fillId="0" borderId="35" xfId="2" applyNumberFormat="1" applyFont="1" applyFill="1" applyBorder="1" applyAlignment="1" applyProtection="1">
      <alignment horizontal="center" vertical="center" wrapText="1"/>
    </xf>
    <xf numFmtId="0" fontId="28" fillId="0" borderId="36" xfId="4" applyFont="1" applyBorder="1" applyAlignment="1" applyProtection="1">
      <alignment horizontal="left" wrapText="1" indent="1"/>
    </xf>
    <xf numFmtId="164" fontId="9" fillId="0" borderId="12" xfId="2" applyNumberFormat="1" applyFont="1" applyFill="1" applyBorder="1" applyAlignment="1" applyProtection="1">
      <alignment horizontal="center" vertical="center" wrapText="1"/>
    </xf>
    <xf numFmtId="164" fontId="13" fillId="0" borderId="25" xfId="2" applyNumberFormat="1" applyFont="1" applyFill="1" applyBorder="1" applyAlignment="1" applyProtection="1">
      <alignment horizontal="center" vertical="center" wrapText="1"/>
    </xf>
    <xf numFmtId="164" fontId="11" fillId="0" borderId="19" xfId="2" applyNumberFormat="1" applyFont="1" applyFill="1" applyBorder="1" applyAlignment="1" applyProtection="1">
      <alignment horizontal="center" vertical="center" wrapText="1"/>
      <protection locked="0"/>
    </xf>
    <xf numFmtId="164" fontId="11" fillId="0" borderId="22" xfId="2" applyNumberFormat="1" applyFont="1" applyFill="1" applyBorder="1" applyAlignment="1" applyProtection="1">
      <alignment horizontal="center" vertical="center" wrapText="1"/>
      <protection locked="0"/>
    </xf>
    <xf numFmtId="164" fontId="11" fillId="0" borderId="25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10" xfId="4" applyFont="1" applyBorder="1" applyAlignment="1" applyProtection="1">
      <alignment horizontal="center" wrapText="1"/>
    </xf>
    <xf numFmtId="0" fontId="28" fillId="0" borderId="36" xfId="4" applyFont="1" applyBorder="1" applyAlignment="1" applyProtection="1">
      <alignment wrapText="1"/>
    </xf>
    <xf numFmtId="0" fontId="28" fillId="0" borderId="24" xfId="4" applyFont="1" applyBorder="1" applyAlignment="1" applyProtection="1">
      <alignment horizontal="center" wrapText="1"/>
    </xf>
    <xf numFmtId="0" fontId="28" fillId="0" borderId="17" xfId="4" applyFont="1" applyBorder="1" applyAlignment="1" applyProtection="1">
      <alignment horizontal="center" wrapText="1"/>
    </xf>
    <xf numFmtId="0" fontId="28" fillId="0" borderId="35" xfId="4" applyFont="1" applyBorder="1" applyAlignment="1" applyProtection="1">
      <alignment horizontal="center" wrapText="1"/>
    </xf>
    <xf numFmtId="164" fontId="8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11" xfId="4" applyFont="1" applyBorder="1" applyAlignment="1" applyProtection="1">
      <alignment wrapText="1"/>
    </xf>
    <xf numFmtId="0" fontId="15" fillId="0" borderId="42" xfId="4" applyFont="1" applyBorder="1" applyAlignment="1" applyProtection="1">
      <alignment horizontal="center" wrapText="1"/>
    </xf>
    <xf numFmtId="0" fontId="15" fillId="0" borderId="26" xfId="4" applyFont="1" applyBorder="1" applyAlignment="1" applyProtection="1">
      <alignment wrapText="1"/>
    </xf>
    <xf numFmtId="0" fontId="15" fillId="0" borderId="0" xfId="4" applyFont="1" applyBorder="1" applyAlignment="1" applyProtection="1">
      <alignment horizontal="center" wrapText="1"/>
    </xf>
    <xf numFmtId="0" fontId="15" fillId="0" borderId="0" xfId="4" applyFont="1" applyBorder="1" applyAlignment="1" applyProtection="1">
      <alignment wrapText="1"/>
    </xf>
    <xf numFmtId="164" fontId="9" fillId="0" borderId="0" xfId="2" applyNumberFormat="1" applyFont="1" applyFill="1" applyBorder="1" applyAlignment="1" applyProtection="1">
      <alignment horizontal="center" vertical="center" wrapText="1"/>
    </xf>
    <xf numFmtId="0" fontId="13" fillId="0" borderId="0" xfId="4" applyFont="1" applyFill="1" applyBorder="1" applyAlignment="1" applyProtection="1">
      <alignment horizontal="center" vertical="center" wrapText="1"/>
    </xf>
    <xf numFmtId="0" fontId="4" fillId="0" borderId="0" xfId="4" applyFont="1" applyFill="1" applyBorder="1" applyAlignment="1" applyProtection="1">
      <alignment horizontal="left" vertical="center" wrapText="1" indent="1"/>
    </xf>
    <xf numFmtId="164" fontId="8" fillId="0" borderId="0" xfId="4" applyNumberFormat="1" applyFont="1" applyFill="1" applyBorder="1" applyAlignment="1" applyProtection="1">
      <alignment horizontal="right" vertical="center" wrapText="1" indent="1"/>
    </xf>
    <xf numFmtId="0" fontId="13" fillId="0" borderId="0" xfId="4" applyFont="1" applyFill="1" applyAlignment="1" applyProtection="1">
      <alignment horizontal="center" vertical="center" wrapText="1"/>
    </xf>
    <xf numFmtId="0" fontId="13" fillId="0" borderId="0" xfId="4" applyFont="1" applyFill="1" applyAlignment="1" applyProtection="1">
      <alignment vertical="center" wrapText="1"/>
    </xf>
    <xf numFmtId="0" fontId="13" fillId="0" borderId="0" xfId="4" applyFont="1" applyFill="1" applyAlignment="1" applyProtection="1">
      <alignment horizontal="right" vertical="center" wrapText="1" indent="1"/>
    </xf>
    <xf numFmtId="0" fontId="8" fillId="0" borderId="7" xfId="4" applyFont="1" applyFill="1" applyBorder="1" applyAlignment="1" applyProtection="1">
      <alignment horizontal="center" vertical="center" wrapText="1"/>
    </xf>
    <xf numFmtId="0" fontId="4" fillId="0" borderId="30" xfId="4" applyFont="1" applyFill="1" applyBorder="1" applyAlignment="1" applyProtection="1">
      <alignment horizontal="center" vertical="center" wrapText="1"/>
    </xf>
    <xf numFmtId="164" fontId="8" fillId="0" borderId="28" xfId="4" applyNumberFormat="1" applyFont="1" applyFill="1" applyBorder="1" applyAlignment="1" applyProtection="1">
      <alignment horizontal="right" vertical="center" wrapText="1" indent="1"/>
    </xf>
    <xf numFmtId="0" fontId="8" fillId="0" borderId="31" xfId="2" applyFont="1" applyFill="1" applyBorder="1" applyAlignment="1" applyProtection="1">
      <alignment horizontal="center" vertical="center" wrapText="1"/>
    </xf>
    <xf numFmtId="0" fontId="8" fillId="0" borderId="8" xfId="2" applyFont="1" applyFill="1" applyBorder="1" applyAlignment="1" applyProtection="1">
      <alignment vertical="center" wrapText="1"/>
    </xf>
    <xf numFmtId="164" fontId="8" fillId="0" borderId="9" xfId="2" applyNumberFormat="1" applyFont="1" applyFill="1" applyBorder="1" applyAlignment="1" applyProtection="1">
      <alignment horizontal="center" vertical="center" wrapText="1"/>
    </xf>
    <xf numFmtId="0" fontId="17" fillId="0" borderId="0" xfId="4" applyFont="1" applyFill="1" applyAlignment="1">
      <alignment vertical="center" wrapText="1"/>
    </xf>
    <xf numFmtId="0" fontId="13" fillId="0" borderId="52" xfId="2" applyFont="1" applyFill="1" applyBorder="1" applyAlignment="1" applyProtection="1">
      <alignment horizontal="left" vertical="center" wrapText="1" indent="1"/>
    </xf>
    <xf numFmtId="0" fontId="13" fillId="0" borderId="18" xfId="2" applyFont="1" applyFill="1" applyBorder="1" applyAlignment="1" applyProtection="1">
      <alignment horizontal="left" indent="6"/>
    </xf>
    <xf numFmtId="0" fontId="13" fillId="0" borderId="18" xfId="2" applyFont="1" applyFill="1" applyBorder="1" applyAlignment="1" applyProtection="1">
      <alignment horizontal="left" vertical="center" wrapText="1" indent="6"/>
    </xf>
    <xf numFmtId="49" fontId="13" fillId="0" borderId="58" xfId="2" applyNumberFormat="1" applyFont="1" applyFill="1" applyBorder="1" applyAlignment="1" applyProtection="1">
      <alignment horizontal="center" vertical="center" wrapText="1"/>
    </xf>
    <xf numFmtId="0" fontId="13" fillId="0" borderId="36" xfId="2" applyFont="1" applyFill="1" applyBorder="1" applyAlignment="1" applyProtection="1">
      <alignment horizontal="left" vertical="center" wrapText="1" indent="6"/>
    </xf>
    <xf numFmtId="0" fontId="13" fillId="0" borderId="5" xfId="2" applyFont="1" applyFill="1" applyBorder="1" applyAlignment="1" applyProtection="1">
      <alignment horizontal="left" vertical="center" wrapText="1" indent="6"/>
    </xf>
    <xf numFmtId="164" fontId="13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36" xfId="2" applyFont="1" applyFill="1" applyBorder="1" applyAlignment="1" applyProtection="1">
      <alignment horizontal="left" vertical="center" wrapText="1" indent="1"/>
    </xf>
    <xf numFmtId="164" fontId="13" fillId="0" borderId="65" xfId="2" applyNumberFormat="1" applyFont="1" applyFill="1" applyBorder="1" applyAlignment="1" applyProtection="1">
      <alignment horizontal="center" vertical="center" wrapText="1"/>
      <protection locked="0"/>
    </xf>
    <xf numFmtId="0" fontId="28" fillId="0" borderId="36" xfId="4" applyFont="1" applyBorder="1" applyAlignment="1" applyProtection="1">
      <alignment horizontal="left" vertical="center" wrapText="1" indent="1"/>
    </xf>
    <xf numFmtId="0" fontId="28" fillId="0" borderId="18" xfId="4" applyFont="1" applyBorder="1" applyAlignment="1" applyProtection="1">
      <alignment horizontal="left" vertical="center" wrapText="1" indent="1"/>
    </xf>
    <xf numFmtId="0" fontId="13" fillId="0" borderId="23" xfId="2" applyFont="1" applyFill="1" applyBorder="1" applyAlignment="1" applyProtection="1">
      <alignment horizontal="left" vertical="center" wrapText="1" indent="6"/>
    </xf>
    <xf numFmtId="164" fontId="13" fillId="0" borderId="15" xfId="2" applyNumberFormat="1" applyFont="1" applyFill="1" applyBorder="1" applyAlignment="1" applyProtection="1">
      <alignment horizontal="center" vertical="center" wrapText="1"/>
      <protection locked="0"/>
    </xf>
    <xf numFmtId="16" fontId="1" fillId="0" borderId="0" xfId="4" applyNumberFormat="1" applyFill="1" applyAlignment="1">
      <alignment vertical="center" wrapText="1"/>
    </xf>
    <xf numFmtId="164" fontId="15" fillId="0" borderId="12" xfId="4" applyNumberFormat="1" applyFont="1" applyBorder="1" applyAlignment="1" applyProtection="1">
      <alignment horizontal="center" vertical="center" wrapText="1"/>
    </xf>
    <xf numFmtId="164" fontId="31" fillId="0" borderId="12" xfId="4" quotePrefix="1" applyNumberFormat="1" applyFont="1" applyBorder="1" applyAlignment="1" applyProtection="1">
      <alignment horizontal="center" vertical="center" wrapText="1"/>
    </xf>
    <xf numFmtId="0" fontId="15" fillId="0" borderId="42" xfId="4" applyFont="1" applyBorder="1" applyAlignment="1" applyProtection="1">
      <alignment horizontal="center" vertical="center" wrapText="1"/>
    </xf>
    <xf numFmtId="0" fontId="31" fillId="0" borderId="26" xfId="4" applyFont="1" applyBorder="1" applyAlignment="1" applyProtection="1">
      <alignment horizontal="left" vertical="center" wrapText="1" indent="1"/>
    </xf>
    <xf numFmtId="0" fontId="1" fillId="0" borderId="0" xfId="4" applyFont="1" applyFill="1" applyAlignment="1" applyProtection="1">
      <alignment horizontal="left" vertical="center" wrapText="1"/>
    </xf>
    <xf numFmtId="0" fontId="1" fillId="0" borderId="0" xfId="4" applyFont="1" applyFill="1" applyAlignment="1" applyProtection="1">
      <alignment vertical="center" wrapText="1"/>
    </xf>
    <xf numFmtId="0" fontId="1" fillId="0" borderId="0" xfId="4" applyFont="1" applyFill="1" applyAlignment="1" applyProtection="1">
      <alignment horizontal="center" vertical="center" wrapText="1"/>
    </xf>
    <xf numFmtId="0" fontId="7" fillId="0" borderId="10" xfId="4" applyFont="1" applyFill="1" applyBorder="1" applyAlignment="1" applyProtection="1">
      <alignment horizontal="left" vertical="center"/>
    </xf>
    <xf numFmtId="0" fontId="7" fillId="0" borderId="29" xfId="4" applyFont="1" applyFill="1" applyBorder="1" applyAlignment="1" applyProtection="1">
      <alignment vertical="center" wrapText="1"/>
    </xf>
    <xf numFmtId="3" fontId="7" fillId="0" borderId="12" xfId="4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4" applyFont="1" applyFill="1" applyAlignment="1" applyProtection="1">
      <alignment horizontal="right" vertical="center" wrapText="1" indent="1"/>
    </xf>
    <xf numFmtId="0" fontId="35" fillId="0" borderId="0" xfId="0" applyFont="1" applyAlignment="1"/>
    <xf numFmtId="0" fontId="35" fillId="0" borderId="0" xfId="0" applyFont="1" applyAlignment="1">
      <alignment horizontal="right"/>
    </xf>
    <xf numFmtId="0" fontId="36" fillId="0" borderId="0" xfId="0" applyFont="1" applyAlignment="1">
      <alignment horizontal="center"/>
    </xf>
    <xf numFmtId="0" fontId="36" fillId="0" borderId="0" xfId="0" applyFont="1"/>
    <xf numFmtId="0" fontId="36" fillId="0" borderId="0" xfId="0" applyFont="1" applyAlignment="1">
      <alignment horizontal="right"/>
    </xf>
    <xf numFmtId="49" fontId="35" fillId="0" borderId="0" xfId="0" applyNumberFormat="1" applyFont="1" applyAlignment="1">
      <alignment horizontal="right"/>
    </xf>
    <xf numFmtId="0" fontId="37" fillId="0" borderId="0" xfId="0" applyFont="1"/>
    <xf numFmtId="0" fontId="35" fillId="0" borderId="0" xfId="0" applyFont="1"/>
    <xf numFmtId="0" fontId="36" fillId="0" borderId="0" xfId="0" applyFont="1" applyAlignment="1">
      <alignment horizontal="left"/>
    </xf>
    <xf numFmtId="0" fontId="36" fillId="0" borderId="0" xfId="0" applyFont="1" applyBorder="1"/>
    <xf numFmtId="0" fontId="38" fillId="0" borderId="0" xfId="0" applyFont="1" applyBorder="1" applyAlignment="1">
      <alignment horizontal="left"/>
    </xf>
    <xf numFmtId="0" fontId="38" fillId="0" borderId="0" xfId="0" applyFont="1" applyBorder="1"/>
    <xf numFmtId="0" fontId="36" fillId="0" borderId="0" xfId="0" applyFont="1" applyBorder="1" applyAlignment="1">
      <alignment horizontal="left"/>
    </xf>
    <xf numFmtId="0" fontId="36" fillId="0" borderId="0" xfId="0" applyFont="1" applyBorder="1" applyAlignment="1"/>
    <xf numFmtId="0" fontId="35" fillId="0" borderId="0" xfId="0" applyFont="1" applyBorder="1" applyAlignment="1">
      <alignment horizontal="left"/>
    </xf>
    <xf numFmtId="0" fontId="35" fillId="0" borderId="0" xfId="0" applyFont="1" applyBorder="1"/>
    <xf numFmtId="0" fontId="37" fillId="0" borderId="0" xfId="0" applyFont="1" applyAlignment="1">
      <alignment horizontal="left"/>
    </xf>
    <xf numFmtId="0" fontId="39" fillId="0" borderId="0" xfId="0" applyFont="1"/>
    <xf numFmtId="0" fontId="39" fillId="0" borderId="0" xfId="0" applyFont="1" applyAlignment="1"/>
    <xf numFmtId="49" fontId="35" fillId="0" borderId="0" xfId="0" applyNumberFormat="1" applyFont="1"/>
    <xf numFmtId="49" fontId="0" fillId="0" borderId="0" xfId="0" applyNumberFormat="1"/>
    <xf numFmtId="164" fontId="1" fillId="0" borderId="0" xfId="4" applyNumberFormat="1" applyFill="1" applyAlignment="1" applyProtection="1">
      <alignment vertical="center" wrapText="1"/>
    </xf>
    <xf numFmtId="164" fontId="1" fillId="0" borderId="0" xfId="4" applyNumberFormat="1" applyFill="1" applyAlignment="1" applyProtection="1">
      <alignment horizontal="center" vertical="center" wrapText="1"/>
    </xf>
    <xf numFmtId="164" fontId="1" fillId="0" borderId="0" xfId="4" applyNumberFormat="1" applyFont="1" applyFill="1" applyAlignment="1" applyProtection="1">
      <alignment horizontal="right" vertical="center" wrapText="1"/>
    </xf>
    <xf numFmtId="164" fontId="5" fillId="0" borderId="0" xfId="4" applyNumberFormat="1" applyFont="1" applyFill="1" applyAlignment="1" applyProtection="1">
      <alignment horizontal="centerContinuous" vertical="center" wrapText="1"/>
    </xf>
    <xf numFmtId="164" fontId="1" fillId="0" borderId="0" xfId="4" applyNumberFormat="1" applyFill="1" applyAlignment="1" applyProtection="1">
      <alignment horizontal="centerContinuous" vertical="center"/>
    </xf>
    <xf numFmtId="164" fontId="6" fillId="0" borderId="0" xfId="4" applyNumberFormat="1" applyFont="1" applyFill="1" applyAlignment="1" applyProtection="1">
      <alignment horizontal="right" vertical="center"/>
    </xf>
    <xf numFmtId="164" fontId="4" fillId="0" borderId="10" xfId="4" applyNumberFormat="1" applyFont="1" applyFill="1" applyBorder="1" applyAlignment="1" applyProtection="1">
      <alignment horizontal="centerContinuous" vertical="center" wrapText="1"/>
    </xf>
    <xf numFmtId="164" fontId="4" fillId="0" borderId="11" xfId="4" applyNumberFormat="1" applyFont="1" applyFill="1" applyBorder="1" applyAlignment="1" applyProtection="1">
      <alignment horizontal="centerContinuous" vertical="center" wrapText="1"/>
    </xf>
    <xf numFmtId="164" fontId="4" fillId="0" borderId="12" xfId="4" applyNumberFormat="1" applyFont="1" applyFill="1" applyBorder="1" applyAlignment="1" applyProtection="1">
      <alignment horizontal="centerContinuous" vertical="center" wrapText="1"/>
    </xf>
    <xf numFmtId="164" fontId="4" fillId="0" borderId="10" xfId="4" applyNumberFormat="1" applyFont="1" applyFill="1" applyBorder="1" applyAlignment="1" applyProtection="1">
      <alignment horizontal="center" vertical="center" wrapText="1"/>
    </xf>
    <xf numFmtId="164" fontId="4" fillId="0" borderId="11" xfId="4" applyNumberFormat="1" applyFont="1" applyFill="1" applyBorder="1" applyAlignment="1" applyProtection="1">
      <alignment horizontal="center" vertical="center" wrapText="1"/>
    </xf>
    <xf numFmtId="164" fontId="4" fillId="0" borderId="12" xfId="4" applyNumberFormat="1" applyFont="1" applyFill="1" applyBorder="1" applyAlignment="1" applyProtection="1">
      <alignment horizontal="center" vertical="center" wrapText="1"/>
    </xf>
    <xf numFmtId="164" fontId="7" fillId="0" borderId="0" xfId="4" applyNumberFormat="1" applyFont="1" applyFill="1" applyAlignment="1" applyProtection="1">
      <alignment horizontal="center" vertical="center" wrapText="1"/>
    </xf>
    <xf numFmtId="164" fontId="9" fillId="0" borderId="33" xfId="4" applyNumberFormat="1" applyFont="1" applyFill="1" applyBorder="1" applyAlignment="1" applyProtection="1">
      <alignment horizontal="center" vertical="center" wrapText="1"/>
    </xf>
    <xf numFmtId="164" fontId="9" fillId="0" borderId="10" xfId="4" applyNumberFormat="1" applyFont="1" applyFill="1" applyBorder="1" applyAlignment="1" applyProtection="1">
      <alignment horizontal="center" vertical="center" wrapText="1"/>
    </xf>
    <xf numFmtId="164" fontId="9" fillId="0" borderId="11" xfId="4" applyNumberFormat="1" applyFont="1" applyFill="1" applyBorder="1" applyAlignment="1" applyProtection="1">
      <alignment horizontal="center" vertical="center" wrapText="1"/>
    </xf>
    <xf numFmtId="164" fontId="9" fillId="0" borderId="12" xfId="4" applyNumberFormat="1" applyFont="1" applyFill="1" applyBorder="1" applyAlignment="1" applyProtection="1">
      <alignment horizontal="center" vertical="center" wrapText="1"/>
    </xf>
    <xf numFmtId="164" fontId="9" fillId="0" borderId="0" xfId="4" applyNumberFormat="1" applyFont="1" applyFill="1" applyAlignment="1" applyProtection="1">
      <alignment horizontal="center" vertical="center" wrapText="1"/>
    </xf>
    <xf numFmtId="164" fontId="1" fillId="0" borderId="56" xfId="4" applyNumberFormat="1" applyFill="1" applyBorder="1" applyAlignment="1" applyProtection="1">
      <alignment horizontal="left" vertical="center" wrapText="1" indent="1"/>
    </xf>
    <xf numFmtId="164" fontId="13" fillId="0" borderId="24" xfId="4" applyNumberFormat="1" applyFont="1" applyFill="1" applyBorder="1" applyAlignment="1" applyProtection="1">
      <alignment horizontal="left" vertical="center" wrapText="1" indent="1"/>
    </xf>
    <xf numFmtId="164" fontId="13" fillId="0" borderId="23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25" xfId="4" applyNumberFormat="1" applyFont="1" applyFill="1" applyBorder="1" applyAlignment="1" applyProtection="1">
      <alignment horizontal="center" vertical="center" wrapText="1"/>
      <protection locked="0"/>
    </xf>
    <xf numFmtId="164" fontId="1" fillId="0" borderId="51" xfId="4" applyNumberFormat="1" applyFill="1" applyBorder="1" applyAlignment="1" applyProtection="1">
      <alignment horizontal="left" vertical="center" wrapText="1" indent="1"/>
    </xf>
    <xf numFmtId="164" fontId="13" fillId="0" borderId="17" xfId="4" applyNumberFormat="1" applyFont="1" applyFill="1" applyBorder="1" applyAlignment="1" applyProtection="1">
      <alignment horizontal="left" vertical="center" wrapText="1" indent="1"/>
    </xf>
    <xf numFmtId="164" fontId="13" fillId="0" borderId="18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19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70" xfId="4" applyNumberFormat="1" applyFont="1" applyFill="1" applyBorder="1" applyAlignment="1" applyProtection="1">
      <alignment horizontal="left" vertical="center" wrapText="1" indent="1"/>
    </xf>
    <xf numFmtId="164" fontId="13" fillId="0" borderId="50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17" xfId="4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4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35" xfId="4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36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22" xfId="4" applyNumberFormat="1" applyFont="1" applyFill="1" applyBorder="1" applyAlignment="1" applyProtection="1">
      <alignment horizontal="center" vertical="center" wrapText="1"/>
      <protection locked="0"/>
    </xf>
    <xf numFmtId="164" fontId="27" fillId="0" borderId="33" xfId="4" applyNumberFormat="1" applyFont="1" applyFill="1" applyBorder="1" applyAlignment="1" applyProtection="1">
      <alignment horizontal="left" vertical="center" wrapText="1" indent="1"/>
    </xf>
    <xf numFmtId="164" fontId="9" fillId="0" borderId="10" xfId="4" applyNumberFormat="1" applyFont="1" applyFill="1" applyBorder="1" applyAlignment="1" applyProtection="1">
      <alignment horizontal="left" vertical="center" wrapText="1" indent="1"/>
    </xf>
    <xf numFmtId="164" fontId="1" fillId="0" borderId="72" xfId="4" applyNumberFormat="1" applyFont="1" applyFill="1" applyBorder="1" applyAlignment="1" applyProtection="1">
      <alignment horizontal="left" vertical="center" wrapText="1" indent="1"/>
    </xf>
    <xf numFmtId="164" fontId="11" fillId="0" borderId="58" xfId="4" applyNumberFormat="1" applyFont="1" applyFill="1" applyBorder="1" applyAlignment="1" applyProtection="1">
      <alignment horizontal="left" vertical="center" wrapText="1" indent="1"/>
    </xf>
    <xf numFmtId="164" fontId="45" fillId="0" borderId="20" xfId="4" applyNumberFormat="1" applyFont="1" applyFill="1" applyBorder="1" applyAlignment="1" applyProtection="1">
      <alignment horizontal="center" vertical="center" wrapText="1"/>
    </xf>
    <xf numFmtId="164" fontId="11" fillId="0" borderId="17" xfId="4" applyNumberFormat="1" applyFont="1" applyFill="1" applyBorder="1" applyAlignment="1" applyProtection="1">
      <alignment horizontal="left" vertical="center" wrapText="1" indent="1"/>
    </xf>
    <xf numFmtId="164" fontId="11" fillId="0" borderId="21" xfId="4" applyNumberFormat="1" applyFont="1" applyFill="1" applyBorder="1" applyAlignment="1" applyProtection="1">
      <alignment horizontal="center" vertical="center" wrapText="1"/>
      <protection locked="0"/>
    </xf>
    <xf numFmtId="164" fontId="1" fillId="0" borderId="51" xfId="4" applyNumberFormat="1" applyFont="1" applyFill="1" applyBorder="1" applyAlignment="1" applyProtection="1">
      <alignment horizontal="left" vertical="center" wrapText="1" indent="1"/>
    </xf>
    <xf numFmtId="164" fontId="11" fillId="0" borderId="18" xfId="4" applyNumberFormat="1" applyFont="1" applyFill="1" applyBorder="1" applyAlignment="1" applyProtection="1">
      <alignment horizontal="center" vertical="center" wrapText="1"/>
      <protection locked="0"/>
    </xf>
    <xf numFmtId="164" fontId="11" fillId="0" borderId="19" xfId="4" applyNumberFormat="1" applyFont="1" applyFill="1" applyBorder="1" applyAlignment="1" applyProtection="1">
      <alignment horizontal="center" vertical="center" wrapText="1"/>
      <protection locked="0"/>
    </xf>
    <xf numFmtId="164" fontId="45" fillId="0" borderId="18" xfId="4" applyNumberFormat="1" applyFont="1" applyFill="1" applyBorder="1" applyAlignment="1" applyProtection="1">
      <alignment horizontal="center" vertical="center" wrapText="1"/>
    </xf>
    <xf numFmtId="164" fontId="11" fillId="0" borderId="20" xfId="4" applyNumberFormat="1" applyFont="1" applyFill="1" applyBorder="1" applyAlignment="1" applyProtection="1">
      <alignment horizontal="center" vertical="center" wrapText="1"/>
      <protection locked="0"/>
    </xf>
    <xf numFmtId="164" fontId="27" fillId="0" borderId="10" xfId="4" applyNumberFormat="1" applyFont="1" applyFill="1" applyBorder="1" applyAlignment="1" applyProtection="1">
      <alignment horizontal="left" vertical="center" wrapText="1" indent="1"/>
    </xf>
    <xf numFmtId="164" fontId="27" fillId="0" borderId="28" xfId="4" applyNumberFormat="1" applyFont="1" applyFill="1" applyBorder="1" applyAlignment="1" applyProtection="1">
      <alignment horizontal="center" vertical="center" wrapText="1"/>
    </xf>
    <xf numFmtId="164" fontId="13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72" xfId="4" applyNumberFormat="1" applyFill="1" applyBorder="1" applyAlignment="1" applyProtection="1">
      <alignment horizontal="left" vertical="center" wrapText="1" indent="1"/>
    </xf>
    <xf numFmtId="164" fontId="13" fillId="0" borderId="58" xfId="4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58" xfId="4" applyNumberFormat="1" applyFont="1" applyFill="1" applyBorder="1" applyAlignment="1" applyProtection="1">
      <alignment horizontal="left" vertical="center" wrapText="1" indent="1"/>
    </xf>
    <xf numFmtId="164" fontId="13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4" applyNumberFormat="1" applyFont="1" applyFill="1" applyBorder="1" applyAlignment="1" applyProtection="1">
      <alignment horizontal="right" vertical="center" wrapText="1" indent="1"/>
    </xf>
    <xf numFmtId="164" fontId="9" fillId="0" borderId="12" xfId="4" applyNumberFormat="1" applyFont="1" applyFill="1" applyBorder="1" applyAlignment="1" applyProtection="1">
      <alignment horizontal="right" vertical="center" wrapText="1" indent="1"/>
    </xf>
    <xf numFmtId="164" fontId="45" fillId="0" borderId="58" xfId="4" applyNumberFormat="1" applyFont="1" applyFill="1" applyBorder="1" applyAlignment="1" applyProtection="1">
      <alignment horizontal="left" vertical="center" wrapText="1" indent="1"/>
    </xf>
    <xf numFmtId="164" fontId="45" fillId="0" borderId="23" xfId="4" applyNumberFormat="1" applyFont="1" applyFill="1" applyBorder="1" applyAlignment="1" applyProtection="1">
      <alignment horizontal="right" vertical="center" wrapText="1" indent="1"/>
    </xf>
    <xf numFmtId="164" fontId="11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4" applyNumberFormat="1" applyFont="1" applyFill="1" applyBorder="1" applyAlignment="1" applyProtection="1">
      <alignment horizontal="left" vertical="center" wrapText="1" indent="2"/>
    </xf>
    <xf numFmtId="164" fontId="11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4" applyNumberFormat="1" applyFont="1" applyFill="1" applyBorder="1" applyAlignment="1" applyProtection="1">
      <alignment horizontal="left" vertical="center" wrapText="1" indent="2"/>
    </xf>
    <xf numFmtId="164" fontId="45" fillId="0" borderId="18" xfId="4" applyNumberFormat="1" applyFont="1" applyFill="1" applyBorder="1" applyAlignment="1" applyProtection="1">
      <alignment horizontal="left" vertical="center" wrapText="1" indent="1"/>
    </xf>
    <xf numFmtId="164" fontId="45" fillId="0" borderId="18" xfId="4" applyNumberFormat="1" applyFont="1" applyFill="1" applyBorder="1" applyAlignment="1" applyProtection="1">
      <alignment horizontal="right" vertical="center" wrapText="1" indent="1"/>
    </xf>
    <xf numFmtId="164" fontId="11" fillId="0" borderId="24" xfId="4" applyNumberFormat="1" applyFont="1" applyFill="1" applyBorder="1" applyAlignment="1" applyProtection="1">
      <alignment horizontal="left" vertical="center" wrapText="1" indent="1"/>
    </xf>
    <xf numFmtId="164" fontId="11" fillId="0" borderId="24" xfId="4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4" xfId="4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4" xfId="4" applyNumberFormat="1" applyFont="1" applyFill="1" applyBorder="1" applyAlignment="1" applyProtection="1">
      <alignment horizontal="left" vertical="center" wrapText="1" indent="2"/>
    </xf>
    <xf numFmtId="164" fontId="13" fillId="0" borderId="35" xfId="4" applyNumberFormat="1" applyFont="1" applyFill="1" applyBorder="1" applyAlignment="1" applyProtection="1">
      <alignment horizontal="left" vertical="center" wrapText="1" indent="2"/>
    </xf>
    <xf numFmtId="164" fontId="27" fillId="0" borderId="28" xfId="4" applyNumberFormat="1" applyFont="1" applyFill="1" applyBorder="1" applyAlignment="1" applyProtection="1">
      <alignment horizontal="right" vertical="center" wrapText="1" indent="1"/>
    </xf>
    <xf numFmtId="0" fontId="23" fillId="0" borderId="0" xfId="3" applyFont="1" applyAlignment="1"/>
    <xf numFmtId="0" fontId="18" fillId="0" borderId="0" xfId="3" applyAlignment="1"/>
    <xf numFmtId="0" fontId="23" fillId="0" borderId="0" xfId="3" applyFont="1" applyAlignment="1">
      <alignment horizontal="right"/>
    </xf>
    <xf numFmtId="0" fontId="19" fillId="0" borderId="0" xfId="3" applyFont="1" applyAlignment="1">
      <alignment horizontal="right"/>
    </xf>
    <xf numFmtId="0" fontId="23" fillId="0" borderId="0" xfId="3" applyFont="1"/>
    <xf numFmtId="0" fontId="23" fillId="0" borderId="0" xfId="3" applyFont="1" applyAlignment="1">
      <alignment horizontal="center"/>
    </xf>
    <xf numFmtId="0" fontId="23" fillId="0" borderId="0" xfId="3" applyFont="1" applyBorder="1"/>
    <xf numFmtId="0" fontId="23" fillId="0" borderId="0" xfId="3" applyFont="1" applyBorder="1" applyAlignment="1"/>
    <xf numFmtId="0" fontId="23" fillId="0" borderId="0" xfId="3" applyFont="1" applyBorder="1" applyAlignment="1">
      <alignment horizontal="center"/>
    </xf>
    <xf numFmtId="0" fontId="23" fillId="0" borderId="0" xfId="3" applyFont="1" applyBorder="1" applyAlignment="1">
      <alignment horizontal="right"/>
    </xf>
    <xf numFmtId="0" fontId="19" fillId="0" borderId="60" xfId="3" applyFont="1" applyBorder="1"/>
    <xf numFmtId="0" fontId="19" fillId="0" borderId="0" xfId="3" applyFont="1" applyBorder="1" applyAlignment="1">
      <alignment horizontal="left"/>
    </xf>
    <xf numFmtId="0" fontId="19" fillId="0" borderId="0" xfId="3" applyFont="1" applyBorder="1"/>
    <xf numFmtId="0" fontId="19" fillId="0" borderId="0" xfId="3" applyFont="1" applyBorder="1" applyAlignment="1">
      <alignment horizontal="right"/>
    </xf>
    <xf numFmtId="0" fontId="23" fillId="0" borderId="0" xfId="3" applyFont="1" applyFill="1" applyBorder="1"/>
    <xf numFmtId="0" fontId="23" fillId="0" borderId="0" xfId="3" applyFont="1" applyFill="1" applyBorder="1" applyAlignment="1">
      <alignment horizontal="left"/>
    </xf>
    <xf numFmtId="0" fontId="19" fillId="0" borderId="14" xfId="3" applyFont="1" applyBorder="1"/>
    <xf numFmtId="0" fontId="18" fillId="0" borderId="0" xfId="3" applyBorder="1"/>
    <xf numFmtId="0" fontId="19" fillId="0" borderId="67" xfId="3" applyFont="1" applyBorder="1"/>
    <xf numFmtId="0" fontId="19" fillId="0" borderId="63" xfId="3" applyFont="1" applyBorder="1"/>
    <xf numFmtId="0" fontId="19" fillId="0" borderId="57" xfId="3" applyFont="1" applyBorder="1" applyAlignment="1">
      <alignment horizontal="center"/>
    </xf>
    <xf numFmtId="0" fontId="19" fillId="0" borderId="32" xfId="3" applyFont="1" applyBorder="1" applyAlignment="1">
      <alignment horizontal="center"/>
    </xf>
    <xf numFmtId="0" fontId="19" fillId="0" borderId="63" xfId="3" applyFont="1" applyBorder="1" applyAlignment="1">
      <alignment horizontal="center"/>
    </xf>
    <xf numFmtId="0" fontId="19" fillId="0" borderId="48" xfId="3" applyFont="1" applyBorder="1"/>
    <xf numFmtId="0" fontId="19" fillId="0" borderId="51" xfId="3" applyFont="1" applyBorder="1"/>
    <xf numFmtId="0" fontId="19" fillId="0" borderId="54" xfId="3" applyFont="1" applyBorder="1"/>
    <xf numFmtId="0" fontId="35" fillId="0" borderId="33" xfId="0" applyFont="1" applyBorder="1"/>
    <xf numFmtId="0" fontId="19" fillId="0" borderId="0" xfId="3" applyFont="1" applyBorder="1" applyAlignment="1">
      <alignment horizontal="center"/>
    </xf>
    <xf numFmtId="0" fontId="19" fillId="0" borderId="33" xfId="3" applyFont="1" applyBorder="1"/>
    <xf numFmtId="0" fontId="19" fillId="0" borderId="8" xfId="3" applyFont="1" applyBorder="1" applyAlignment="1">
      <alignment horizontal="center"/>
    </xf>
    <xf numFmtId="0" fontId="23" fillId="0" borderId="70" xfId="3" applyFont="1" applyBorder="1" applyAlignment="1">
      <alignment vertical="top"/>
    </xf>
    <xf numFmtId="0" fontId="19" fillId="0" borderId="75" xfId="3" applyFont="1" applyBorder="1"/>
    <xf numFmtId="0" fontId="19" fillId="0" borderId="0" xfId="3" applyFont="1" applyFill="1" applyBorder="1" applyAlignment="1">
      <alignment horizontal="center"/>
    </xf>
    <xf numFmtId="0" fontId="1" fillId="0" borderId="0" xfId="4"/>
    <xf numFmtId="0" fontId="25" fillId="0" borderId="0" xfId="4" applyFont="1" applyAlignment="1">
      <alignment horizontal="right"/>
    </xf>
    <xf numFmtId="0" fontId="25" fillId="0" borderId="0" xfId="4" applyFont="1" applyAlignment="1">
      <alignment horizontal="center"/>
    </xf>
    <xf numFmtId="0" fontId="1" fillId="0" borderId="0" xfId="4" applyProtection="1"/>
    <xf numFmtId="0" fontId="44" fillId="0" borderId="31" xfId="4" applyFont="1" applyBorder="1" applyAlignment="1" applyProtection="1">
      <alignment horizontal="center" vertical="center" wrapText="1"/>
    </xf>
    <xf numFmtId="0" fontId="44" fillId="0" borderId="8" xfId="4" applyFont="1" applyBorder="1" applyAlignment="1" applyProtection="1">
      <alignment horizontal="center" vertical="center"/>
    </xf>
    <xf numFmtId="0" fontId="44" fillId="0" borderId="9" xfId="4" applyFont="1" applyBorder="1" applyAlignment="1" applyProtection="1">
      <alignment horizontal="center" vertical="center" wrapText="1"/>
    </xf>
    <xf numFmtId="0" fontId="11" fillId="0" borderId="16" xfId="4" applyFont="1" applyBorder="1" applyAlignment="1" applyProtection="1">
      <alignment horizontal="right" vertical="center" indent="1"/>
    </xf>
    <xf numFmtId="0" fontId="11" fillId="0" borderId="2" xfId="4" applyFont="1" applyBorder="1" applyAlignment="1" applyProtection="1">
      <alignment horizontal="left" vertical="center" indent="1"/>
      <protection locked="0"/>
    </xf>
    <xf numFmtId="3" fontId="11" fillId="0" borderId="3" xfId="4" applyNumberFormat="1" applyFont="1" applyBorder="1" applyAlignment="1" applyProtection="1">
      <alignment horizontal="center" vertical="center"/>
      <protection locked="0"/>
    </xf>
    <xf numFmtId="0" fontId="11" fillId="0" borderId="17" xfId="4" applyFont="1" applyBorder="1" applyAlignment="1" applyProtection="1">
      <alignment horizontal="right" vertical="center" indent="1"/>
    </xf>
    <xf numFmtId="0" fontId="11" fillId="0" borderId="18" xfId="4" applyFont="1" applyBorder="1" applyAlignment="1" applyProtection="1">
      <alignment horizontal="left" vertical="center" indent="1"/>
      <protection locked="0"/>
    </xf>
    <xf numFmtId="3" fontId="11" fillId="0" borderId="19" xfId="4" applyNumberFormat="1" applyFont="1" applyBorder="1" applyAlignment="1" applyProtection="1">
      <alignment horizontal="center" vertical="center"/>
      <protection locked="0"/>
    </xf>
    <xf numFmtId="164" fontId="3" fillId="3" borderId="33" xfId="4" applyNumberFormat="1" applyFont="1" applyFill="1" applyBorder="1" applyAlignment="1" applyProtection="1">
      <alignment horizontal="left" vertical="center" wrapText="1" indent="2"/>
    </xf>
    <xf numFmtId="3" fontId="27" fillId="0" borderId="12" xfId="4" applyNumberFormat="1" applyFont="1" applyFill="1" applyBorder="1" applyAlignment="1" applyProtection="1">
      <alignment horizontal="center" vertical="center"/>
    </xf>
    <xf numFmtId="0" fontId="18" fillId="0" borderId="0" xfId="3" applyAlignment="1">
      <alignment horizontal="center"/>
    </xf>
    <xf numFmtId="0" fontId="21" fillId="0" borderId="10" xfId="3" applyFont="1" applyBorder="1" applyAlignment="1">
      <alignment horizontal="center" vertical="center" wrapText="1"/>
    </xf>
    <xf numFmtId="0" fontId="21" fillId="0" borderId="11" xfId="3" applyFont="1" applyBorder="1" applyAlignment="1">
      <alignment horizontal="center" vertical="center" wrapText="1"/>
    </xf>
    <xf numFmtId="0" fontId="21" fillId="0" borderId="12" xfId="3" applyFont="1" applyBorder="1" applyAlignment="1">
      <alignment horizontal="center" vertical="center" wrapText="1"/>
    </xf>
    <xf numFmtId="0" fontId="23" fillId="0" borderId="56" xfId="3" applyFont="1" applyBorder="1"/>
    <xf numFmtId="3" fontId="23" fillId="0" borderId="49" xfId="3" applyNumberFormat="1" applyFont="1" applyBorder="1" applyAlignment="1">
      <alignment horizontal="center" vertical="center"/>
    </xf>
    <xf numFmtId="3" fontId="23" fillId="0" borderId="23" xfId="3" applyNumberFormat="1" applyFont="1" applyBorder="1" applyAlignment="1">
      <alignment horizontal="center" vertical="center"/>
    </xf>
    <xf numFmtId="3" fontId="23" fillId="0" borderId="47" xfId="3" applyNumberFormat="1" applyFont="1" applyBorder="1" applyAlignment="1">
      <alignment horizontal="center" vertical="center"/>
    </xf>
    <xf numFmtId="3" fontId="23" fillId="0" borderId="48" xfId="3" applyNumberFormat="1" applyFont="1" applyBorder="1" applyAlignment="1">
      <alignment horizontal="center"/>
    </xf>
    <xf numFmtId="0" fontId="23" fillId="0" borderId="51" xfId="3" applyFont="1" applyBorder="1"/>
    <xf numFmtId="3" fontId="23" fillId="0" borderId="52" xfId="3" applyNumberFormat="1" applyFont="1" applyBorder="1" applyAlignment="1">
      <alignment horizontal="center" vertical="center"/>
    </xf>
    <xf numFmtId="3" fontId="23" fillId="0" borderId="50" xfId="3" applyNumberFormat="1" applyFont="1" applyBorder="1" applyAlignment="1">
      <alignment horizontal="center" vertical="center"/>
    </xf>
    <xf numFmtId="0" fontId="19" fillId="0" borderId="33" xfId="3" applyFont="1" applyBorder="1" applyAlignment="1">
      <alignment horizontal="left" vertical="center"/>
    </xf>
    <xf numFmtId="3" fontId="19" fillId="0" borderId="29" xfId="3" applyNumberFormat="1" applyFont="1" applyBorder="1" applyAlignment="1">
      <alignment horizontal="center" vertical="center"/>
    </xf>
    <xf numFmtId="0" fontId="19" fillId="0" borderId="0" xfId="3" applyFont="1" applyAlignment="1"/>
    <xf numFmtId="0" fontId="19" fillId="0" borderId="7" xfId="3" applyFont="1" applyBorder="1"/>
    <xf numFmtId="0" fontId="19" fillId="0" borderId="31" xfId="3" applyFont="1" applyBorder="1" applyAlignment="1">
      <alignment horizontal="center" vertical="center" wrapText="1"/>
    </xf>
    <xf numFmtId="0" fontId="19" fillId="0" borderId="8" xfId="3" applyFont="1" applyBorder="1" applyAlignment="1">
      <alignment horizontal="center" vertical="center"/>
    </xf>
    <xf numFmtId="0" fontId="19" fillId="0" borderId="32" xfId="3" applyFont="1" applyBorder="1" applyAlignment="1">
      <alignment horizontal="center" vertical="center"/>
    </xf>
    <xf numFmtId="0" fontId="19" fillId="0" borderId="33" xfId="3" applyFont="1" applyBorder="1" applyAlignment="1">
      <alignment horizontal="center" vertical="center"/>
    </xf>
    <xf numFmtId="0" fontId="23" fillId="0" borderId="68" xfId="3" applyFont="1" applyBorder="1"/>
    <xf numFmtId="0" fontId="23" fillId="0" borderId="16" xfId="3" applyFont="1" applyBorder="1" applyAlignment="1">
      <alignment horizontal="center"/>
    </xf>
    <xf numFmtId="0" fontId="23" fillId="0" borderId="58" xfId="3" applyFont="1" applyBorder="1"/>
    <xf numFmtId="0" fontId="23" fillId="0" borderId="20" xfId="3" applyFont="1" applyBorder="1" applyAlignment="1">
      <alignment horizontal="center"/>
    </xf>
    <xf numFmtId="0" fontId="19" fillId="0" borderId="10" xfId="3" applyFont="1" applyBorder="1" applyAlignment="1">
      <alignment horizontal="center"/>
    </xf>
    <xf numFmtId="0" fontId="19" fillId="0" borderId="0" xfId="3" applyFont="1" applyBorder="1" applyAlignment="1"/>
    <xf numFmtId="0" fontId="19" fillId="0" borderId="32" xfId="3" applyFont="1" applyBorder="1" applyAlignment="1">
      <alignment horizontal="center" vertical="center" wrapText="1"/>
    </xf>
    <xf numFmtId="0" fontId="19" fillId="0" borderId="63" xfId="3" applyFont="1" applyBorder="1" applyAlignment="1">
      <alignment horizontal="center" vertical="center"/>
    </xf>
    <xf numFmtId="0" fontId="19" fillId="0" borderId="38" xfId="3" applyFont="1" applyBorder="1" applyAlignment="1">
      <alignment vertical="center"/>
    </xf>
    <xf numFmtId="0" fontId="19" fillId="0" borderId="63" xfId="3" applyFont="1" applyBorder="1" applyAlignment="1">
      <alignment horizontal="center" vertical="center" wrapText="1"/>
    </xf>
    <xf numFmtId="0" fontId="19" fillId="0" borderId="57" xfId="3" applyFont="1" applyBorder="1" applyAlignment="1">
      <alignment horizontal="center" vertical="center"/>
    </xf>
    <xf numFmtId="0" fontId="23" fillId="0" borderId="1" xfId="3" applyFont="1" applyBorder="1"/>
    <xf numFmtId="0" fontId="23" fillId="0" borderId="48" xfId="3" applyFont="1" applyBorder="1" applyAlignment="1">
      <alignment horizontal="center"/>
    </xf>
    <xf numFmtId="0" fontId="23" fillId="0" borderId="69" xfId="3" applyFont="1" applyBorder="1"/>
    <xf numFmtId="0" fontId="23" fillId="0" borderId="51" xfId="3" applyFont="1" applyBorder="1" applyAlignment="1">
      <alignment horizontal="center"/>
    </xf>
    <xf numFmtId="0" fontId="23" fillId="0" borderId="4" xfId="3" applyFont="1" applyBorder="1"/>
    <xf numFmtId="0" fontId="23" fillId="0" borderId="74" xfId="3" applyFont="1" applyBorder="1" applyAlignment="1">
      <alignment horizontal="center"/>
    </xf>
    <xf numFmtId="0" fontId="19" fillId="0" borderId="75" xfId="3" applyFont="1" applyBorder="1" applyAlignment="1">
      <alignment horizontal="center"/>
    </xf>
    <xf numFmtId="0" fontId="19" fillId="0" borderId="38" xfId="3" applyFont="1" applyBorder="1"/>
    <xf numFmtId="0" fontId="19" fillId="0" borderId="1" xfId="3" applyFont="1" applyBorder="1"/>
    <xf numFmtId="0" fontId="12" fillId="0" borderId="0" xfId="5" applyFill="1" applyProtection="1"/>
    <xf numFmtId="0" fontId="12" fillId="0" borderId="0" xfId="5" applyFill="1" applyProtection="1">
      <protection locked="0"/>
    </xf>
    <xf numFmtId="0" fontId="25" fillId="0" borderId="0" xfId="5" applyFont="1" applyFill="1" applyAlignment="1" applyProtection="1">
      <alignment horizontal="right"/>
      <protection locked="0"/>
    </xf>
    <xf numFmtId="0" fontId="6" fillId="0" borderId="0" xfId="4" applyFont="1" applyFill="1" applyAlignment="1">
      <alignment horizontal="right"/>
    </xf>
    <xf numFmtId="0" fontId="44" fillId="0" borderId="31" xfId="5" applyFont="1" applyFill="1" applyBorder="1" applyAlignment="1" applyProtection="1">
      <alignment horizontal="center" vertical="center" wrapText="1"/>
    </xf>
    <xf numFmtId="0" fontId="44" fillId="0" borderId="8" xfId="5" applyFont="1" applyFill="1" applyBorder="1" applyAlignment="1" applyProtection="1">
      <alignment horizontal="center" vertical="center"/>
    </xf>
    <xf numFmtId="0" fontId="44" fillId="0" borderId="9" xfId="5" applyFont="1" applyFill="1" applyBorder="1" applyAlignment="1" applyProtection="1">
      <alignment horizontal="center" vertical="center"/>
    </xf>
    <xf numFmtId="0" fontId="13" fillId="0" borderId="10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13" fillId="0" borderId="58" xfId="5" applyFont="1" applyFill="1" applyBorder="1" applyAlignment="1" applyProtection="1">
      <alignment horizontal="left" vertical="center" indent="1"/>
    </xf>
    <xf numFmtId="0" fontId="13" fillId="0" borderId="20" xfId="5" applyFont="1" applyFill="1" applyBorder="1" applyAlignment="1" applyProtection="1">
      <alignment horizontal="left" vertical="center" wrapText="1" indent="1"/>
    </xf>
    <xf numFmtId="164" fontId="13" fillId="0" borderId="20" xfId="5" applyNumberFormat="1" applyFont="1" applyFill="1" applyBorder="1" applyAlignment="1" applyProtection="1">
      <alignment vertical="center"/>
      <protection locked="0"/>
    </xf>
    <xf numFmtId="164" fontId="13" fillId="0" borderId="21" xfId="5" applyNumberFormat="1" applyFont="1" applyFill="1" applyBorder="1" applyAlignment="1" applyProtection="1">
      <alignment vertical="center"/>
    </xf>
    <xf numFmtId="0" fontId="13" fillId="0" borderId="17" xfId="5" applyFont="1" applyFill="1" applyBorder="1" applyAlignment="1" applyProtection="1">
      <alignment horizontal="left" vertical="center" indent="1"/>
    </xf>
    <xf numFmtId="0" fontId="13" fillId="0" borderId="18" xfId="5" applyFont="1" applyFill="1" applyBorder="1" applyAlignment="1" applyProtection="1">
      <alignment horizontal="left" vertical="center" wrapText="1" indent="1"/>
    </xf>
    <xf numFmtId="164" fontId="13" fillId="0" borderId="18" xfId="5" applyNumberFormat="1" applyFont="1" applyFill="1" applyBorder="1" applyAlignment="1" applyProtection="1">
      <alignment vertical="center"/>
      <protection locked="0"/>
    </xf>
    <xf numFmtId="164" fontId="13" fillId="0" borderId="19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0" fontId="13" fillId="0" borderId="23" xfId="5" applyFont="1" applyFill="1" applyBorder="1" applyAlignment="1" applyProtection="1">
      <alignment horizontal="left" vertical="center" wrapText="1" indent="1"/>
    </xf>
    <xf numFmtId="164" fontId="13" fillId="0" borderId="23" xfId="5" applyNumberFormat="1" applyFont="1" applyFill="1" applyBorder="1" applyAlignment="1" applyProtection="1">
      <alignment vertical="center"/>
      <protection locked="0"/>
    </xf>
    <xf numFmtId="164" fontId="13" fillId="0" borderId="25" xfId="5" applyNumberFormat="1" applyFont="1" applyFill="1" applyBorder="1" applyAlignment="1" applyProtection="1">
      <alignment vertical="center"/>
    </xf>
    <xf numFmtId="0" fontId="13" fillId="0" borderId="18" xfId="5" applyFont="1" applyFill="1" applyBorder="1" applyAlignment="1" applyProtection="1">
      <alignment horizontal="left" vertical="center" indent="1"/>
    </xf>
    <xf numFmtId="0" fontId="4" fillId="0" borderId="11" xfId="5" applyFont="1" applyFill="1" applyBorder="1" applyAlignment="1" applyProtection="1">
      <alignment horizontal="left" vertical="center" indent="1"/>
    </xf>
    <xf numFmtId="164" fontId="8" fillId="0" borderId="11" xfId="5" applyNumberFormat="1" applyFont="1" applyFill="1" applyBorder="1" applyAlignment="1" applyProtection="1">
      <alignment vertical="center"/>
    </xf>
    <xf numFmtId="164" fontId="8" fillId="0" borderId="12" xfId="5" applyNumberFormat="1" applyFont="1" applyFill="1" applyBorder="1" applyAlignment="1" applyProtection="1">
      <alignment vertical="center"/>
    </xf>
    <xf numFmtId="0" fontId="13" fillId="0" borderId="24" xfId="5" applyFont="1" applyFill="1" applyBorder="1" applyAlignment="1" applyProtection="1">
      <alignment horizontal="left" vertical="center" indent="1"/>
    </xf>
    <xf numFmtId="0" fontId="13" fillId="0" borderId="23" xfId="5" applyFont="1" applyFill="1" applyBorder="1" applyAlignment="1" applyProtection="1">
      <alignment horizontal="left" vertical="center" indent="1"/>
    </xf>
    <xf numFmtId="0" fontId="8" fillId="0" borderId="10" xfId="5" applyFont="1" applyFill="1" applyBorder="1" applyAlignment="1" applyProtection="1">
      <alignment horizontal="left" vertical="center" indent="1"/>
    </xf>
    <xf numFmtId="0" fontId="4" fillId="0" borderId="11" xfId="5" applyFont="1" applyFill="1" applyBorder="1" applyAlignment="1" applyProtection="1">
      <alignment horizontal="left" indent="1"/>
    </xf>
    <xf numFmtId="164" fontId="8" fillId="0" borderId="11" xfId="5" applyNumberFormat="1" applyFont="1" applyFill="1" applyBorder="1" applyProtection="1"/>
    <xf numFmtId="164" fontId="8" fillId="0" borderId="12" xfId="5" applyNumberFormat="1" applyFont="1" applyFill="1" applyBorder="1" applyProtection="1"/>
    <xf numFmtId="0" fontId="3" fillId="0" borderId="0" xfId="5" applyFont="1" applyFill="1" applyProtection="1"/>
    <xf numFmtId="0" fontId="50" fillId="0" borderId="0" xfId="5" applyFont="1" applyFill="1" applyProtection="1">
      <protection locked="0"/>
    </xf>
    <xf numFmtId="0" fontId="25" fillId="0" borderId="0" xfId="5" applyFont="1" applyFill="1" applyProtection="1">
      <protection locked="0"/>
    </xf>
    <xf numFmtId="0" fontId="1" fillId="0" borderId="0" xfId="4" applyFill="1" applyAlignment="1">
      <alignment horizontal="center" vertical="center" wrapText="1"/>
    </xf>
    <xf numFmtId="0" fontId="27" fillId="0" borderId="0" xfId="4" applyFont="1" applyFill="1" applyAlignment="1">
      <alignment horizontal="right" vertical="center" wrapText="1"/>
    </xf>
    <xf numFmtId="164" fontId="10" fillId="0" borderId="0" xfId="4" applyNumberFormat="1" applyFont="1" applyFill="1" applyAlignment="1">
      <alignment horizontal="center" vertical="center" wrapText="1"/>
    </xf>
    <xf numFmtId="164" fontId="10" fillId="0" borderId="0" xfId="4" applyNumberFormat="1" applyFont="1" applyFill="1" applyAlignment="1">
      <alignment vertical="center" wrapText="1"/>
    </xf>
    <xf numFmtId="164" fontId="6" fillId="0" borderId="0" xfId="4" applyNumberFormat="1" applyFont="1" applyFill="1" applyAlignment="1">
      <alignment horizontal="right" vertical="center"/>
    </xf>
    <xf numFmtId="0" fontId="4" fillId="0" borderId="10" xfId="4" applyFont="1" applyFill="1" applyBorder="1" applyAlignment="1">
      <alignment horizontal="center" vertical="center" wrapText="1"/>
    </xf>
    <xf numFmtId="0" fontId="4" fillId="0" borderId="11" xfId="4" applyFont="1" applyFill="1" applyBorder="1" applyAlignment="1" applyProtection="1">
      <alignment horizontal="center" vertical="center" wrapText="1"/>
    </xf>
    <xf numFmtId="0" fontId="4" fillId="0" borderId="12" xfId="4" applyFont="1" applyFill="1" applyBorder="1" applyAlignment="1" applyProtection="1">
      <alignment horizontal="center" vertical="center" wrapText="1"/>
    </xf>
    <xf numFmtId="0" fontId="7" fillId="0" borderId="0" xfId="4" applyFont="1" applyFill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horizontal="center" vertical="center" wrapText="1"/>
    </xf>
    <xf numFmtId="0" fontId="28" fillId="0" borderId="49" xfId="4" applyFont="1" applyFill="1" applyBorder="1" applyAlignment="1" applyProtection="1">
      <alignment horizontal="left" vertical="center" wrapText="1" indent="1"/>
    </xf>
    <xf numFmtId="164" fontId="11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4" applyFont="1" applyFill="1" applyBorder="1" applyAlignment="1">
      <alignment horizontal="center" vertical="center" wrapText="1"/>
    </xf>
    <xf numFmtId="0" fontId="28" fillId="0" borderId="52" xfId="4" applyFont="1" applyFill="1" applyBorder="1" applyAlignment="1" applyProtection="1">
      <alignment horizontal="left" vertical="center" wrapText="1" indent="1"/>
    </xf>
    <xf numFmtId="164" fontId="11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2" xfId="4" applyNumberFormat="1" applyFont="1" applyFill="1" applyBorder="1" applyAlignment="1" applyProtection="1">
      <alignment horizontal="center" vertical="center" wrapText="1"/>
      <protection locked="0"/>
    </xf>
    <xf numFmtId="0" fontId="28" fillId="0" borderId="52" xfId="4" applyFont="1" applyFill="1" applyBorder="1" applyAlignment="1" applyProtection="1">
      <alignment horizontal="left" vertical="center" wrapText="1" indent="8"/>
    </xf>
    <xf numFmtId="0" fontId="11" fillId="0" borderId="23" xfId="4" applyFont="1" applyFill="1" applyBorder="1" applyAlignment="1" applyProtection="1">
      <alignment vertical="center" wrapText="1"/>
      <protection locked="0"/>
    </xf>
    <xf numFmtId="0" fontId="11" fillId="0" borderId="18" xfId="4" applyFont="1" applyFill="1" applyBorder="1" applyAlignment="1" applyProtection="1">
      <alignment vertical="center" wrapText="1"/>
      <protection locked="0"/>
    </xf>
    <xf numFmtId="0" fontId="11" fillId="0" borderId="35" xfId="4" applyFont="1" applyFill="1" applyBorder="1" applyAlignment="1">
      <alignment horizontal="center" vertical="center" wrapText="1"/>
    </xf>
    <xf numFmtId="0" fontId="11" fillId="0" borderId="36" xfId="4" applyFont="1" applyFill="1" applyBorder="1" applyAlignment="1" applyProtection="1">
      <alignment vertical="center" wrapText="1"/>
      <protection locked="0"/>
    </xf>
    <xf numFmtId="164" fontId="11" fillId="0" borderId="36" xfId="4" applyNumberFormat="1" applyFont="1" applyFill="1" applyBorder="1" applyAlignment="1" applyProtection="1">
      <alignment horizontal="center" vertical="center" wrapText="1"/>
      <protection locked="0"/>
    </xf>
    <xf numFmtId="164" fontId="11" fillId="0" borderId="22" xfId="4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4" applyFont="1" applyFill="1" applyBorder="1" applyAlignment="1">
      <alignment horizontal="center" vertical="center" wrapText="1"/>
    </xf>
    <xf numFmtId="0" fontId="44" fillId="0" borderId="11" xfId="4" applyFont="1" applyFill="1" applyBorder="1" applyAlignment="1" applyProtection="1">
      <alignment vertical="center" wrapText="1"/>
    </xf>
    <xf numFmtId="0" fontId="1" fillId="0" borderId="0" xfId="4" applyFill="1" applyAlignment="1">
      <alignment horizontal="right" vertical="center" wrapText="1"/>
    </xf>
    <xf numFmtId="164" fontId="6" fillId="0" borderId="0" xfId="4" applyNumberFormat="1" applyFont="1" applyFill="1" applyAlignment="1" applyProtection="1">
      <alignment horizontal="right"/>
    </xf>
    <xf numFmtId="164" fontId="51" fillId="0" borderId="0" xfId="4" applyNumberFormat="1" applyFont="1" applyFill="1" applyAlignment="1" applyProtection="1">
      <alignment vertical="center"/>
    </xf>
    <xf numFmtId="164" fontId="4" fillId="0" borderId="62" xfId="4" applyNumberFormat="1" applyFont="1" applyFill="1" applyBorder="1" applyAlignment="1" applyProtection="1">
      <alignment horizontal="center" vertical="center"/>
    </xf>
    <xf numFmtId="164" fontId="4" fillId="0" borderId="27" xfId="4" applyNumberFormat="1" applyFont="1" applyFill="1" applyBorder="1" applyAlignment="1" applyProtection="1">
      <alignment horizontal="center" vertical="center" wrapText="1"/>
    </xf>
    <xf numFmtId="164" fontId="51" fillId="0" borderId="0" xfId="4" applyNumberFormat="1" applyFont="1" applyFill="1" applyAlignment="1" applyProtection="1">
      <alignment horizontal="center" vertical="center"/>
    </xf>
    <xf numFmtId="164" fontId="8" fillId="0" borderId="7" xfId="4" applyNumberFormat="1" applyFont="1" applyFill="1" applyBorder="1" applyAlignment="1" applyProtection="1">
      <alignment horizontal="center" vertical="center" wrapText="1"/>
    </xf>
    <xf numFmtId="164" fontId="8" fillId="0" borderId="33" xfId="4" applyNumberFormat="1" applyFont="1" applyFill="1" applyBorder="1" applyAlignment="1" applyProtection="1">
      <alignment horizontal="center" vertical="center" wrapText="1"/>
    </xf>
    <xf numFmtId="164" fontId="8" fillId="0" borderId="41" xfId="4" applyNumberFormat="1" applyFont="1" applyFill="1" applyBorder="1" applyAlignment="1" applyProtection="1">
      <alignment horizontal="center" vertical="center" wrapText="1"/>
    </xf>
    <xf numFmtId="164" fontId="8" fillId="0" borderId="12" xfId="4" applyNumberFormat="1" applyFont="1" applyFill="1" applyBorder="1" applyAlignment="1" applyProtection="1">
      <alignment horizontal="center" vertical="center" wrapText="1"/>
    </xf>
    <xf numFmtId="164" fontId="8" fillId="0" borderId="72" xfId="4" applyNumberFormat="1" applyFont="1" applyFill="1" applyBorder="1" applyAlignment="1" applyProtection="1">
      <alignment horizontal="center" vertical="center" wrapText="1"/>
    </xf>
    <xf numFmtId="164" fontId="51" fillId="0" borderId="0" xfId="4" applyNumberFormat="1" applyFont="1" applyFill="1" applyAlignment="1" applyProtection="1">
      <alignment horizontal="center" vertical="center" wrapText="1"/>
    </xf>
    <xf numFmtId="164" fontId="8" fillId="0" borderId="10" xfId="4" applyNumberFormat="1" applyFont="1" applyFill="1" applyBorder="1" applyAlignment="1" applyProtection="1">
      <alignment horizontal="center" vertical="center" wrapText="1"/>
    </xf>
    <xf numFmtId="164" fontId="8" fillId="0" borderId="33" xfId="4" applyNumberFormat="1" applyFont="1" applyFill="1" applyBorder="1" applyAlignment="1" applyProtection="1">
      <alignment horizontal="left" vertical="center" wrapText="1" indent="1"/>
    </xf>
    <xf numFmtId="49" fontId="13" fillId="0" borderId="11" xfId="4" applyNumberFormat="1" applyFont="1" applyFill="1" applyBorder="1" applyAlignment="1" applyProtection="1">
      <alignment vertical="center" wrapText="1"/>
      <protection locked="0"/>
    </xf>
    <xf numFmtId="164" fontId="13" fillId="0" borderId="33" xfId="4" applyNumberFormat="1" applyFont="1" applyFill="1" applyBorder="1" applyAlignment="1" applyProtection="1">
      <alignment vertical="center" wrapText="1"/>
    </xf>
    <xf numFmtId="164" fontId="13" fillId="0" borderId="10" xfId="4" applyNumberFormat="1" applyFont="1" applyFill="1" applyBorder="1" applyAlignment="1" applyProtection="1">
      <alignment horizontal="center" vertical="center" wrapText="1"/>
    </xf>
    <xf numFmtId="164" fontId="13" fillId="0" borderId="11" xfId="4" applyNumberFormat="1" applyFont="1" applyFill="1" applyBorder="1" applyAlignment="1" applyProtection="1">
      <alignment horizontal="center" vertical="center" wrapText="1"/>
    </xf>
    <xf numFmtId="164" fontId="13" fillId="0" borderId="12" xfId="4" applyNumberFormat="1" applyFont="1" applyFill="1" applyBorder="1" applyAlignment="1" applyProtection="1">
      <alignment horizontal="center" vertical="center" wrapText="1"/>
    </xf>
    <xf numFmtId="164" fontId="13" fillId="0" borderId="33" xfId="4" applyNumberFormat="1" applyFont="1" applyFill="1" applyBorder="1" applyAlignment="1" applyProtection="1">
      <alignment horizontal="center" vertical="center" wrapText="1"/>
    </xf>
    <xf numFmtId="164" fontId="8" fillId="0" borderId="17" xfId="4" applyNumberFormat="1" applyFont="1" applyFill="1" applyBorder="1" applyAlignment="1" applyProtection="1">
      <alignment horizontal="center" vertical="center" wrapText="1"/>
    </xf>
    <xf numFmtId="164" fontId="13" fillId="0" borderId="51" xfId="4" applyNumberFormat="1" applyFont="1" applyFill="1" applyBorder="1" applyAlignment="1" applyProtection="1">
      <alignment horizontal="left" vertical="center" wrapText="1" indent="1"/>
      <protection locked="0"/>
    </xf>
    <xf numFmtId="49" fontId="3" fillId="0" borderId="18" xfId="4" applyNumberFormat="1" applyFont="1" applyFill="1" applyBorder="1" applyAlignment="1" applyProtection="1">
      <alignment vertical="center" wrapText="1"/>
      <protection locked="0"/>
    </xf>
    <xf numFmtId="164" fontId="13" fillId="0" borderId="51" xfId="4" applyNumberFormat="1" applyFont="1" applyFill="1" applyBorder="1" applyAlignment="1" applyProtection="1">
      <alignment vertical="center" wrapText="1"/>
      <protection locked="0"/>
    </xf>
    <xf numFmtId="164" fontId="13" fillId="0" borderId="17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51" xfId="4" applyNumberFormat="1" applyFont="1" applyFill="1" applyBorder="1" applyAlignment="1" applyProtection="1">
      <alignment horizontal="center" vertical="center" wrapText="1"/>
    </xf>
    <xf numFmtId="49" fontId="3" fillId="0" borderId="11" xfId="4" applyNumberFormat="1" applyFont="1" applyFill="1" applyBorder="1" applyAlignment="1" applyProtection="1">
      <alignment vertical="center" wrapText="1"/>
      <protection locked="0"/>
    </xf>
    <xf numFmtId="164" fontId="8" fillId="0" borderId="35" xfId="4" applyNumberFormat="1" applyFont="1" applyFill="1" applyBorder="1" applyAlignment="1" applyProtection="1">
      <alignment horizontal="center" vertical="center" wrapText="1"/>
    </xf>
    <xf numFmtId="164" fontId="13" fillId="0" borderId="54" xfId="4" applyNumberFormat="1" applyFont="1" applyFill="1" applyBorder="1" applyAlignment="1" applyProtection="1">
      <alignment horizontal="left" vertical="center" wrapText="1" indent="1"/>
      <protection locked="0"/>
    </xf>
    <xf numFmtId="49" fontId="3" fillId="0" borderId="36" xfId="4" applyNumberFormat="1" applyFont="1" applyFill="1" applyBorder="1" applyAlignment="1" applyProtection="1">
      <alignment vertical="center" wrapText="1"/>
      <protection locked="0"/>
    </xf>
    <xf numFmtId="164" fontId="13" fillId="0" borderId="54" xfId="4" applyNumberFormat="1" applyFont="1" applyFill="1" applyBorder="1" applyAlignment="1" applyProtection="1">
      <alignment vertical="center" wrapText="1"/>
      <protection locked="0"/>
    </xf>
    <xf numFmtId="164" fontId="13" fillId="0" borderId="35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54" xfId="4" applyNumberFormat="1" applyFont="1" applyFill="1" applyBorder="1" applyAlignment="1" applyProtection="1">
      <alignment horizontal="center" vertical="center" wrapText="1"/>
    </xf>
    <xf numFmtId="164" fontId="9" fillId="0" borderId="33" xfId="4" applyNumberFormat="1" applyFont="1" applyFill="1" applyBorder="1" applyAlignment="1" applyProtection="1">
      <alignment horizontal="left" vertical="center" wrapText="1" indent="1"/>
    </xf>
    <xf numFmtId="164" fontId="8" fillId="0" borderId="58" xfId="4" applyNumberFormat="1" applyFont="1" applyFill="1" applyBorder="1" applyAlignment="1" applyProtection="1">
      <alignment horizontal="center" vertical="center" wrapText="1"/>
    </xf>
    <xf numFmtId="164" fontId="13" fillId="0" borderId="56" xfId="4" applyNumberFormat="1" applyFont="1" applyFill="1" applyBorder="1" applyAlignment="1" applyProtection="1">
      <alignment horizontal="left" vertical="center" wrapText="1" indent="1"/>
      <protection locked="0"/>
    </xf>
    <xf numFmtId="49" fontId="3" fillId="0" borderId="64" xfId="4" applyNumberFormat="1" applyFont="1" applyFill="1" applyBorder="1" applyAlignment="1" applyProtection="1">
      <alignment vertical="center" wrapText="1"/>
      <protection locked="0"/>
    </xf>
    <xf numFmtId="164" fontId="13" fillId="0" borderId="72" xfId="4" applyNumberFormat="1" applyFont="1" applyFill="1" applyBorder="1" applyAlignment="1" applyProtection="1">
      <alignment vertical="center" wrapText="1"/>
      <protection locked="0"/>
    </xf>
    <xf numFmtId="164" fontId="13" fillId="0" borderId="58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20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21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72" xfId="4" applyNumberFormat="1" applyFont="1" applyFill="1" applyBorder="1" applyAlignment="1" applyProtection="1">
      <alignment horizontal="center" vertical="center" wrapText="1"/>
    </xf>
    <xf numFmtId="164" fontId="3" fillId="4" borderId="41" xfId="4" applyNumberFormat="1" applyFont="1" applyFill="1" applyBorder="1" applyAlignment="1" applyProtection="1">
      <alignment vertical="center" wrapText="1"/>
    </xf>
    <xf numFmtId="0" fontId="25" fillId="0" borderId="0" xfId="5" applyFont="1" applyFill="1" applyAlignment="1" applyProtection="1">
      <alignment horizontal="center"/>
      <protection locked="0"/>
    </xf>
    <xf numFmtId="0" fontId="13" fillId="0" borderId="20" xfId="5" applyFont="1" applyFill="1" applyBorder="1" applyAlignment="1" applyProtection="1">
      <alignment horizontal="left" vertical="center" indent="1"/>
    </xf>
    <xf numFmtId="164" fontId="13" fillId="0" borderId="20" xfId="5" applyNumberFormat="1" applyFont="1" applyFill="1" applyBorder="1" applyAlignment="1" applyProtection="1">
      <alignment horizontal="center" vertical="center"/>
      <protection locked="0"/>
    </xf>
    <xf numFmtId="164" fontId="13" fillId="0" borderId="20" xfId="5" applyNumberFormat="1" applyFont="1" applyFill="1" applyBorder="1" applyAlignment="1" applyProtection="1">
      <alignment horizontal="center" vertical="center"/>
    </xf>
    <xf numFmtId="164" fontId="13" fillId="0" borderId="21" xfId="5" quotePrefix="1" applyNumberFormat="1" applyFont="1" applyFill="1" applyBorder="1" applyAlignment="1" applyProtection="1">
      <alignment horizontal="center" vertical="center"/>
    </xf>
    <xf numFmtId="164" fontId="13" fillId="0" borderId="18" xfId="5" applyNumberFormat="1" applyFont="1" applyFill="1" applyBorder="1" applyAlignment="1" applyProtection="1">
      <alignment horizontal="center" vertical="center"/>
      <protection locked="0"/>
    </xf>
    <xf numFmtId="164" fontId="13" fillId="0" borderId="19" xfId="5" applyNumberFormat="1" applyFont="1" applyFill="1" applyBorder="1" applyAlignment="1" applyProtection="1">
      <alignment horizontal="center" vertical="center"/>
    </xf>
    <xf numFmtId="164" fontId="13" fillId="0" borderId="23" xfId="5" applyNumberFormat="1" applyFont="1" applyFill="1" applyBorder="1" applyAlignment="1" applyProtection="1">
      <alignment horizontal="center" vertical="center"/>
      <protection locked="0"/>
    </xf>
    <xf numFmtId="164" fontId="13" fillId="0" borderId="25" xfId="5" applyNumberFormat="1" applyFont="1" applyFill="1" applyBorder="1" applyAlignment="1" applyProtection="1">
      <alignment horizontal="center" vertical="center"/>
    </xf>
    <xf numFmtId="164" fontId="8" fillId="0" borderId="11" xfId="5" applyNumberFormat="1" applyFont="1" applyFill="1" applyBorder="1" applyAlignment="1" applyProtection="1">
      <alignment horizontal="center" vertical="center"/>
    </xf>
    <xf numFmtId="164" fontId="8" fillId="0" borderId="12" xfId="5" applyNumberFormat="1" applyFont="1" applyFill="1" applyBorder="1" applyAlignment="1" applyProtection="1">
      <alignment horizontal="center" vertical="center"/>
    </xf>
    <xf numFmtId="164" fontId="8" fillId="0" borderId="11" xfId="5" applyNumberFormat="1" applyFont="1" applyFill="1" applyBorder="1" applyAlignment="1" applyProtection="1">
      <alignment horizontal="center"/>
    </xf>
    <xf numFmtId="164" fontId="8" fillId="0" borderId="12" xfId="5" quotePrefix="1" applyNumberFormat="1" applyFont="1" applyFill="1" applyBorder="1" applyAlignment="1" applyProtection="1">
      <alignment horizontal="center"/>
    </xf>
    <xf numFmtId="0" fontId="19" fillId="0" borderId="63" xfId="3" applyFont="1" applyFill="1" applyBorder="1" applyAlignment="1">
      <alignment horizontal="center"/>
    </xf>
    <xf numFmtId="0" fontId="18" fillId="0" borderId="72" xfId="3" applyBorder="1"/>
    <xf numFmtId="0" fontId="36" fillId="0" borderId="0" xfId="0" applyFont="1" applyAlignment="1">
      <alignment horizontal="left"/>
    </xf>
    <xf numFmtId="0" fontId="36" fillId="0" borderId="0" xfId="0" applyFont="1" applyAlignment="1">
      <alignment horizontal="right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right"/>
    </xf>
    <xf numFmtId="0" fontId="36" fillId="0" borderId="0" xfId="0" applyFont="1" applyAlignment="1">
      <alignment horizontal="left"/>
    </xf>
    <xf numFmtId="49" fontId="36" fillId="0" borderId="0" xfId="0" applyNumberFormat="1" applyFont="1" applyAlignment="1">
      <alignment horizontal="right"/>
    </xf>
    <xf numFmtId="0" fontId="36" fillId="0" borderId="0" xfId="0" applyFont="1" applyAlignment="1">
      <alignment horizontal="left"/>
    </xf>
    <xf numFmtId="3" fontId="36" fillId="0" borderId="0" xfId="0" applyNumberFormat="1" applyFont="1" applyAlignment="1">
      <alignment horizontal="right"/>
    </xf>
    <xf numFmtId="3" fontId="36" fillId="0" borderId="0" xfId="0" applyNumberFormat="1" applyFont="1"/>
    <xf numFmtId="3" fontId="35" fillId="0" borderId="0" xfId="0" applyNumberFormat="1" applyFont="1"/>
    <xf numFmtId="3" fontId="0" fillId="0" borderId="0" xfId="0" applyNumberFormat="1"/>
    <xf numFmtId="3" fontId="36" fillId="0" borderId="0" xfId="0" applyNumberFormat="1" applyFont="1" applyBorder="1"/>
    <xf numFmtId="3" fontId="38" fillId="0" borderId="66" xfId="0" applyNumberFormat="1" applyFont="1" applyBorder="1"/>
    <xf numFmtId="3" fontId="38" fillId="0" borderId="0" xfId="0" applyNumberFormat="1" applyFont="1" applyBorder="1"/>
    <xf numFmtId="3" fontId="36" fillId="0" borderId="0" xfId="0" applyNumberFormat="1" applyFont="1" applyBorder="1" applyAlignment="1"/>
    <xf numFmtId="3" fontId="36" fillId="0" borderId="0" xfId="0" applyNumberFormat="1" applyFont="1" applyBorder="1" applyAlignment="1">
      <alignment horizontal="right"/>
    </xf>
    <xf numFmtId="3" fontId="36" fillId="0" borderId="67" xfId="0" applyNumberFormat="1" applyFont="1" applyBorder="1" applyAlignment="1"/>
    <xf numFmtId="3" fontId="36" fillId="0" borderId="60" xfId="0" applyNumberFormat="1" applyFont="1" applyBorder="1"/>
    <xf numFmtId="3" fontId="35" fillId="0" borderId="60" xfId="0" applyNumberFormat="1" applyFont="1" applyBorder="1"/>
    <xf numFmtId="3" fontId="35" fillId="0" borderId="0" xfId="0" applyNumberFormat="1" applyFont="1" applyBorder="1"/>
    <xf numFmtId="3" fontId="39" fillId="0" borderId="0" xfId="0" applyNumberFormat="1" applyFont="1"/>
    <xf numFmtId="3" fontId="39" fillId="0" borderId="60" xfId="0" applyNumberFormat="1" applyFont="1" applyBorder="1"/>
    <xf numFmtId="3" fontId="35" fillId="0" borderId="0" xfId="0" applyNumberFormat="1" applyFont="1" applyAlignment="1">
      <alignment horizontal="right"/>
    </xf>
    <xf numFmtId="3" fontId="23" fillId="0" borderId="0" xfId="3" applyNumberFormat="1" applyFont="1" applyBorder="1" applyAlignment="1">
      <alignment horizontal="right"/>
    </xf>
    <xf numFmtId="3" fontId="23" fillId="0" borderId="0" xfId="3" applyNumberFormat="1" applyFont="1" applyBorder="1"/>
    <xf numFmtId="3" fontId="19" fillId="0" borderId="60" xfId="3" applyNumberFormat="1" applyFont="1" applyBorder="1"/>
    <xf numFmtId="3" fontId="23" fillId="0" borderId="0" xfId="3" applyNumberFormat="1" applyFont="1"/>
    <xf numFmtId="3" fontId="19" fillId="0" borderId="14" xfId="3" applyNumberFormat="1" applyFont="1" applyBorder="1"/>
    <xf numFmtId="3" fontId="18" fillId="0" borderId="0" xfId="3" applyNumberFormat="1"/>
    <xf numFmtId="3" fontId="19" fillId="0" borderId="67" xfId="3" applyNumberFormat="1" applyFont="1" applyBorder="1"/>
    <xf numFmtId="3" fontId="36" fillId="0" borderId="0" xfId="0" applyNumberFormat="1" applyFont="1" applyAlignment="1">
      <alignment horizontal="center"/>
    </xf>
    <xf numFmtId="0" fontId="36" fillId="0" borderId="0" xfId="0" applyFont="1" applyAlignment="1"/>
    <xf numFmtId="0" fontId="23" fillId="0" borderId="72" xfId="3" applyFont="1" applyBorder="1"/>
    <xf numFmtId="3" fontId="19" fillId="0" borderId="44" xfId="3" applyNumberFormat="1" applyFont="1" applyBorder="1" applyAlignment="1">
      <alignment horizontal="center" vertical="center"/>
    </xf>
    <xf numFmtId="0" fontId="21" fillId="0" borderId="63" xfId="3" applyFont="1" applyBorder="1" applyAlignment="1">
      <alignment horizontal="center" vertical="center"/>
    </xf>
    <xf numFmtId="3" fontId="23" fillId="0" borderId="51" xfId="3" applyNumberFormat="1" applyFont="1" applyBorder="1" applyAlignment="1">
      <alignment horizontal="center"/>
    </xf>
    <xf numFmtId="3" fontId="23" fillId="0" borderId="74" xfId="3" applyNumberFormat="1" applyFont="1" applyBorder="1" applyAlignment="1">
      <alignment horizontal="center"/>
    </xf>
    <xf numFmtId="3" fontId="24" fillId="0" borderId="18" xfId="3" applyNumberFormat="1" applyFont="1" applyBorder="1" applyAlignment="1">
      <alignment horizontal="center" vertical="center"/>
    </xf>
    <xf numFmtId="3" fontId="24" fillId="0" borderId="50" xfId="3" applyNumberFormat="1" applyFont="1" applyBorder="1" applyAlignment="1">
      <alignment horizontal="center" vertical="center"/>
    </xf>
    <xf numFmtId="3" fontId="23" fillId="0" borderId="71" xfId="3" applyNumberFormat="1" applyFont="1" applyBorder="1" applyAlignment="1">
      <alignment horizontal="center" vertical="center"/>
    </xf>
    <xf numFmtId="3" fontId="23" fillId="0" borderId="20" xfId="3" applyNumberFormat="1" applyFont="1" applyBorder="1" applyAlignment="1">
      <alignment horizontal="center" vertical="center"/>
    </xf>
    <xf numFmtId="3" fontId="23" fillId="0" borderId="64" xfId="3" applyNumberFormat="1" applyFont="1" applyBorder="1" applyAlignment="1">
      <alignment horizontal="center" vertical="center"/>
    </xf>
    <xf numFmtId="3" fontId="19" fillId="0" borderId="34" xfId="3" applyNumberFormat="1" applyFont="1" applyBorder="1" applyAlignment="1">
      <alignment horizontal="center" vertical="center"/>
    </xf>
    <xf numFmtId="3" fontId="27" fillId="0" borderId="45" xfId="2" applyNumberFormat="1" applyFont="1" applyFill="1" applyBorder="1" applyAlignment="1" applyProtection="1">
      <alignment horizontal="center" vertical="center"/>
    </xf>
    <xf numFmtId="3" fontId="27" fillId="0" borderId="46" xfId="2" applyNumberFormat="1" applyFont="1" applyFill="1" applyBorder="1" applyAlignment="1" applyProtection="1">
      <alignment horizontal="center" vertical="center"/>
    </xf>
    <xf numFmtId="0" fontId="23" fillId="0" borderId="63" xfId="3" applyFont="1" applyBorder="1" applyAlignment="1">
      <alignment horizontal="center" vertical="center"/>
    </xf>
    <xf numFmtId="0" fontId="36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1" fillId="0" borderId="0" xfId="0" applyFont="1"/>
    <xf numFmtId="0" fontId="36" fillId="0" borderId="0" xfId="0" applyFont="1" applyAlignment="1">
      <alignment horizontal="left"/>
    </xf>
    <xf numFmtId="0" fontId="19" fillId="0" borderId="0" xfId="3" applyFont="1" applyAlignment="1">
      <alignment horizontal="center"/>
    </xf>
    <xf numFmtId="0" fontId="23" fillId="0" borderId="0" xfId="3" applyFont="1" applyAlignment="1">
      <alignment horizontal="center" vertical="center"/>
    </xf>
    <xf numFmtId="0" fontId="23" fillId="0" borderId="0" xfId="3" applyFont="1" applyBorder="1" applyAlignment="1">
      <alignment horizontal="center" vertical="center"/>
    </xf>
    <xf numFmtId="0" fontId="19" fillId="0" borderId="66" xfId="3" applyFont="1" applyBorder="1" applyAlignment="1">
      <alignment horizontal="right"/>
    </xf>
    <xf numFmtId="3" fontId="19" fillId="0" borderId="66" xfId="3" applyNumberFormat="1" applyFont="1" applyBorder="1" applyAlignment="1">
      <alignment horizontal="right"/>
    </xf>
    <xf numFmtId="0" fontId="19" fillId="0" borderId="8" xfId="3" applyFont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41" fillId="0" borderId="0" xfId="0" applyFont="1" applyAlignment="1">
      <alignment horizontal="right"/>
    </xf>
    <xf numFmtId="0" fontId="23" fillId="0" borderId="17" xfId="3" applyFont="1" applyBorder="1" applyAlignment="1">
      <alignment horizontal="left" vertical="center" wrapText="1"/>
    </xf>
    <xf numFmtId="0" fontId="23" fillId="0" borderId="61" xfId="3" applyFont="1" applyBorder="1" applyAlignment="1">
      <alignment horizontal="left" vertical="center" wrapText="1"/>
    </xf>
    <xf numFmtId="3" fontId="36" fillId="0" borderId="19" xfId="0" applyNumberFormat="1" applyFont="1" applyBorder="1"/>
    <xf numFmtId="3" fontId="36" fillId="0" borderId="52" xfId="0" applyNumberFormat="1" applyFont="1" applyBorder="1"/>
    <xf numFmtId="3" fontId="36" fillId="0" borderId="22" xfId="0" applyNumberFormat="1" applyFont="1" applyBorder="1"/>
    <xf numFmtId="3" fontId="36" fillId="0" borderId="55" xfId="0" applyNumberFormat="1" applyFont="1" applyBorder="1"/>
    <xf numFmtId="3" fontId="35" fillId="0" borderId="57" xfId="0" applyNumberFormat="1" applyFont="1" applyBorder="1"/>
    <xf numFmtId="3" fontId="35" fillId="0" borderId="9" xfId="0" applyNumberFormat="1" applyFont="1" applyBorder="1"/>
    <xf numFmtId="0" fontId="35" fillId="0" borderId="7" xfId="0" applyFont="1" applyBorder="1" applyAlignment="1">
      <alignment horizontal="center"/>
    </xf>
    <xf numFmtId="0" fontId="35" fillId="0" borderId="28" xfId="0" applyFont="1" applyBorder="1" applyAlignment="1">
      <alignment horizontal="center"/>
    </xf>
    <xf numFmtId="0" fontId="36" fillId="0" borderId="7" xfId="0" applyFont="1" applyBorder="1" applyAlignment="1">
      <alignment horizontal="center"/>
    </xf>
    <xf numFmtId="0" fontId="36" fillId="0" borderId="28" xfId="0" applyFont="1" applyBorder="1" applyAlignment="1">
      <alignment horizontal="left"/>
    </xf>
    <xf numFmtId="3" fontId="36" fillId="0" borderId="57" xfId="0" applyNumberFormat="1" applyFont="1" applyBorder="1"/>
    <xf numFmtId="3" fontId="36" fillId="0" borderId="9" xfId="0" applyNumberFormat="1" applyFont="1" applyBorder="1"/>
    <xf numFmtId="0" fontId="53" fillId="0" borderId="0" xfId="0" applyFont="1"/>
    <xf numFmtId="49" fontId="36" fillId="0" borderId="16" xfId="0" applyNumberFormat="1" applyFont="1" applyBorder="1"/>
    <xf numFmtId="3" fontId="36" fillId="0" borderId="3" xfId="0" applyNumberFormat="1" applyFont="1" applyBorder="1"/>
    <xf numFmtId="3" fontId="36" fillId="0" borderId="73" xfId="0" applyNumberFormat="1" applyFont="1" applyBorder="1"/>
    <xf numFmtId="49" fontId="36" fillId="0" borderId="17" xfId="0" applyNumberFormat="1" applyFont="1" applyBorder="1"/>
    <xf numFmtId="49" fontId="36" fillId="0" borderId="35" xfId="0" applyNumberFormat="1" applyFont="1" applyBorder="1"/>
    <xf numFmtId="49" fontId="36" fillId="0" borderId="61" xfId="0" applyNumberFormat="1" applyFont="1" applyBorder="1"/>
    <xf numFmtId="3" fontId="36" fillId="0" borderId="27" xfId="0" applyNumberFormat="1" applyFont="1" applyBorder="1"/>
    <xf numFmtId="3" fontId="36" fillId="0" borderId="78" xfId="0" applyNumberFormat="1" applyFont="1" applyBorder="1"/>
    <xf numFmtId="49" fontId="35" fillId="0" borderId="63" xfId="0" applyNumberFormat="1" applyFont="1" applyBorder="1" applyAlignment="1">
      <alignment horizontal="center" vertical="top"/>
    </xf>
    <xf numFmtId="49" fontId="35" fillId="0" borderId="72" xfId="0" applyNumberFormat="1" applyFont="1" applyBorder="1" applyAlignment="1">
      <alignment horizontal="center" vertical="top"/>
    </xf>
    <xf numFmtId="49" fontId="35" fillId="0" borderId="44" xfId="0" applyNumberFormat="1" applyFont="1" applyBorder="1" applyAlignment="1">
      <alignment horizontal="center" vertical="top"/>
    </xf>
    <xf numFmtId="49" fontId="36" fillId="0" borderId="42" xfId="0" applyNumberFormat="1" applyFont="1" applyBorder="1"/>
    <xf numFmtId="0" fontId="36" fillId="0" borderId="43" xfId="0" applyFont="1" applyBorder="1"/>
    <xf numFmtId="0" fontId="35" fillId="0" borderId="10" xfId="0" applyFont="1" applyBorder="1"/>
    <xf numFmtId="49" fontId="36" fillId="0" borderId="73" xfId="0" applyNumberFormat="1" applyFont="1" applyBorder="1"/>
    <xf numFmtId="0" fontId="36" fillId="0" borderId="59" xfId="0" applyFont="1" applyBorder="1"/>
    <xf numFmtId="49" fontId="36" fillId="0" borderId="49" xfId="0" applyNumberFormat="1" applyFont="1" applyBorder="1"/>
    <xf numFmtId="0" fontId="35" fillId="0" borderId="47" xfId="0" applyFont="1" applyBorder="1"/>
    <xf numFmtId="49" fontId="36" fillId="0" borderId="52" xfId="0" applyNumberFormat="1" applyFont="1" applyBorder="1"/>
    <xf numFmtId="0" fontId="36" fillId="0" borderId="50" xfId="0" applyFont="1" applyBorder="1"/>
    <xf numFmtId="49" fontId="36" fillId="0" borderId="55" xfId="0" applyNumberFormat="1" applyFont="1" applyBorder="1"/>
    <xf numFmtId="0" fontId="36" fillId="0" borderId="53" xfId="0" applyFont="1" applyBorder="1"/>
    <xf numFmtId="0" fontId="35" fillId="0" borderId="58" xfId="0" applyFont="1" applyBorder="1" applyAlignment="1">
      <alignment horizontal="center" wrapText="1"/>
    </xf>
    <xf numFmtId="0" fontId="35" fillId="0" borderId="21" xfId="0" applyFont="1" applyBorder="1" applyAlignment="1">
      <alignment horizontal="center" wrapText="1"/>
    </xf>
    <xf numFmtId="3" fontId="36" fillId="0" borderId="16" xfId="0" applyNumberFormat="1" applyFont="1" applyBorder="1" applyAlignment="1">
      <alignment horizontal="center"/>
    </xf>
    <xf numFmtId="3" fontId="36" fillId="0" borderId="3" xfId="0" applyNumberFormat="1" applyFont="1" applyBorder="1" applyAlignment="1">
      <alignment horizontal="center"/>
    </xf>
    <xf numFmtId="3" fontId="35" fillId="0" borderId="61" xfId="0" applyNumberFormat="1" applyFont="1" applyBorder="1" applyAlignment="1">
      <alignment horizontal="center"/>
    </xf>
    <xf numFmtId="3" fontId="35" fillId="0" borderId="27" xfId="0" applyNumberFormat="1" applyFont="1" applyBorder="1" applyAlignment="1">
      <alignment horizontal="center"/>
    </xf>
    <xf numFmtId="3" fontId="36" fillId="0" borderId="24" xfId="0" applyNumberFormat="1" applyFont="1" applyBorder="1" applyAlignment="1">
      <alignment horizontal="center"/>
    </xf>
    <xf numFmtId="3" fontId="36" fillId="0" borderId="25" xfId="0" applyNumberFormat="1" applyFont="1" applyBorder="1" applyAlignment="1">
      <alignment horizontal="center"/>
    </xf>
    <xf numFmtId="3" fontId="36" fillId="0" borderId="17" xfId="0" applyNumberFormat="1" applyFont="1" applyBorder="1" applyAlignment="1">
      <alignment horizontal="center"/>
    </xf>
    <xf numFmtId="3" fontId="36" fillId="0" borderId="19" xfId="0" applyNumberFormat="1" applyFont="1" applyBorder="1" applyAlignment="1">
      <alignment horizontal="center"/>
    </xf>
    <xf numFmtId="3" fontId="36" fillId="0" borderId="61" xfId="0" applyNumberFormat="1" applyFont="1" applyBorder="1" applyAlignment="1">
      <alignment horizontal="center"/>
    </xf>
    <xf numFmtId="3" fontId="36" fillId="0" borderId="27" xfId="0" applyNumberFormat="1" applyFont="1" applyBorder="1" applyAlignment="1">
      <alignment horizontal="center"/>
    </xf>
    <xf numFmtId="3" fontId="35" fillId="0" borderId="11" xfId="0" applyNumberFormat="1" applyFont="1" applyBorder="1" applyAlignment="1">
      <alignment horizontal="center"/>
    </xf>
    <xf numFmtId="3" fontId="35" fillId="0" borderId="12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3" fontId="23" fillId="0" borderId="32" xfId="3" applyNumberFormat="1" applyFont="1" applyBorder="1" applyAlignment="1">
      <alignment horizontal="center" vertical="center"/>
    </xf>
    <xf numFmtId="0" fontId="23" fillId="0" borderId="2" xfId="3" applyFont="1" applyBorder="1" applyAlignment="1">
      <alignment vertical="center" wrapText="1"/>
    </xf>
    <xf numFmtId="0" fontId="23" fillId="0" borderId="18" xfId="3" applyFont="1" applyBorder="1" applyAlignment="1">
      <alignment vertical="center" wrapText="1"/>
    </xf>
    <xf numFmtId="0" fontId="23" fillId="0" borderId="18" xfId="3" applyFont="1" applyBorder="1" applyAlignment="1">
      <alignment horizontal="center" wrapText="1"/>
    </xf>
    <xf numFmtId="0" fontId="23" fillId="0" borderId="16" xfId="3" applyFont="1" applyBorder="1" applyAlignment="1">
      <alignment vertical="center" wrapText="1"/>
    </xf>
    <xf numFmtId="0" fontId="23" fillId="0" borderId="5" xfId="3" applyFont="1" applyBorder="1" applyAlignment="1">
      <alignment horizontal="center" wrapText="1"/>
    </xf>
    <xf numFmtId="3" fontId="23" fillId="0" borderId="59" xfId="3" applyNumberFormat="1" applyFont="1" applyBorder="1" applyAlignment="1">
      <alignment horizontal="center" vertical="center"/>
    </xf>
    <xf numFmtId="0" fontId="23" fillId="0" borderId="50" xfId="3" applyFont="1" applyBorder="1" applyAlignment="1">
      <alignment horizontal="center" vertical="center"/>
    </xf>
    <xf numFmtId="3" fontId="23" fillId="0" borderId="50" xfId="3" applyNumberFormat="1" applyFont="1" applyBorder="1" applyAlignment="1">
      <alignment horizontal="center"/>
    </xf>
    <xf numFmtId="3" fontId="23" fillId="0" borderId="62" xfId="3" applyNumberFormat="1" applyFont="1" applyBorder="1" applyAlignment="1">
      <alignment horizontal="center"/>
    </xf>
    <xf numFmtId="3" fontId="23" fillId="0" borderId="48" xfId="3" applyNumberFormat="1" applyFont="1" applyBorder="1" applyAlignment="1">
      <alignment horizontal="center" vertical="center"/>
    </xf>
    <xf numFmtId="0" fontId="23" fillId="0" borderId="51" xfId="3" applyFont="1" applyBorder="1" applyAlignment="1">
      <alignment horizontal="center" vertical="center"/>
    </xf>
    <xf numFmtId="3" fontId="19" fillId="0" borderId="33" xfId="3" applyNumberFormat="1" applyFont="1" applyBorder="1" applyAlignment="1">
      <alignment horizontal="center"/>
    </xf>
    <xf numFmtId="0" fontId="23" fillId="0" borderId="18" xfId="3" applyNumberFormat="1" applyFont="1" applyFill="1" applyBorder="1" applyAlignment="1">
      <alignment horizontal="left" vertical="center" wrapText="1"/>
    </xf>
    <xf numFmtId="0" fontId="23" fillId="0" borderId="18" xfId="3" applyNumberFormat="1" applyFont="1" applyFill="1" applyBorder="1" applyAlignment="1">
      <alignment horizontal="left" wrapText="1"/>
    </xf>
    <xf numFmtId="0" fontId="19" fillId="0" borderId="8" xfId="3" applyFont="1" applyFill="1" applyBorder="1" applyAlignment="1">
      <alignment horizontal="center" vertical="center"/>
    </xf>
    <xf numFmtId="0" fontId="19" fillId="0" borderId="9" xfId="3" applyFont="1" applyFill="1" applyBorder="1" applyAlignment="1">
      <alignment horizontal="center" vertical="center"/>
    </xf>
    <xf numFmtId="0" fontId="23" fillId="0" borderId="5" xfId="3" applyNumberFormat="1" applyFont="1" applyFill="1" applyBorder="1" applyAlignment="1">
      <alignment horizontal="left" wrapText="1"/>
    </xf>
    <xf numFmtId="0" fontId="23" fillId="0" borderId="0" xfId="3" applyFont="1" applyBorder="1" applyAlignment="1">
      <alignment vertical="top"/>
    </xf>
    <xf numFmtId="0" fontId="19" fillId="0" borderId="31" xfId="3" applyFont="1" applyFill="1" applyBorder="1" applyAlignment="1"/>
    <xf numFmtId="0" fontId="23" fillId="0" borderId="18" xfId="3" applyFont="1" applyBorder="1" applyAlignment="1">
      <alignment wrapText="1"/>
    </xf>
    <xf numFmtId="0" fontId="23" fillId="0" borderId="10" xfId="3" applyFont="1" applyFill="1" applyBorder="1" applyAlignment="1">
      <alignment horizontal="left" wrapText="1"/>
    </xf>
    <xf numFmtId="0" fontId="23" fillId="0" borderId="11" xfId="3" applyFont="1" applyFill="1" applyBorder="1" applyAlignment="1">
      <alignment wrapText="1"/>
    </xf>
    <xf numFmtId="0" fontId="23" fillId="0" borderId="5" xfId="3" applyFont="1" applyBorder="1" applyAlignment="1">
      <alignment wrapText="1"/>
    </xf>
    <xf numFmtId="0" fontId="19" fillId="0" borderId="10" xfId="3" applyFont="1" applyBorder="1"/>
    <xf numFmtId="0" fontId="19" fillId="0" borderId="11" xfId="3" applyFont="1" applyBorder="1"/>
    <xf numFmtId="3" fontId="23" fillId="0" borderId="18" xfId="3" applyNumberFormat="1" applyFont="1" applyFill="1" applyBorder="1" applyAlignment="1">
      <alignment vertical="center"/>
    </xf>
    <xf numFmtId="3" fontId="23" fillId="0" borderId="5" xfId="3" applyNumberFormat="1" applyFont="1" applyFill="1" applyBorder="1" applyAlignment="1"/>
    <xf numFmtId="3" fontId="23" fillId="0" borderId="11" xfId="3" applyNumberFormat="1" applyFont="1" applyFill="1" applyBorder="1" applyAlignment="1"/>
    <xf numFmtId="3" fontId="23" fillId="0" borderId="12" xfId="3" applyNumberFormat="1" applyFont="1" applyFill="1" applyBorder="1" applyAlignment="1"/>
    <xf numFmtId="3" fontId="23" fillId="0" borderId="18" xfId="3" applyNumberFormat="1" applyFont="1" applyBorder="1"/>
    <xf numFmtId="3" fontId="23" fillId="0" borderId="5" xfId="3" applyNumberFormat="1" applyFont="1" applyBorder="1"/>
    <xf numFmtId="3" fontId="19" fillId="0" borderId="11" xfId="3" applyNumberFormat="1" applyFont="1" applyBorder="1"/>
    <xf numFmtId="3" fontId="19" fillId="0" borderId="12" xfId="3" applyNumberFormat="1" applyFont="1" applyBorder="1"/>
    <xf numFmtId="49" fontId="23" fillId="0" borderId="2" xfId="3" applyNumberFormat="1" applyFont="1" applyFill="1" applyBorder="1" applyAlignment="1">
      <alignment horizontal="center" vertical="center" wrapText="1"/>
    </xf>
    <xf numFmtId="3" fontId="23" fillId="0" borderId="2" xfId="3" applyNumberFormat="1" applyFont="1" applyFill="1" applyBorder="1" applyAlignment="1">
      <alignment horizontal="right" vertical="center"/>
    </xf>
    <xf numFmtId="3" fontId="23" fillId="0" borderId="18" xfId="3" applyNumberFormat="1" applyFont="1" applyFill="1" applyBorder="1" applyAlignment="1"/>
    <xf numFmtId="3" fontId="23" fillId="0" borderId="18" xfId="3" applyNumberFormat="1" applyFont="1" applyFill="1" applyBorder="1"/>
    <xf numFmtId="3" fontId="23" fillId="0" borderId="18" xfId="3" applyNumberFormat="1" applyFont="1" applyFill="1" applyBorder="1" applyAlignment="1">
      <alignment horizontal="right"/>
    </xf>
    <xf numFmtId="0" fontId="23" fillId="0" borderId="2" xfId="3" applyFont="1" applyFill="1" applyBorder="1" applyAlignment="1">
      <alignment wrapText="1"/>
    </xf>
    <xf numFmtId="3" fontId="23" fillId="0" borderId="2" xfId="3" applyNumberFormat="1" applyFont="1" applyFill="1" applyBorder="1" applyAlignment="1"/>
    <xf numFmtId="3" fontId="23" fillId="0" borderId="73" xfId="3" applyNumberFormat="1" applyFont="1" applyBorder="1" applyAlignment="1">
      <alignment horizontal="center"/>
    </xf>
    <xf numFmtId="3" fontId="23" fillId="0" borderId="59" xfId="3" applyNumberFormat="1" applyFont="1" applyBorder="1" applyAlignment="1">
      <alignment horizontal="center"/>
    </xf>
    <xf numFmtId="3" fontId="19" fillId="0" borderId="48" xfId="3" applyNumberFormat="1" applyFont="1" applyBorder="1" applyAlignment="1">
      <alignment horizontal="center"/>
    </xf>
    <xf numFmtId="3" fontId="23" fillId="0" borderId="52" xfId="3" applyNumberFormat="1" applyFont="1" applyBorder="1" applyAlignment="1">
      <alignment horizontal="center"/>
    </xf>
    <xf numFmtId="3" fontId="19" fillId="0" borderId="51" xfId="3" applyNumberFormat="1" applyFont="1" applyBorder="1" applyAlignment="1">
      <alignment horizontal="center"/>
    </xf>
    <xf numFmtId="3" fontId="23" fillId="0" borderId="55" xfId="3" applyNumberFormat="1" applyFont="1" applyBorder="1" applyAlignment="1">
      <alignment horizontal="center"/>
    </xf>
    <xf numFmtId="3" fontId="23" fillId="0" borderId="53" xfId="3" applyNumberFormat="1" applyFont="1" applyBorder="1" applyAlignment="1">
      <alignment horizontal="center"/>
    </xf>
    <xf numFmtId="3" fontId="19" fillId="0" borderId="54" xfId="3" applyNumberFormat="1" applyFont="1" applyBorder="1" applyAlignment="1">
      <alignment horizontal="center"/>
    </xf>
    <xf numFmtId="3" fontId="19" fillId="0" borderId="29" xfId="3" applyNumberFormat="1" applyFont="1" applyBorder="1" applyAlignment="1">
      <alignment horizontal="center"/>
    </xf>
    <xf numFmtId="3" fontId="19" fillId="0" borderId="41" xfId="3" applyNumberFormat="1" applyFont="1" applyBorder="1" applyAlignment="1">
      <alignment horizontal="center"/>
    </xf>
    <xf numFmtId="3" fontId="23" fillId="0" borderId="2" xfId="3" applyNumberFormat="1" applyFont="1" applyBorder="1" applyAlignment="1">
      <alignment horizontal="center" wrapText="1"/>
    </xf>
    <xf numFmtId="3" fontId="23" fillId="0" borderId="59" xfId="3" applyNumberFormat="1" applyFont="1" applyBorder="1" applyAlignment="1">
      <alignment horizontal="center" wrapText="1"/>
    </xf>
    <xf numFmtId="3" fontId="19" fillId="0" borderId="56" xfId="3" applyNumberFormat="1" applyFont="1" applyBorder="1" applyAlignment="1">
      <alignment horizontal="center" wrapText="1"/>
    </xf>
    <xf numFmtId="3" fontId="23" fillId="0" borderId="20" xfId="3" applyNumberFormat="1" applyFont="1" applyBorder="1" applyAlignment="1">
      <alignment horizontal="center" wrapText="1"/>
    </xf>
    <xf numFmtId="3" fontId="23" fillId="0" borderId="64" xfId="3" applyNumberFormat="1" applyFont="1" applyBorder="1" applyAlignment="1">
      <alignment horizontal="center" wrapText="1"/>
    </xf>
    <xf numFmtId="3" fontId="23" fillId="0" borderId="0" xfId="3" applyNumberFormat="1" applyFont="1" applyBorder="1" applyAlignment="1">
      <alignment horizontal="center" wrapText="1"/>
    </xf>
    <xf numFmtId="3" fontId="19" fillId="0" borderId="51" xfId="3" applyNumberFormat="1" applyFont="1" applyBorder="1" applyAlignment="1">
      <alignment horizontal="center" wrapText="1"/>
    </xf>
    <xf numFmtId="3" fontId="19" fillId="0" borderId="11" xfId="3" applyNumberFormat="1" applyFont="1" applyBorder="1" applyAlignment="1">
      <alignment horizontal="center" wrapText="1"/>
    </xf>
    <xf numFmtId="3" fontId="19" fillId="0" borderId="41" xfId="3" applyNumberFormat="1" applyFont="1" applyBorder="1" applyAlignment="1">
      <alignment horizontal="center" wrapText="1"/>
    </xf>
    <xf numFmtId="3" fontId="19" fillId="0" borderId="33" xfId="3" applyNumberFormat="1" applyFont="1" applyBorder="1" applyAlignment="1">
      <alignment horizontal="center" wrapText="1"/>
    </xf>
    <xf numFmtId="3" fontId="23" fillId="0" borderId="8" xfId="3" applyNumberFormat="1" applyFont="1" applyBorder="1" applyAlignment="1">
      <alignment horizontal="center" vertical="center"/>
    </xf>
    <xf numFmtId="3" fontId="19" fillId="0" borderId="63" xfId="3" applyNumberFormat="1" applyFont="1" applyBorder="1" applyAlignment="1">
      <alignment horizontal="center" vertical="center"/>
    </xf>
    <xf numFmtId="3" fontId="19" fillId="0" borderId="41" xfId="3" applyNumberFormat="1" applyFont="1" applyBorder="1" applyAlignment="1">
      <alignment horizontal="center" vertical="center"/>
    </xf>
    <xf numFmtId="3" fontId="36" fillId="0" borderId="31" xfId="0" applyNumberFormat="1" applyFont="1" applyBorder="1" applyAlignment="1">
      <alignment horizontal="center"/>
    </xf>
    <xf numFmtId="3" fontId="36" fillId="0" borderId="9" xfId="0" applyNumberFormat="1" applyFont="1" applyBorder="1" applyAlignment="1">
      <alignment horizontal="center"/>
    </xf>
    <xf numFmtId="3" fontId="35" fillId="0" borderId="10" xfId="0" applyNumberFormat="1" applyFont="1" applyBorder="1" applyAlignment="1">
      <alignment horizontal="center"/>
    </xf>
    <xf numFmtId="3" fontId="35" fillId="0" borderId="10" xfId="0" applyNumberFormat="1" applyFont="1" applyBorder="1" applyAlignment="1">
      <alignment vertical="center" wrapText="1"/>
    </xf>
    <xf numFmtId="3" fontId="35" fillId="0" borderId="12" xfId="0" applyNumberFormat="1" applyFont="1" applyBorder="1" applyAlignment="1">
      <alignment vertical="center" wrapText="1"/>
    </xf>
    <xf numFmtId="3" fontId="23" fillId="0" borderId="2" xfId="3" applyNumberFormat="1" applyFont="1" applyBorder="1" applyAlignment="1">
      <alignment horizontal="center"/>
    </xf>
    <xf numFmtId="3" fontId="23" fillId="0" borderId="3" xfId="3" applyNumberFormat="1" applyFont="1" applyBorder="1" applyAlignment="1">
      <alignment horizontal="center"/>
    </xf>
    <xf numFmtId="3" fontId="23" fillId="0" borderId="18" xfId="3" applyNumberFormat="1" applyFont="1" applyBorder="1" applyAlignment="1">
      <alignment horizontal="center"/>
    </xf>
    <xf numFmtId="3" fontId="23" fillId="0" borderId="19" xfId="3" applyNumberFormat="1" applyFont="1" applyBorder="1" applyAlignment="1">
      <alignment horizontal="center"/>
    </xf>
    <xf numFmtId="3" fontId="19" fillId="0" borderId="56" xfId="3" applyNumberFormat="1" applyFont="1" applyBorder="1" applyAlignment="1">
      <alignment horizontal="center"/>
    </xf>
    <xf numFmtId="3" fontId="23" fillId="0" borderId="36" xfId="3" applyNumberFormat="1" applyFont="1" applyBorder="1" applyAlignment="1">
      <alignment horizontal="center"/>
    </xf>
    <xf numFmtId="3" fontId="23" fillId="0" borderId="22" xfId="3" applyNumberFormat="1" applyFont="1" applyBorder="1" applyAlignment="1">
      <alignment horizontal="center"/>
    </xf>
    <xf numFmtId="3" fontId="19" fillId="0" borderId="10" xfId="3" applyNumberFormat="1" applyFont="1" applyBorder="1" applyAlignment="1">
      <alignment horizontal="center"/>
    </xf>
    <xf numFmtId="3" fontId="19" fillId="0" borderId="11" xfId="3" applyNumberFormat="1" applyFont="1" applyBorder="1" applyAlignment="1">
      <alignment horizontal="center"/>
    </xf>
    <xf numFmtId="3" fontId="19" fillId="0" borderId="12" xfId="3" applyNumberFormat="1" applyFont="1" applyBorder="1" applyAlignment="1">
      <alignment horizontal="center"/>
    </xf>
    <xf numFmtId="3" fontId="19" fillId="0" borderId="28" xfId="3" applyNumberFormat="1" applyFont="1" applyBorder="1" applyAlignment="1">
      <alignment horizontal="center"/>
    </xf>
    <xf numFmtId="0" fontId="19" fillId="0" borderId="40" xfId="3" applyFont="1" applyBorder="1" applyAlignment="1">
      <alignment horizontal="center" vertical="center"/>
    </xf>
    <xf numFmtId="3" fontId="19" fillId="0" borderId="48" xfId="3" applyNumberFormat="1" applyFont="1" applyBorder="1" applyAlignment="1">
      <alignment horizontal="center" vertical="center"/>
    </xf>
    <xf numFmtId="3" fontId="19" fillId="0" borderId="74" xfId="3" applyNumberFormat="1" applyFont="1" applyBorder="1" applyAlignment="1">
      <alignment horizontal="center" vertical="center"/>
    </xf>
    <xf numFmtId="3" fontId="19" fillId="0" borderId="6" xfId="3" applyNumberFormat="1" applyFont="1" applyBorder="1" applyAlignment="1">
      <alignment horizontal="center"/>
    </xf>
    <xf numFmtId="3" fontId="8" fillId="0" borderId="44" xfId="2" applyNumberFormat="1" applyFont="1" applyFill="1" applyBorder="1" applyAlignment="1" applyProtection="1">
      <alignment horizontal="center" vertical="center" wrapText="1"/>
    </xf>
    <xf numFmtId="3" fontId="27" fillId="0" borderId="45" xfId="2" applyNumberFormat="1" applyFont="1" applyFill="1" applyBorder="1" applyAlignment="1" applyProtection="1">
      <alignment horizontal="center"/>
    </xf>
    <xf numFmtId="3" fontId="27" fillId="0" borderId="46" xfId="2" applyNumberFormat="1" applyFont="1" applyFill="1" applyBorder="1" applyAlignment="1" applyProtection="1">
      <alignment horizontal="center"/>
    </xf>
    <xf numFmtId="3" fontId="11" fillId="0" borderId="48" xfId="2" applyNumberFormat="1" applyFont="1" applyFill="1" applyBorder="1" applyAlignment="1" applyProtection="1">
      <alignment horizontal="center" vertical="center" wrapText="1"/>
    </xf>
    <xf numFmtId="3" fontId="3" fillId="0" borderId="49" xfId="2" applyNumberFormat="1" applyFont="1" applyFill="1" applyBorder="1" applyAlignment="1" applyProtection="1">
      <alignment horizontal="center"/>
    </xf>
    <xf numFmtId="3" fontId="3" fillId="0" borderId="25" xfId="2" applyNumberFormat="1" applyFont="1" applyFill="1" applyBorder="1" applyAlignment="1" applyProtection="1">
      <alignment horizontal="center"/>
    </xf>
    <xf numFmtId="3" fontId="11" fillId="0" borderId="51" xfId="2" applyNumberFormat="1" applyFont="1" applyFill="1" applyBorder="1" applyAlignment="1" applyProtection="1">
      <alignment horizontal="center" vertical="center" wrapText="1"/>
    </xf>
    <xf numFmtId="3" fontId="3" fillId="0" borderId="52" xfId="2" applyNumberFormat="1" applyFont="1" applyFill="1" applyBorder="1" applyAlignment="1" applyProtection="1">
      <alignment horizontal="center"/>
    </xf>
    <xf numFmtId="3" fontId="3" fillId="0" borderId="19" xfId="2" applyNumberFormat="1" applyFont="1" applyFill="1" applyBorder="1" applyAlignment="1" applyProtection="1">
      <alignment horizontal="center"/>
    </xf>
    <xf numFmtId="3" fontId="11" fillId="0" borderId="54" xfId="2" applyNumberFormat="1" applyFont="1" applyFill="1" applyBorder="1" applyAlignment="1" applyProtection="1">
      <alignment horizontal="center" vertical="center" wrapText="1"/>
    </xf>
    <xf numFmtId="3" fontId="3" fillId="0" borderId="55" xfId="2" applyNumberFormat="1" applyFont="1" applyFill="1" applyBorder="1" applyAlignment="1" applyProtection="1">
      <alignment horizontal="center"/>
    </xf>
    <xf numFmtId="3" fontId="3" fillId="0" borderId="22" xfId="2" applyNumberFormat="1" applyFont="1" applyFill="1" applyBorder="1" applyAlignment="1" applyProtection="1">
      <alignment horizontal="center"/>
    </xf>
    <xf numFmtId="3" fontId="9" fillId="0" borderId="33" xfId="2" applyNumberFormat="1" applyFont="1" applyFill="1" applyBorder="1" applyAlignment="1" applyProtection="1">
      <alignment horizontal="center" vertical="center" wrapText="1"/>
    </xf>
    <xf numFmtId="3" fontId="8" fillId="0" borderId="29" xfId="2" applyNumberFormat="1" applyFont="1" applyFill="1" applyBorder="1" applyAlignment="1" applyProtection="1">
      <alignment horizontal="center" vertical="center" wrapText="1"/>
    </xf>
    <xf numFmtId="3" fontId="8" fillId="0" borderId="12" xfId="2" applyNumberFormat="1" applyFont="1" applyFill="1" applyBorder="1" applyAlignment="1" applyProtection="1">
      <alignment horizontal="center" vertical="center" wrapText="1"/>
    </xf>
    <xf numFmtId="3" fontId="11" fillId="0" borderId="56" xfId="2" applyNumberFormat="1" applyFont="1" applyFill="1" applyBorder="1" applyAlignment="1" applyProtection="1">
      <alignment horizontal="center" vertical="center" wrapText="1"/>
    </xf>
    <xf numFmtId="3" fontId="7" fillId="0" borderId="29" xfId="2" applyNumberFormat="1" applyFont="1" applyFill="1" applyBorder="1" applyAlignment="1" applyProtection="1">
      <alignment horizontal="center"/>
    </xf>
    <xf numFmtId="3" fontId="27" fillId="0" borderId="12" xfId="2" applyNumberFormat="1" applyFont="1" applyFill="1" applyBorder="1" applyAlignment="1" applyProtection="1">
      <alignment horizontal="center"/>
    </xf>
    <xf numFmtId="3" fontId="9" fillId="0" borderId="54" xfId="2" applyNumberFormat="1" applyFont="1" applyFill="1" applyBorder="1" applyAlignment="1" applyProtection="1">
      <alignment horizontal="center" wrapText="1"/>
    </xf>
    <xf numFmtId="3" fontId="8" fillId="0" borderId="33" xfId="2" applyNumberFormat="1" applyFont="1" applyFill="1" applyBorder="1" applyAlignment="1" applyProtection="1">
      <alignment horizontal="center" vertical="center" wrapText="1"/>
    </xf>
    <xf numFmtId="3" fontId="7" fillId="0" borderId="57" xfId="2" applyNumberFormat="1" applyFont="1" applyFill="1" applyBorder="1" applyAlignment="1" applyProtection="1">
      <alignment horizontal="center"/>
    </xf>
    <xf numFmtId="3" fontId="27" fillId="0" borderId="9" xfId="2" applyNumberFormat="1" applyFont="1" applyFill="1" applyBorder="1" applyAlignment="1" applyProtection="1">
      <alignment horizontal="center"/>
    </xf>
    <xf numFmtId="3" fontId="9" fillId="0" borderId="44" xfId="2" applyNumberFormat="1" applyFont="1" applyFill="1" applyBorder="1" applyAlignment="1" applyProtection="1">
      <alignment horizontal="center" vertical="center" wrapText="1"/>
    </xf>
    <xf numFmtId="3" fontId="7" fillId="0" borderId="29" xfId="2" applyNumberFormat="1" applyFont="1" applyFill="1" applyBorder="1" applyAlignment="1" applyProtection="1">
      <alignment horizontal="center" vertical="center"/>
    </xf>
    <xf numFmtId="3" fontId="27" fillId="0" borderId="12" xfId="2" applyNumberFormat="1" applyFont="1" applyFill="1" applyBorder="1" applyAlignment="1" applyProtection="1">
      <alignment horizontal="center" vertical="center"/>
    </xf>
    <xf numFmtId="3" fontId="27" fillId="0" borderId="10" xfId="2" applyNumberFormat="1" applyFont="1" applyFill="1" applyBorder="1" applyAlignment="1" applyProtection="1">
      <alignment horizontal="center"/>
    </xf>
    <xf numFmtId="3" fontId="13" fillId="0" borderId="48" xfId="2" applyNumberFormat="1" applyFont="1" applyFill="1" applyBorder="1" applyAlignment="1" applyProtection="1">
      <alignment horizontal="center" vertical="center" wrapText="1"/>
    </xf>
    <xf numFmtId="3" fontId="13" fillId="0" borderId="51" xfId="2" applyNumberFormat="1" applyFont="1" applyFill="1" applyBorder="1" applyAlignment="1" applyProtection="1">
      <alignment horizontal="center" vertical="center" wrapText="1"/>
    </xf>
    <xf numFmtId="3" fontId="13" fillId="0" borderId="54" xfId="2" applyNumberFormat="1" applyFont="1" applyFill="1" applyBorder="1" applyAlignment="1" applyProtection="1">
      <alignment horizontal="center" vertical="center" wrapText="1"/>
    </xf>
    <xf numFmtId="3" fontId="27" fillId="0" borderId="29" xfId="2" applyNumberFormat="1" applyFont="1" applyFill="1" applyBorder="1" applyAlignment="1" applyProtection="1">
      <alignment horizontal="center"/>
    </xf>
    <xf numFmtId="3" fontId="13" fillId="0" borderId="56" xfId="2" applyNumberFormat="1" applyFont="1" applyFill="1" applyBorder="1" applyAlignment="1" applyProtection="1">
      <alignment horizontal="center" vertical="center" wrapText="1"/>
    </xf>
    <xf numFmtId="3" fontId="9" fillId="0" borderId="63" xfId="2" applyNumberFormat="1" applyFont="1" applyFill="1" applyBorder="1" applyAlignment="1" applyProtection="1">
      <alignment horizontal="center" vertical="center" wrapText="1"/>
    </xf>
    <xf numFmtId="3" fontId="27" fillId="0" borderId="57" xfId="2" applyNumberFormat="1" applyFont="1" applyFill="1" applyBorder="1" applyAlignment="1" applyProtection="1">
      <alignment horizontal="center"/>
    </xf>
    <xf numFmtId="3" fontId="13" fillId="0" borderId="11" xfId="2" applyNumberFormat="1" applyFont="1" applyFill="1" applyBorder="1" applyAlignment="1" applyProtection="1">
      <alignment horizontal="center" vertical="center" wrapText="1"/>
    </xf>
    <xf numFmtId="3" fontId="3" fillId="0" borderId="11" xfId="2" applyNumberFormat="1" applyFont="1" applyFill="1" applyBorder="1" applyAlignment="1" applyProtection="1">
      <alignment horizontal="center"/>
    </xf>
    <xf numFmtId="3" fontId="3" fillId="0" borderId="12" xfId="2" applyNumberFormat="1" applyFont="1" applyFill="1" applyBorder="1" applyAlignment="1" applyProtection="1">
      <alignment horizontal="center"/>
    </xf>
    <xf numFmtId="3" fontId="13" fillId="0" borderId="33" xfId="2" applyNumberFormat="1" applyFont="1" applyFill="1" applyBorder="1" applyAlignment="1" applyProtection="1">
      <alignment horizontal="center" vertical="center" wrapText="1"/>
    </xf>
    <xf numFmtId="3" fontId="32" fillId="0" borderId="44" xfId="4" quotePrefix="1" applyNumberFormat="1" applyFont="1" applyBorder="1" applyAlignment="1" applyProtection="1">
      <alignment horizontal="center" vertical="center" wrapText="1"/>
    </xf>
    <xf numFmtId="3" fontId="27" fillId="0" borderId="29" xfId="2" applyNumberFormat="1" applyFont="1" applyFill="1" applyBorder="1" applyAlignment="1" applyProtection="1">
      <alignment horizontal="center" vertical="center"/>
    </xf>
    <xf numFmtId="164" fontId="26" fillId="0" borderId="37" xfId="2" applyNumberFormat="1" applyFont="1" applyFill="1" applyBorder="1" applyAlignment="1" applyProtection="1">
      <alignment horizontal="left" vertical="center"/>
    </xf>
    <xf numFmtId="0" fontId="6" fillId="0" borderId="7" xfId="4" applyFont="1" applyFill="1" applyBorder="1" applyAlignment="1" applyProtection="1">
      <alignment horizontal="center" vertical="center"/>
    </xf>
    <xf numFmtId="0" fontId="6" fillId="0" borderId="30" xfId="4" applyFont="1" applyFill="1" applyBorder="1" applyAlignment="1" applyProtection="1">
      <alignment horizontal="center" vertical="center"/>
    </xf>
    <xf numFmtId="0" fontId="6" fillId="0" borderId="28" xfId="4" applyFont="1" applyFill="1" applyBorder="1" applyAlignment="1" applyProtection="1">
      <alignment horizontal="center" vertical="center"/>
    </xf>
    <xf numFmtId="164" fontId="5" fillId="0" borderId="0" xfId="2" applyNumberFormat="1" applyFont="1" applyFill="1" applyBorder="1" applyAlignment="1" applyProtection="1">
      <alignment horizontal="center" vertical="center"/>
    </xf>
    <xf numFmtId="164" fontId="29" fillId="0" borderId="0" xfId="2" applyNumberFormat="1" applyFont="1" applyFill="1" applyBorder="1" applyAlignment="1" applyProtection="1">
      <alignment horizontal="center" vertical="center"/>
    </xf>
    <xf numFmtId="164" fontId="26" fillId="0" borderId="37" xfId="2" applyNumberFormat="1" applyFont="1" applyFill="1" applyBorder="1" applyAlignment="1" applyProtection="1">
      <alignment horizontal="left"/>
    </xf>
    <xf numFmtId="0" fontId="6" fillId="0" borderId="0" xfId="4" applyFont="1" applyFill="1" applyBorder="1" applyAlignment="1" applyProtection="1">
      <alignment horizontal="center"/>
    </xf>
    <xf numFmtId="0" fontId="25" fillId="0" borderId="0" xfId="2" applyFont="1" applyFill="1" applyAlignment="1" applyProtection="1">
      <alignment horizontal="left"/>
    </xf>
    <xf numFmtId="0" fontId="25" fillId="0" borderId="0" xfId="2" applyFont="1" applyFill="1" applyAlignment="1" applyProtection="1">
      <alignment horizontal="right"/>
    </xf>
    <xf numFmtId="0" fontId="25" fillId="0" borderId="0" xfId="2" applyFont="1" applyFill="1" applyAlignment="1" applyProtection="1">
      <alignment horizontal="center"/>
    </xf>
    <xf numFmtId="0" fontId="6" fillId="0" borderId="38" xfId="4" applyFont="1" applyFill="1" applyBorder="1" applyAlignment="1" applyProtection="1">
      <alignment horizontal="center" vertical="center"/>
    </xf>
    <xf numFmtId="0" fontId="6" fillId="0" borderId="39" xfId="4" applyFont="1" applyFill="1" applyBorder="1" applyAlignment="1" applyProtection="1">
      <alignment horizontal="center" vertical="center"/>
    </xf>
    <xf numFmtId="0" fontId="6" fillId="0" borderId="40" xfId="4" applyFont="1" applyFill="1" applyBorder="1" applyAlignment="1" applyProtection="1">
      <alignment horizontal="center" vertical="center"/>
    </xf>
    <xf numFmtId="0" fontId="36" fillId="0" borderId="0" xfId="0" applyFont="1" applyAlignment="1">
      <alignment horizontal="left"/>
    </xf>
    <xf numFmtId="0" fontId="35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8" fillId="0" borderId="66" xfId="0" applyFont="1" applyBorder="1" applyAlignment="1">
      <alignment horizontal="left"/>
    </xf>
    <xf numFmtId="0" fontId="37" fillId="0" borderId="0" xfId="0" applyFont="1" applyBorder="1" applyAlignment="1">
      <alignment horizontal="left"/>
    </xf>
    <xf numFmtId="0" fontId="38" fillId="0" borderId="66" xfId="0" applyFont="1" applyBorder="1" applyAlignment="1">
      <alignment horizontal="left" wrapText="1"/>
    </xf>
    <xf numFmtId="0" fontId="37" fillId="0" borderId="0" xfId="0" applyFont="1" applyFill="1" applyAlignment="1">
      <alignment horizontal="left"/>
    </xf>
    <xf numFmtId="0" fontId="35" fillId="0" borderId="0" xfId="0" applyFont="1" applyAlignment="1">
      <alignment horizontal="left"/>
    </xf>
    <xf numFmtId="0" fontId="39" fillId="0" borderId="60" xfId="0" applyFont="1" applyBorder="1" applyAlignment="1">
      <alignment horizontal="left"/>
    </xf>
    <xf numFmtId="0" fontId="35" fillId="0" borderId="60" xfId="0" applyFont="1" applyBorder="1" applyAlignment="1">
      <alignment horizontal="left"/>
    </xf>
    <xf numFmtId="0" fontId="39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36" fillId="0" borderId="67" xfId="0" applyFont="1" applyBorder="1" applyAlignment="1">
      <alignment horizontal="left"/>
    </xf>
    <xf numFmtId="0" fontId="36" fillId="0" borderId="0" xfId="0" applyFont="1" applyBorder="1" applyAlignment="1">
      <alignment horizontal="left"/>
    </xf>
    <xf numFmtId="0" fontId="37" fillId="0" borderId="0" xfId="0" applyFont="1" applyFill="1" applyAlignment="1">
      <alignment horizontal="left" wrapText="1"/>
    </xf>
    <xf numFmtId="0" fontId="36" fillId="0" borderId="0" xfId="0" applyFont="1" applyFill="1" applyAlignment="1">
      <alignment horizontal="left" wrapText="1"/>
    </xf>
    <xf numFmtId="0" fontId="35" fillId="0" borderId="67" xfId="0" applyFont="1" applyBorder="1" applyAlignment="1">
      <alignment horizontal="left"/>
    </xf>
    <xf numFmtId="0" fontId="36" fillId="0" borderId="0" xfId="0" applyFont="1" applyAlignment="1">
      <alignment horizontal="left" wrapText="1"/>
    </xf>
    <xf numFmtId="0" fontId="35" fillId="0" borderId="67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36" fillId="0" borderId="0" xfId="0" applyFont="1" applyAlignment="1">
      <alignment horizontal="center"/>
    </xf>
    <xf numFmtId="0" fontId="39" fillId="0" borderId="0" xfId="0" applyFont="1" applyAlignment="1">
      <alignment horizontal="right"/>
    </xf>
    <xf numFmtId="0" fontId="52" fillId="0" borderId="0" xfId="0" applyFont="1" applyAlignment="1">
      <alignment horizontal="left"/>
    </xf>
    <xf numFmtId="0" fontId="35" fillId="0" borderId="10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wrapText="1"/>
    </xf>
    <xf numFmtId="0" fontId="35" fillId="0" borderId="61" xfId="0" applyFont="1" applyBorder="1" applyAlignment="1">
      <alignment horizontal="center" wrapText="1"/>
    </xf>
    <xf numFmtId="0" fontId="35" fillId="0" borderId="3" xfId="0" applyFont="1" applyBorder="1" applyAlignment="1">
      <alignment horizontal="center" wrapText="1"/>
    </xf>
    <xf numFmtId="0" fontId="35" fillId="0" borderId="27" xfId="0" applyFont="1" applyBorder="1" applyAlignment="1">
      <alignment horizontal="center" wrapText="1"/>
    </xf>
    <xf numFmtId="49" fontId="35" fillId="0" borderId="70" xfId="0" applyNumberFormat="1" applyFont="1" applyBorder="1" applyAlignment="1">
      <alignment horizontal="center" vertical="top"/>
    </xf>
    <xf numFmtId="0" fontId="35" fillId="0" borderId="10" xfId="0" applyFont="1" applyBorder="1" applyAlignment="1">
      <alignment horizontal="left" wrapText="1"/>
    </xf>
    <xf numFmtId="0" fontId="35" fillId="0" borderId="12" xfId="0" applyFont="1" applyBorder="1" applyAlignment="1">
      <alignment horizontal="left" wrapText="1"/>
    </xf>
    <xf numFmtId="0" fontId="35" fillId="0" borderId="10" xfId="0" applyFont="1" applyBorder="1" applyAlignment="1">
      <alignment horizontal="center"/>
    </xf>
    <xf numFmtId="0" fontId="35" fillId="0" borderId="41" xfId="0" applyFont="1" applyBorder="1" applyAlignment="1">
      <alignment horizontal="center"/>
    </xf>
    <xf numFmtId="0" fontId="41" fillId="0" borderId="0" xfId="0" applyFont="1" applyAlignment="1">
      <alignment horizontal="right"/>
    </xf>
    <xf numFmtId="0" fontId="42" fillId="0" borderId="0" xfId="0" applyFont="1" applyAlignment="1">
      <alignment horizontal="left"/>
    </xf>
    <xf numFmtId="49" fontId="35" fillId="0" borderId="63" xfId="0" applyNumberFormat="1" applyFont="1" applyBorder="1" applyAlignment="1">
      <alignment horizontal="center" vertical="top"/>
    </xf>
    <xf numFmtId="49" fontId="35" fillId="0" borderId="72" xfId="0" applyNumberFormat="1" applyFont="1" applyBorder="1" applyAlignment="1">
      <alignment horizontal="center" vertical="top"/>
    </xf>
    <xf numFmtId="49" fontId="35" fillId="0" borderId="44" xfId="0" applyNumberFormat="1" applyFont="1" applyBorder="1" applyAlignment="1">
      <alignment horizontal="center" vertical="top"/>
    </xf>
    <xf numFmtId="49" fontId="35" fillId="0" borderId="71" xfId="0" applyNumberFormat="1" applyFont="1" applyBorder="1" applyAlignment="1">
      <alignment horizontal="left" wrapText="1"/>
    </xf>
    <xf numFmtId="49" fontId="35" fillId="0" borderId="64" xfId="0" applyNumberFormat="1" applyFont="1" applyBorder="1" applyAlignment="1">
      <alignment horizontal="left" wrapText="1"/>
    </xf>
    <xf numFmtId="0" fontId="35" fillId="0" borderId="4" xfId="0" applyFont="1" applyBorder="1" applyAlignment="1">
      <alignment horizontal="center"/>
    </xf>
    <xf numFmtId="0" fontId="35" fillId="0" borderId="79" xfId="0" applyFont="1" applyBorder="1" applyAlignment="1">
      <alignment horizontal="center"/>
    </xf>
    <xf numFmtId="49" fontId="35" fillId="0" borderId="41" xfId="0" applyNumberFormat="1" applyFont="1" applyBorder="1" applyAlignment="1">
      <alignment horizontal="left"/>
    </xf>
    <xf numFmtId="49" fontId="35" fillId="0" borderId="29" xfId="0" applyNumberFormat="1" applyFont="1" applyBorder="1" applyAlignment="1">
      <alignment horizontal="left"/>
    </xf>
    <xf numFmtId="49" fontId="35" fillId="0" borderId="7" xfId="0" applyNumberFormat="1" applyFont="1" applyBorder="1" applyAlignment="1">
      <alignment horizontal="left" vertical="center" wrapText="1"/>
    </xf>
    <xf numFmtId="49" fontId="35" fillId="0" borderId="30" xfId="0" applyNumberFormat="1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39" fillId="0" borderId="0" xfId="0" applyFont="1" applyAlignment="1">
      <alignment horizontal="center"/>
    </xf>
    <xf numFmtId="0" fontId="35" fillId="0" borderId="12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 wrapText="1"/>
    </xf>
    <xf numFmtId="0" fontId="35" fillId="0" borderId="61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49" fontId="35" fillId="0" borderId="68" xfId="0" applyNumberFormat="1" applyFont="1" applyBorder="1" applyAlignment="1">
      <alignment horizontal="center" vertical="top"/>
    </xf>
    <xf numFmtId="49" fontId="35" fillId="0" borderId="69" xfId="0" applyNumberFormat="1" applyFont="1" applyBorder="1" applyAlignment="1">
      <alignment horizontal="center" vertical="top"/>
    </xf>
    <xf numFmtId="49" fontId="35" fillId="0" borderId="4" xfId="0" applyNumberFormat="1" applyFont="1" applyBorder="1" applyAlignment="1">
      <alignment horizontal="center" vertical="top"/>
    </xf>
    <xf numFmtId="0" fontId="35" fillId="0" borderId="10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center"/>
    </xf>
    <xf numFmtId="164" fontId="3" fillId="0" borderId="0" xfId="1" applyNumberFormat="1" applyFont="1" applyFill="1" applyBorder="1" applyAlignment="1" applyProtection="1">
      <alignment horizontal="right" vertical="center" wrapText="1"/>
    </xf>
    <xf numFmtId="164" fontId="1" fillId="0" borderId="0" xfId="4" applyNumberFormat="1" applyFont="1" applyFill="1" applyAlignment="1" applyProtection="1">
      <alignment horizontal="right" vertical="center" wrapText="1"/>
    </xf>
    <xf numFmtId="164" fontId="43" fillId="0" borderId="0" xfId="4" applyNumberFormat="1" applyFont="1" applyFill="1" applyAlignment="1" applyProtection="1">
      <alignment horizontal="center" textRotation="180" wrapText="1"/>
    </xf>
    <xf numFmtId="164" fontId="44" fillId="0" borderId="63" xfId="4" applyNumberFormat="1" applyFont="1" applyFill="1" applyBorder="1" applyAlignment="1" applyProtection="1">
      <alignment horizontal="center" vertical="center" wrapText="1"/>
    </xf>
    <xf numFmtId="164" fontId="44" fillId="0" borderId="44" xfId="4" applyNumberFormat="1" applyFont="1" applyFill="1" applyBorder="1" applyAlignment="1" applyProtection="1">
      <alignment horizontal="center" vertical="center" wrapText="1"/>
    </xf>
    <xf numFmtId="164" fontId="46" fillId="0" borderId="39" xfId="4" applyNumberFormat="1" applyFont="1" applyFill="1" applyBorder="1" applyAlignment="1" applyProtection="1">
      <alignment horizontal="center" vertical="center" wrapText="1"/>
    </xf>
    <xf numFmtId="164" fontId="44" fillId="0" borderId="48" xfId="4" applyNumberFormat="1" applyFont="1" applyFill="1" applyBorder="1" applyAlignment="1" applyProtection="1">
      <alignment horizontal="center" vertical="center" wrapText="1"/>
    </xf>
    <xf numFmtId="164" fontId="44" fillId="0" borderId="74" xfId="4" applyNumberFormat="1" applyFont="1" applyFill="1" applyBorder="1" applyAlignment="1" applyProtection="1">
      <alignment horizontal="center" vertical="center" wrapText="1"/>
    </xf>
    <xf numFmtId="0" fontId="19" fillId="0" borderId="66" xfId="3" applyFont="1" applyBorder="1" applyAlignment="1">
      <alignment horizontal="left"/>
    </xf>
    <xf numFmtId="0" fontId="23" fillId="0" borderId="67" xfId="3" applyFont="1" applyFill="1" applyBorder="1" applyAlignment="1">
      <alignment horizontal="left"/>
    </xf>
    <xf numFmtId="0" fontId="19" fillId="0" borderId="0" xfId="3" applyFont="1" applyAlignment="1">
      <alignment horizontal="right"/>
    </xf>
    <xf numFmtId="0" fontId="19" fillId="0" borderId="0" xfId="3" applyFont="1" applyAlignment="1">
      <alignment horizontal="center"/>
    </xf>
    <xf numFmtId="0" fontId="47" fillId="0" borderId="0" xfId="3" applyFont="1" applyBorder="1" applyAlignment="1">
      <alignment horizontal="left"/>
    </xf>
    <xf numFmtId="0" fontId="23" fillId="0" borderId="0" xfId="3" applyFont="1" applyBorder="1" applyAlignment="1">
      <alignment horizontal="left"/>
    </xf>
    <xf numFmtId="0" fontId="23" fillId="0" borderId="0" xfId="3" applyFont="1" applyFill="1" applyBorder="1" applyAlignment="1">
      <alignment horizontal="left"/>
    </xf>
    <xf numFmtId="0" fontId="19" fillId="0" borderId="67" xfId="3" applyFont="1" applyBorder="1" applyAlignment="1">
      <alignment horizontal="left" wrapText="1"/>
    </xf>
    <xf numFmtId="0" fontId="19" fillId="0" borderId="60" xfId="3" applyFont="1" applyBorder="1" applyAlignment="1">
      <alignment horizontal="left"/>
    </xf>
    <xf numFmtId="0" fontId="23" fillId="0" borderId="67" xfId="3" applyFont="1" applyFill="1" applyBorder="1" applyAlignment="1">
      <alignment horizontal="left" vertical="top"/>
    </xf>
    <xf numFmtId="0" fontId="19" fillId="0" borderId="14" xfId="3" applyFont="1" applyBorder="1" applyAlignment="1">
      <alignment horizontal="left"/>
    </xf>
    <xf numFmtId="49" fontId="19" fillId="0" borderId="1" xfId="3" applyNumberFormat="1" applyFont="1" applyFill="1" applyBorder="1" applyAlignment="1">
      <alignment horizontal="center" vertical="top" wrapText="1"/>
    </xf>
    <xf numFmtId="49" fontId="19" fillId="0" borderId="69" xfId="3" applyNumberFormat="1" applyFont="1" applyFill="1" applyBorder="1" applyAlignment="1">
      <alignment horizontal="center" vertical="top" wrapText="1"/>
    </xf>
    <xf numFmtId="49" fontId="19" fillId="0" borderId="4" xfId="3" applyNumberFormat="1" applyFont="1" applyFill="1" applyBorder="1" applyAlignment="1">
      <alignment horizontal="center" vertical="top" wrapText="1"/>
    </xf>
    <xf numFmtId="49" fontId="23" fillId="0" borderId="16" xfId="3" applyNumberFormat="1" applyFont="1" applyFill="1" applyBorder="1" applyAlignment="1">
      <alignment horizontal="left" vertical="top" wrapText="1"/>
    </xf>
    <xf numFmtId="49" fontId="23" fillId="0" borderId="17" xfId="3" applyNumberFormat="1" applyFont="1" applyFill="1" applyBorder="1" applyAlignment="1">
      <alignment horizontal="left" vertical="top" wrapText="1"/>
    </xf>
    <xf numFmtId="49" fontId="23" fillId="0" borderId="61" xfId="3" applyNumberFormat="1" applyFont="1" applyFill="1" applyBorder="1" applyAlignment="1">
      <alignment horizontal="left" vertical="top" wrapText="1"/>
    </xf>
    <xf numFmtId="0" fontId="23" fillId="0" borderId="16" xfId="3" applyFont="1" applyFill="1" applyBorder="1" applyAlignment="1">
      <alignment horizontal="left" vertical="top" wrapText="1"/>
    </xf>
    <xf numFmtId="0" fontId="23" fillId="0" borderId="17" xfId="3" applyFont="1" applyFill="1" applyBorder="1" applyAlignment="1">
      <alignment horizontal="left" vertical="top" wrapText="1"/>
    </xf>
    <xf numFmtId="0" fontId="23" fillId="0" borderId="61" xfId="3" applyFont="1" applyFill="1" applyBorder="1" applyAlignment="1">
      <alignment horizontal="left" vertical="top" wrapText="1"/>
    </xf>
    <xf numFmtId="3" fontId="23" fillId="0" borderId="3" xfId="3" applyNumberFormat="1" applyFont="1" applyFill="1" applyBorder="1" applyAlignment="1">
      <alignment horizontal="right"/>
    </xf>
    <xf numFmtId="3" fontId="23" fillId="0" borderId="19" xfId="3" applyNumberFormat="1" applyFont="1" applyFill="1" applyBorder="1" applyAlignment="1">
      <alignment horizontal="right"/>
    </xf>
    <xf numFmtId="3" fontId="23" fillId="0" borderId="27" xfId="3" applyNumberFormat="1" applyFont="1" applyFill="1" applyBorder="1" applyAlignment="1">
      <alignment horizontal="right"/>
    </xf>
    <xf numFmtId="3" fontId="23" fillId="0" borderId="3" xfId="3" applyNumberFormat="1" applyFont="1" applyBorder="1" applyAlignment="1">
      <alignment horizontal="right"/>
    </xf>
    <xf numFmtId="3" fontId="23" fillId="0" borderId="19" xfId="3" applyNumberFormat="1" applyFont="1" applyBorder="1" applyAlignment="1">
      <alignment horizontal="right"/>
    </xf>
    <xf numFmtId="3" fontId="23" fillId="0" borderId="27" xfId="3" applyNumberFormat="1" applyFont="1" applyBorder="1" applyAlignment="1">
      <alignment horizontal="right"/>
    </xf>
    <xf numFmtId="0" fontId="19" fillId="0" borderId="0" xfId="3" applyFont="1" applyBorder="1" applyAlignment="1">
      <alignment horizontal="center"/>
    </xf>
    <xf numFmtId="0" fontId="19" fillId="0" borderId="0" xfId="3" applyFont="1" applyFill="1" applyBorder="1" applyAlignment="1">
      <alignment horizontal="center"/>
    </xf>
    <xf numFmtId="0" fontId="23" fillId="0" borderId="38" xfId="3" applyFont="1" applyBorder="1" applyAlignment="1">
      <alignment horizontal="left" vertical="top"/>
    </xf>
    <xf numFmtId="0" fontId="23" fillId="0" borderId="70" xfId="3" applyFont="1" applyBorder="1" applyAlignment="1">
      <alignment horizontal="left" vertical="top"/>
    </xf>
    <xf numFmtId="0" fontId="23" fillId="0" borderId="44" xfId="3" applyFont="1" applyBorder="1" applyAlignment="1">
      <alignment horizontal="left" vertical="top"/>
    </xf>
    <xf numFmtId="0" fontId="19" fillId="0" borderId="10" xfId="3" applyFont="1" applyBorder="1" applyAlignment="1">
      <alignment horizontal="center"/>
    </xf>
    <xf numFmtId="0" fontId="19" fillId="0" borderId="11" xfId="3" applyFont="1" applyBorder="1" applyAlignment="1">
      <alignment horizontal="center"/>
    </xf>
    <xf numFmtId="0" fontId="19" fillId="0" borderId="41" xfId="3" applyFont="1" applyBorder="1" applyAlignment="1">
      <alignment horizontal="center"/>
    </xf>
    <xf numFmtId="0" fontId="25" fillId="0" borderId="0" xfId="4" applyFont="1" applyAlignment="1">
      <alignment horizontal="right"/>
    </xf>
    <xf numFmtId="0" fontId="25" fillId="0" borderId="0" xfId="4" applyFont="1" applyAlignment="1">
      <alignment horizontal="center"/>
    </xf>
    <xf numFmtId="0" fontId="48" fillId="0" borderId="0" xfId="4" applyFont="1" applyAlignment="1" applyProtection="1">
      <alignment horizontal="right"/>
    </xf>
    <xf numFmtId="0" fontId="44" fillId="0" borderId="7" xfId="4" applyFont="1" applyBorder="1" applyAlignment="1" applyProtection="1">
      <alignment horizontal="left" vertical="center" indent="2"/>
    </xf>
    <xf numFmtId="0" fontId="44" fillId="0" borderId="29" xfId="4" applyFont="1" applyBorder="1" applyAlignment="1" applyProtection="1">
      <alignment horizontal="left" vertical="center" indent="2"/>
    </xf>
    <xf numFmtId="0" fontId="21" fillId="0" borderId="0" xfId="3" applyFont="1" applyAlignment="1">
      <alignment horizontal="center"/>
    </xf>
    <xf numFmtId="0" fontId="19" fillId="0" borderId="0" xfId="3" applyFont="1" applyAlignment="1"/>
    <xf numFmtId="0" fontId="19" fillId="0" borderId="7" xfId="3" applyFont="1" applyBorder="1" applyAlignment="1">
      <alignment horizontal="center" vertical="center" wrapText="1"/>
    </xf>
    <xf numFmtId="0" fontId="19" fillId="0" borderId="30" xfId="3" applyFont="1" applyBorder="1" applyAlignment="1">
      <alignment horizontal="center" vertical="center" wrapText="1"/>
    </xf>
    <xf numFmtId="0" fontId="19" fillId="0" borderId="29" xfId="3" applyFont="1" applyBorder="1" applyAlignment="1">
      <alignment horizontal="center" vertical="center" wrapText="1"/>
    </xf>
    <xf numFmtId="3" fontId="23" fillId="0" borderId="7" xfId="3" applyNumberFormat="1" applyFont="1" applyBorder="1" applyAlignment="1">
      <alignment horizontal="center" vertical="center"/>
    </xf>
    <xf numFmtId="3" fontId="23" fillId="0" borderId="30" xfId="3" applyNumberFormat="1" applyFont="1" applyBorder="1" applyAlignment="1">
      <alignment horizontal="center" vertical="center"/>
    </xf>
    <xf numFmtId="3" fontId="23" fillId="0" borderId="29" xfId="3" applyNumberFormat="1" applyFont="1" applyBorder="1" applyAlignment="1">
      <alignment horizontal="center" vertical="center"/>
    </xf>
    <xf numFmtId="3" fontId="19" fillId="0" borderId="7" xfId="3" applyNumberFormat="1" applyFont="1" applyBorder="1" applyAlignment="1">
      <alignment horizontal="center" vertical="center"/>
    </xf>
    <xf numFmtId="3" fontId="19" fillId="0" borderId="30" xfId="3" applyNumberFormat="1" applyFont="1" applyBorder="1" applyAlignment="1">
      <alignment horizontal="center" vertical="center"/>
    </xf>
    <xf numFmtId="3" fontId="19" fillId="0" borderId="29" xfId="3" applyNumberFormat="1" applyFont="1" applyBorder="1" applyAlignment="1">
      <alignment horizontal="center" vertical="center"/>
    </xf>
    <xf numFmtId="3" fontId="19" fillId="0" borderId="10" xfId="3" applyNumberFormat="1" applyFont="1" applyBorder="1" applyAlignment="1">
      <alignment horizontal="center"/>
    </xf>
    <xf numFmtId="3" fontId="19" fillId="0" borderId="11" xfId="3" applyNumberFormat="1" applyFont="1" applyBorder="1" applyAlignment="1">
      <alignment horizontal="center"/>
    </xf>
    <xf numFmtId="3" fontId="19" fillId="0" borderId="12" xfId="3" applyNumberFormat="1" applyFont="1" applyBorder="1" applyAlignment="1">
      <alignment horizontal="center"/>
    </xf>
    <xf numFmtId="0" fontId="19" fillId="0" borderId="10" xfId="3" applyFont="1" applyBorder="1" applyAlignment="1">
      <alignment horizontal="center" vertical="center" wrapText="1"/>
    </xf>
    <xf numFmtId="0" fontId="19" fillId="0" borderId="11" xfId="3" applyFont="1" applyBorder="1" applyAlignment="1">
      <alignment horizontal="center" vertical="center" wrapText="1"/>
    </xf>
    <xf numFmtId="0" fontId="19" fillId="0" borderId="12" xfId="3" applyFont="1" applyBorder="1" applyAlignment="1">
      <alignment horizontal="center" vertical="center" wrapText="1"/>
    </xf>
    <xf numFmtId="3" fontId="19" fillId="0" borderId="68" xfId="3" applyNumberFormat="1" applyFont="1" applyBorder="1" applyAlignment="1">
      <alignment horizontal="center" vertical="center" wrapText="1"/>
    </xf>
    <xf numFmtId="3" fontId="19" fillId="0" borderId="49" xfId="3" applyNumberFormat="1" applyFont="1" applyBorder="1" applyAlignment="1">
      <alignment horizontal="center" vertical="center" wrapText="1"/>
    </xf>
    <xf numFmtId="3" fontId="23" fillId="0" borderId="13" xfId="3" applyNumberFormat="1" applyFont="1" applyBorder="1" applyAlignment="1">
      <alignment horizontal="center"/>
    </xf>
    <xf numFmtId="3" fontId="23" fillId="0" borderId="55" xfId="3" applyNumberFormat="1" applyFont="1" applyBorder="1" applyAlignment="1">
      <alignment horizontal="center"/>
    </xf>
    <xf numFmtId="3" fontId="23" fillId="0" borderId="47" xfId="3" applyNumberFormat="1" applyFont="1" applyBorder="1" applyAlignment="1">
      <alignment horizontal="center" vertical="center" wrapText="1"/>
    </xf>
    <xf numFmtId="3" fontId="23" fillId="0" borderId="67" xfId="3" applyNumberFormat="1" applyFont="1" applyBorder="1" applyAlignment="1">
      <alignment horizontal="center" vertical="center" wrapText="1"/>
    </xf>
    <xf numFmtId="3" fontId="23" fillId="0" borderId="34" xfId="3" applyNumberFormat="1" applyFont="1" applyBorder="1" applyAlignment="1">
      <alignment horizontal="center" vertical="center" wrapText="1"/>
    </xf>
    <xf numFmtId="3" fontId="23" fillId="0" borderId="53" xfId="3" applyNumberFormat="1" applyFont="1" applyBorder="1" applyAlignment="1">
      <alignment horizontal="center"/>
    </xf>
    <xf numFmtId="3" fontId="23" fillId="0" borderId="14" xfId="3" applyNumberFormat="1" applyFont="1" applyBorder="1" applyAlignment="1">
      <alignment horizontal="center"/>
    </xf>
    <xf numFmtId="3" fontId="23" fillId="0" borderId="15" xfId="3" applyNumberFormat="1" applyFont="1" applyBorder="1" applyAlignment="1">
      <alignment horizontal="center"/>
    </xf>
    <xf numFmtId="0" fontId="25" fillId="0" borderId="0" xfId="5" applyFont="1" applyFill="1" applyAlignment="1" applyProtection="1">
      <alignment horizontal="right"/>
      <protection locked="0"/>
    </xf>
    <xf numFmtId="0" fontId="25" fillId="0" borderId="0" xfId="5" applyFont="1" applyFill="1" applyAlignment="1" applyProtection="1">
      <alignment horizontal="center" wrapText="1"/>
    </xf>
    <xf numFmtId="0" fontId="25" fillId="0" borderId="0" xfId="5" applyFont="1" applyFill="1" applyAlignment="1" applyProtection="1">
      <alignment horizontal="center"/>
    </xf>
    <xf numFmtId="0" fontId="49" fillId="0" borderId="41" xfId="5" applyFont="1" applyFill="1" applyBorder="1" applyAlignment="1" applyProtection="1">
      <alignment horizontal="left" vertical="center" indent="1"/>
    </xf>
    <xf numFmtId="0" fontId="49" fillId="0" borderId="30" xfId="5" applyFont="1" applyFill="1" applyBorder="1" applyAlignment="1" applyProtection="1">
      <alignment horizontal="left" vertical="center" indent="1"/>
    </xf>
    <xf numFmtId="0" fontId="49" fillId="0" borderId="28" xfId="5" applyFont="1" applyFill="1" applyBorder="1" applyAlignment="1" applyProtection="1">
      <alignment horizontal="left" vertical="center" indent="1"/>
    </xf>
    <xf numFmtId="0" fontId="27" fillId="0" borderId="0" xfId="4" applyFont="1" applyFill="1" applyAlignment="1">
      <alignment horizontal="right" vertical="center" wrapText="1"/>
    </xf>
    <xf numFmtId="0" fontId="25" fillId="0" borderId="0" xfId="4" applyFont="1" applyFill="1" applyAlignment="1">
      <alignment horizontal="center" vertical="center" wrapText="1"/>
    </xf>
    <xf numFmtId="0" fontId="11" fillId="0" borderId="39" xfId="4" applyFont="1" applyFill="1" applyBorder="1" applyAlignment="1">
      <alignment horizontal="justify" vertical="center" wrapText="1"/>
    </xf>
    <xf numFmtId="164" fontId="4" fillId="0" borderId="7" xfId="4" applyNumberFormat="1" applyFont="1" applyFill="1" applyBorder="1" applyAlignment="1" applyProtection="1">
      <alignment horizontal="left" vertical="center" wrapText="1" indent="2"/>
    </xf>
    <xf numFmtId="164" fontId="4" fillId="0" borderId="28" xfId="4" applyNumberFormat="1" applyFont="1" applyFill="1" applyBorder="1" applyAlignment="1" applyProtection="1">
      <alignment horizontal="left" vertical="center" wrapText="1" indent="2"/>
    </xf>
    <xf numFmtId="164" fontId="25" fillId="0" borderId="0" xfId="4" applyNumberFormat="1" applyFont="1" applyFill="1" applyAlignment="1" applyProtection="1">
      <alignment horizontal="center" vertical="center" wrapText="1"/>
    </xf>
    <xf numFmtId="164" fontId="4" fillId="0" borderId="63" xfId="4" applyNumberFormat="1" applyFont="1" applyFill="1" applyBorder="1" applyAlignment="1" applyProtection="1">
      <alignment horizontal="center" vertical="center" wrapText="1"/>
    </xf>
    <xf numFmtId="164" fontId="4" fillId="0" borderId="44" xfId="4" applyNumberFormat="1" applyFont="1" applyFill="1" applyBorder="1" applyAlignment="1" applyProtection="1">
      <alignment horizontal="center" vertical="center" wrapText="1"/>
    </xf>
    <xf numFmtId="164" fontId="4" fillId="0" borderId="63" xfId="4" applyNumberFormat="1" applyFont="1" applyFill="1" applyBorder="1" applyAlignment="1" applyProtection="1">
      <alignment horizontal="center" vertical="center"/>
    </xf>
    <xf numFmtId="164" fontId="4" fillId="0" borderId="44" xfId="4" applyNumberFormat="1" applyFont="1" applyFill="1" applyBorder="1" applyAlignment="1" applyProtection="1">
      <alignment horizontal="center" vertical="center"/>
    </xf>
    <xf numFmtId="164" fontId="4" fillId="0" borderId="1" xfId="4" applyNumberFormat="1" applyFont="1" applyFill="1" applyBorder="1" applyAlignment="1" applyProtection="1">
      <alignment horizontal="center" vertical="center"/>
    </xf>
    <xf numFmtId="164" fontId="4" fillId="0" borderId="76" xfId="4" applyNumberFormat="1" applyFont="1" applyFill="1" applyBorder="1" applyAlignment="1" applyProtection="1">
      <alignment horizontal="center" vertical="center"/>
    </xf>
    <xf numFmtId="164" fontId="4" fillId="0" borderId="77" xfId="4" applyNumberFormat="1" applyFont="1" applyFill="1" applyBorder="1" applyAlignment="1" applyProtection="1">
      <alignment horizontal="center" vertical="center"/>
    </xf>
    <xf numFmtId="0" fontId="25" fillId="0" borderId="0" xfId="5" applyFont="1" applyFill="1" applyAlignment="1" applyProtection="1">
      <alignment horizontal="center" wrapText="1"/>
      <protection locked="0"/>
    </xf>
    <xf numFmtId="0" fontId="25" fillId="0" borderId="0" xfId="5" applyFont="1" applyFill="1" applyAlignment="1" applyProtection="1">
      <alignment horizontal="center"/>
      <protection locked="0"/>
    </xf>
  </cellXfs>
  <cellStyles count="7">
    <cellStyle name="Ezres 2" xfId="6"/>
    <cellStyle name="Normál" xfId="0" builtinId="0"/>
    <cellStyle name="Normál 2" xfId="4"/>
    <cellStyle name="Normál 3" xfId="3"/>
    <cellStyle name="Normál 4" xfId="1"/>
    <cellStyle name="Normál_KVRENMUNKA" xfId="2"/>
    <cellStyle name="Normál_SEGEDLETEK" xfId="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J157"/>
  <sheetViews>
    <sheetView showWhiteSpace="0" topLeftCell="B1" zoomScaleNormal="120" zoomScaleSheetLayoutView="100" zoomScalePageLayoutView="120" workbookViewId="0">
      <selection activeCell="F146" sqref="F146"/>
    </sheetView>
  </sheetViews>
  <sheetFormatPr defaultRowHeight="15.75" x14ac:dyDescent="0.25"/>
  <cols>
    <col min="1" max="1" width="9.140625" style="111"/>
    <col min="2" max="2" width="8.140625" style="109" customWidth="1"/>
    <col min="3" max="3" width="49.28515625" style="109" customWidth="1"/>
    <col min="4" max="4" width="12" style="182" customWidth="1"/>
    <col min="5" max="5" width="14.28515625" style="111" customWidth="1"/>
    <col min="6" max="6" width="13.140625" style="111" customWidth="1"/>
    <col min="7" max="256" width="9.140625" style="111"/>
    <col min="257" max="257" width="4" style="111" customWidth="1"/>
    <col min="258" max="258" width="8.140625" style="111" customWidth="1"/>
    <col min="259" max="259" width="49.28515625" style="111" customWidth="1"/>
    <col min="260" max="260" width="12" style="111" customWidth="1"/>
    <col min="261" max="261" width="14.28515625" style="111" customWidth="1"/>
    <col min="262" max="262" width="13.140625" style="111" customWidth="1"/>
    <col min="263" max="512" width="9.140625" style="111"/>
    <col min="513" max="513" width="4" style="111" customWidth="1"/>
    <col min="514" max="514" width="8.140625" style="111" customWidth="1"/>
    <col min="515" max="515" width="49.28515625" style="111" customWidth="1"/>
    <col min="516" max="516" width="12" style="111" customWidth="1"/>
    <col min="517" max="517" width="14.28515625" style="111" customWidth="1"/>
    <col min="518" max="518" width="13.140625" style="111" customWidth="1"/>
    <col min="519" max="768" width="9.140625" style="111"/>
    <col min="769" max="769" width="4" style="111" customWidth="1"/>
    <col min="770" max="770" width="8.140625" style="111" customWidth="1"/>
    <col min="771" max="771" width="49.28515625" style="111" customWidth="1"/>
    <col min="772" max="772" width="12" style="111" customWidth="1"/>
    <col min="773" max="773" width="14.28515625" style="111" customWidth="1"/>
    <col min="774" max="774" width="13.140625" style="111" customWidth="1"/>
    <col min="775" max="1024" width="9.140625" style="111"/>
    <col min="1025" max="1025" width="4" style="111" customWidth="1"/>
    <col min="1026" max="1026" width="8.140625" style="111" customWidth="1"/>
    <col min="1027" max="1027" width="49.28515625" style="111" customWidth="1"/>
    <col min="1028" max="1028" width="12" style="111" customWidth="1"/>
    <col min="1029" max="1029" width="14.28515625" style="111" customWidth="1"/>
    <col min="1030" max="1030" width="13.140625" style="111" customWidth="1"/>
    <col min="1031" max="1280" width="9.140625" style="111"/>
    <col min="1281" max="1281" width="4" style="111" customWidth="1"/>
    <col min="1282" max="1282" width="8.140625" style="111" customWidth="1"/>
    <col min="1283" max="1283" width="49.28515625" style="111" customWidth="1"/>
    <col min="1284" max="1284" width="12" style="111" customWidth="1"/>
    <col min="1285" max="1285" width="14.28515625" style="111" customWidth="1"/>
    <col min="1286" max="1286" width="13.140625" style="111" customWidth="1"/>
    <col min="1287" max="1536" width="9.140625" style="111"/>
    <col min="1537" max="1537" width="4" style="111" customWidth="1"/>
    <col min="1538" max="1538" width="8.140625" style="111" customWidth="1"/>
    <col min="1539" max="1539" width="49.28515625" style="111" customWidth="1"/>
    <col min="1540" max="1540" width="12" style="111" customWidth="1"/>
    <col min="1541" max="1541" width="14.28515625" style="111" customWidth="1"/>
    <col min="1542" max="1542" width="13.140625" style="111" customWidth="1"/>
    <col min="1543" max="1792" width="9.140625" style="111"/>
    <col min="1793" max="1793" width="4" style="111" customWidth="1"/>
    <col min="1794" max="1794" width="8.140625" style="111" customWidth="1"/>
    <col min="1795" max="1795" width="49.28515625" style="111" customWidth="1"/>
    <col min="1796" max="1796" width="12" style="111" customWidth="1"/>
    <col min="1797" max="1797" width="14.28515625" style="111" customWidth="1"/>
    <col min="1798" max="1798" width="13.140625" style="111" customWidth="1"/>
    <col min="1799" max="2048" width="9.140625" style="111"/>
    <col min="2049" max="2049" width="4" style="111" customWidth="1"/>
    <col min="2050" max="2050" width="8.140625" style="111" customWidth="1"/>
    <col min="2051" max="2051" width="49.28515625" style="111" customWidth="1"/>
    <col min="2052" max="2052" width="12" style="111" customWidth="1"/>
    <col min="2053" max="2053" width="14.28515625" style="111" customWidth="1"/>
    <col min="2054" max="2054" width="13.140625" style="111" customWidth="1"/>
    <col min="2055" max="2304" width="9.140625" style="111"/>
    <col min="2305" max="2305" width="4" style="111" customWidth="1"/>
    <col min="2306" max="2306" width="8.140625" style="111" customWidth="1"/>
    <col min="2307" max="2307" width="49.28515625" style="111" customWidth="1"/>
    <col min="2308" max="2308" width="12" style="111" customWidth="1"/>
    <col min="2309" max="2309" width="14.28515625" style="111" customWidth="1"/>
    <col min="2310" max="2310" width="13.140625" style="111" customWidth="1"/>
    <col min="2311" max="2560" width="9.140625" style="111"/>
    <col min="2561" max="2561" width="4" style="111" customWidth="1"/>
    <col min="2562" max="2562" width="8.140625" style="111" customWidth="1"/>
    <col min="2563" max="2563" width="49.28515625" style="111" customWidth="1"/>
    <col min="2564" max="2564" width="12" style="111" customWidth="1"/>
    <col min="2565" max="2565" width="14.28515625" style="111" customWidth="1"/>
    <col min="2566" max="2566" width="13.140625" style="111" customWidth="1"/>
    <col min="2567" max="2816" width="9.140625" style="111"/>
    <col min="2817" max="2817" width="4" style="111" customWidth="1"/>
    <col min="2818" max="2818" width="8.140625" style="111" customWidth="1"/>
    <col min="2819" max="2819" width="49.28515625" style="111" customWidth="1"/>
    <col min="2820" max="2820" width="12" style="111" customWidth="1"/>
    <col min="2821" max="2821" width="14.28515625" style="111" customWidth="1"/>
    <col min="2822" max="2822" width="13.140625" style="111" customWidth="1"/>
    <col min="2823" max="3072" width="9.140625" style="111"/>
    <col min="3073" max="3073" width="4" style="111" customWidth="1"/>
    <col min="3074" max="3074" width="8.140625" style="111" customWidth="1"/>
    <col min="3075" max="3075" width="49.28515625" style="111" customWidth="1"/>
    <col min="3076" max="3076" width="12" style="111" customWidth="1"/>
    <col min="3077" max="3077" width="14.28515625" style="111" customWidth="1"/>
    <col min="3078" max="3078" width="13.140625" style="111" customWidth="1"/>
    <col min="3079" max="3328" width="9.140625" style="111"/>
    <col min="3329" max="3329" width="4" style="111" customWidth="1"/>
    <col min="3330" max="3330" width="8.140625" style="111" customWidth="1"/>
    <col min="3331" max="3331" width="49.28515625" style="111" customWidth="1"/>
    <col min="3332" max="3332" width="12" style="111" customWidth="1"/>
    <col min="3333" max="3333" width="14.28515625" style="111" customWidth="1"/>
    <col min="3334" max="3334" width="13.140625" style="111" customWidth="1"/>
    <col min="3335" max="3584" width="9.140625" style="111"/>
    <col min="3585" max="3585" width="4" style="111" customWidth="1"/>
    <col min="3586" max="3586" width="8.140625" style="111" customWidth="1"/>
    <col min="3587" max="3587" width="49.28515625" style="111" customWidth="1"/>
    <col min="3588" max="3588" width="12" style="111" customWidth="1"/>
    <col min="3589" max="3589" width="14.28515625" style="111" customWidth="1"/>
    <col min="3590" max="3590" width="13.140625" style="111" customWidth="1"/>
    <col min="3591" max="3840" width="9.140625" style="111"/>
    <col min="3841" max="3841" width="4" style="111" customWidth="1"/>
    <col min="3842" max="3842" width="8.140625" style="111" customWidth="1"/>
    <col min="3843" max="3843" width="49.28515625" style="111" customWidth="1"/>
    <col min="3844" max="3844" width="12" style="111" customWidth="1"/>
    <col min="3845" max="3845" width="14.28515625" style="111" customWidth="1"/>
    <col min="3846" max="3846" width="13.140625" style="111" customWidth="1"/>
    <col min="3847" max="4096" width="9.140625" style="111"/>
    <col min="4097" max="4097" width="4" style="111" customWidth="1"/>
    <col min="4098" max="4098" width="8.140625" style="111" customWidth="1"/>
    <col min="4099" max="4099" width="49.28515625" style="111" customWidth="1"/>
    <col min="4100" max="4100" width="12" style="111" customWidth="1"/>
    <col min="4101" max="4101" width="14.28515625" style="111" customWidth="1"/>
    <col min="4102" max="4102" width="13.140625" style="111" customWidth="1"/>
    <col min="4103" max="4352" width="9.140625" style="111"/>
    <col min="4353" max="4353" width="4" style="111" customWidth="1"/>
    <col min="4354" max="4354" width="8.140625" style="111" customWidth="1"/>
    <col min="4355" max="4355" width="49.28515625" style="111" customWidth="1"/>
    <col min="4356" max="4356" width="12" style="111" customWidth="1"/>
    <col min="4357" max="4357" width="14.28515625" style="111" customWidth="1"/>
    <col min="4358" max="4358" width="13.140625" style="111" customWidth="1"/>
    <col min="4359" max="4608" width="9.140625" style="111"/>
    <col min="4609" max="4609" width="4" style="111" customWidth="1"/>
    <col min="4610" max="4610" width="8.140625" style="111" customWidth="1"/>
    <col min="4611" max="4611" width="49.28515625" style="111" customWidth="1"/>
    <col min="4612" max="4612" width="12" style="111" customWidth="1"/>
    <col min="4613" max="4613" width="14.28515625" style="111" customWidth="1"/>
    <col min="4614" max="4614" width="13.140625" style="111" customWidth="1"/>
    <col min="4615" max="4864" width="9.140625" style="111"/>
    <col min="4865" max="4865" width="4" style="111" customWidth="1"/>
    <col min="4866" max="4866" width="8.140625" style="111" customWidth="1"/>
    <col min="4867" max="4867" width="49.28515625" style="111" customWidth="1"/>
    <col min="4868" max="4868" width="12" style="111" customWidth="1"/>
    <col min="4869" max="4869" width="14.28515625" style="111" customWidth="1"/>
    <col min="4870" max="4870" width="13.140625" style="111" customWidth="1"/>
    <col min="4871" max="5120" width="9.140625" style="111"/>
    <col min="5121" max="5121" width="4" style="111" customWidth="1"/>
    <col min="5122" max="5122" width="8.140625" style="111" customWidth="1"/>
    <col min="5123" max="5123" width="49.28515625" style="111" customWidth="1"/>
    <col min="5124" max="5124" width="12" style="111" customWidth="1"/>
    <col min="5125" max="5125" width="14.28515625" style="111" customWidth="1"/>
    <col min="5126" max="5126" width="13.140625" style="111" customWidth="1"/>
    <col min="5127" max="5376" width="9.140625" style="111"/>
    <col min="5377" max="5377" width="4" style="111" customWidth="1"/>
    <col min="5378" max="5378" width="8.140625" style="111" customWidth="1"/>
    <col min="5379" max="5379" width="49.28515625" style="111" customWidth="1"/>
    <col min="5380" max="5380" width="12" style="111" customWidth="1"/>
    <col min="5381" max="5381" width="14.28515625" style="111" customWidth="1"/>
    <col min="5382" max="5382" width="13.140625" style="111" customWidth="1"/>
    <col min="5383" max="5632" width="9.140625" style="111"/>
    <col min="5633" max="5633" width="4" style="111" customWidth="1"/>
    <col min="5634" max="5634" width="8.140625" style="111" customWidth="1"/>
    <col min="5635" max="5635" width="49.28515625" style="111" customWidth="1"/>
    <col min="5636" max="5636" width="12" style="111" customWidth="1"/>
    <col min="5637" max="5637" width="14.28515625" style="111" customWidth="1"/>
    <col min="5638" max="5638" width="13.140625" style="111" customWidth="1"/>
    <col min="5639" max="5888" width="9.140625" style="111"/>
    <col min="5889" max="5889" width="4" style="111" customWidth="1"/>
    <col min="5890" max="5890" width="8.140625" style="111" customWidth="1"/>
    <col min="5891" max="5891" width="49.28515625" style="111" customWidth="1"/>
    <col min="5892" max="5892" width="12" style="111" customWidth="1"/>
    <col min="5893" max="5893" width="14.28515625" style="111" customWidth="1"/>
    <col min="5894" max="5894" width="13.140625" style="111" customWidth="1"/>
    <col min="5895" max="6144" width="9.140625" style="111"/>
    <col min="6145" max="6145" width="4" style="111" customWidth="1"/>
    <col min="6146" max="6146" width="8.140625" style="111" customWidth="1"/>
    <col min="6147" max="6147" width="49.28515625" style="111" customWidth="1"/>
    <col min="6148" max="6148" width="12" style="111" customWidth="1"/>
    <col min="6149" max="6149" width="14.28515625" style="111" customWidth="1"/>
    <col min="6150" max="6150" width="13.140625" style="111" customWidth="1"/>
    <col min="6151" max="6400" width="9.140625" style="111"/>
    <col min="6401" max="6401" width="4" style="111" customWidth="1"/>
    <col min="6402" max="6402" width="8.140625" style="111" customWidth="1"/>
    <col min="6403" max="6403" width="49.28515625" style="111" customWidth="1"/>
    <col min="6404" max="6404" width="12" style="111" customWidth="1"/>
    <col min="6405" max="6405" width="14.28515625" style="111" customWidth="1"/>
    <col min="6406" max="6406" width="13.140625" style="111" customWidth="1"/>
    <col min="6407" max="6656" width="9.140625" style="111"/>
    <col min="6657" max="6657" width="4" style="111" customWidth="1"/>
    <col min="6658" max="6658" width="8.140625" style="111" customWidth="1"/>
    <col min="6659" max="6659" width="49.28515625" style="111" customWidth="1"/>
    <col min="6660" max="6660" width="12" style="111" customWidth="1"/>
    <col min="6661" max="6661" width="14.28515625" style="111" customWidth="1"/>
    <col min="6662" max="6662" width="13.140625" style="111" customWidth="1"/>
    <col min="6663" max="6912" width="9.140625" style="111"/>
    <col min="6913" max="6913" width="4" style="111" customWidth="1"/>
    <col min="6914" max="6914" width="8.140625" style="111" customWidth="1"/>
    <col min="6915" max="6915" width="49.28515625" style="111" customWidth="1"/>
    <col min="6916" max="6916" width="12" style="111" customWidth="1"/>
    <col min="6917" max="6917" width="14.28515625" style="111" customWidth="1"/>
    <col min="6918" max="6918" width="13.140625" style="111" customWidth="1"/>
    <col min="6919" max="7168" width="9.140625" style="111"/>
    <col min="7169" max="7169" width="4" style="111" customWidth="1"/>
    <col min="7170" max="7170" width="8.140625" style="111" customWidth="1"/>
    <col min="7171" max="7171" width="49.28515625" style="111" customWidth="1"/>
    <col min="7172" max="7172" width="12" style="111" customWidth="1"/>
    <col min="7173" max="7173" width="14.28515625" style="111" customWidth="1"/>
    <col min="7174" max="7174" width="13.140625" style="111" customWidth="1"/>
    <col min="7175" max="7424" width="9.140625" style="111"/>
    <col min="7425" max="7425" width="4" style="111" customWidth="1"/>
    <col min="7426" max="7426" width="8.140625" style="111" customWidth="1"/>
    <col min="7427" max="7427" width="49.28515625" style="111" customWidth="1"/>
    <col min="7428" max="7428" width="12" style="111" customWidth="1"/>
    <col min="7429" max="7429" width="14.28515625" style="111" customWidth="1"/>
    <col min="7430" max="7430" width="13.140625" style="111" customWidth="1"/>
    <col min="7431" max="7680" width="9.140625" style="111"/>
    <col min="7681" max="7681" width="4" style="111" customWidth="1"/>
    <col min="7682" max="7682" width="8.140625" style="111" customWidth="1"/>
    <col min="7683" max="7683" width="49.28515625" style="111" customWidth="1"/>
    <col min="7684" max="7684" width="12" style="111" customWidth="1"/>
    <col min="7685" max="7685" width="14.28515625" style="111" customWidth="1"/>
    <col min="7686" max="7686" width="13.140625" style="111" customWidth="1"/>
    <col min="7687" max="7936" width="9.140625" style="111"/>
    <col min="7937" max="7937" width="4" style="111" customWidth="1"/>
    <col min="7938" max="7938" width="8.140625" style="111" customWidth="1"/>
    <col min="7939" max="7939" width="49.28515625" style="111" customWidth="1"/>
    <col min="7940" max="7940" width="12" style="111" customWidth="1"/>
    <col min="7941" max="7941" width="14.28515625" style="111" customWidth="1"/>
    <col min="7942" max="7942" width="13.140625" style="111" customWidth="1"/>
    <col min="7943" max="8192" width="9.140625" style="111"/>
    <col min="8193" max="8193" width="4" style="111" customWidth="1"/>
    <col min="8194" max="8194" width="8.140625" style="111" customWidth="1"/>
    <col min="8195" max="8195" width="49.28515625" style="111" customWidth="1"/>
    <col min="8196" max="8196" width="12" style="111" customWidth="1"/>
    <col min="8197" max="8197" width="14.28515625" style="111" customWidth="1"/>
    <col min="8198" max="8198" width="13.140625" style="111" customWidth="1"/>
    <col min="8199" max="8448" width="9.140625" style="111"/>
    <col min="8449" max="8449" width="4" style="111" customWidth="1"/>
    <col min="8450" max="8450" width="8.140625" style="111" customWidth="1"/>
    <col min="8451" max="8451" width="49.28515625" style="111" customWidth="1"/>
    <col min="8452" max="8452" width="12" style="111" customWidth="1"/>
    <col min="8453" max="8453" width="14.28515625" style="111" customWidth="1"/>
    <col min="8454" max="8454" width="13.140625" style="111" customWidth="1"/>
    <col min="8455" max="8704" width="9.140625" style="111"/>
    <col min="8705" max="8705" width="4" style="111" customWidth="1"/>
    <col min="8706" max="8706" width="8.140625" style="111" customWidth="1"/>
    <col min="8707" max="8707" width="49.28515625" style="111" customWidth="1"/>
    <col min="8708" max="8708" width="12" style="111" customWidth="1"/>
    <col min="8709" max="8709" width="14.28515625" style="111" customWidth="1"/>
    <col min="8710" max="8710" width="13.140625" style="111" customWidth="1"/>
    <col min="8711" max="8960" width="9.140625" style="111"/>
    <col min="8961" max="8961" width="4" style="111" customWidth="1"/>
    <col min="8962" max="8962" width="8.140625" style="111" customWidth="1"/>
    <col min="8963" max="8963" width="49.28515625" style="111" customWidth="1"/>
    <col min="8964" max="8964" width="12" style="111" customWidth="1"/>
    <col min="8965" max="8965" width="14.28515625" style="111" customWidth="1"/>
    <col min="8966" max="8966" width="13.140625" style="111" customWidth="1"/>
    <col min="8967" max="9216" width="9.140625" style="111"/>
    <col min="9217" max="9217" width="4" style="111" customWidth="1"/>
    <col min="9218" max="9218" width="8.140625" style="111" customWidth="1"/>
    <col min="9219" max="9219" width="49.28515625" style="111" customWidth="1"/>
    <col min="9220" max="9220" width="12" style="111" customWidth="1"/>
    <col min="9221" max="9221" width="14.28515625" style="111" customWidth="1"/>
    <col min="9222" max="9222" width="13.140625" style="111" customWidth="1"/>
    <col min="9223" max="9472" width="9.140625" style="111"/>
    <col min="9473" max="9473" width="4" style="111" customWidth="1"/>
    <col min="9474" max="9474" width="8.140625" style="111" customWidth="1"/>
    <col min="9475" max="9475" width="49.28515625" style="111" customWidth="1"/>
    <col min="9476" max="9476" width="12" style="111" customWidth="1"/>
    <col min="9477" max="9477" width="14.28515625" style="111" customWidth="1"/>
    <col min="9478" max="9478" width="13.140625" style="111" customWidth="1"/>
    <col min="9479" max="9728" width="9.140625" style="111"/>
    <col min="9729" max="9729" width="4" style="111" customWidth="1"/>
    <col min="9730" max="9730" width="8.140625" style="111" customWidth="1"/>
    <col min="9731" max="9731" width="49.28515625" style="111" customWidth="1"/>
    <col min="9732" max="9732" width="12" style="111" customWidth="1"/>
    <col min="9733" max="9733" width="14.28515625" style="111" customWidth="1"/>
    <col min="9734" max="9734" width="13.140625" style="111" customWidth="1"/>
    <col min="9735" max="9984" width="9.140625" style="111"/>
    <col min="9985" max="9985" width="4" style="111" customWidth="1"/>
    <col min="9986" max="9986" width="8.140625" style="111" customWidth="1"/>
    <col min="9987" max="9987" width="49.28515625" style="111" customWidth="1"/>
    <col min="9988" max="9988" width="12" style="111" customWidth="1"/>
    <col min="9989" max="9989" width="14.28515625" style="111" customWidth="1"/>
    <col min="9990" max="9990" width="13.140625" style="111" customWidth="1"/>
    <col min="9991" max="10240" width="9.140625" style="111"/>
    <col min="10241" max="10241" width="4" style="111" customWidth="1"/>
    <col min="10242" max="10242" width="8.140625" style="111" customWidth="1"/>
    <col min="10243" max="10243" width="49.28515625" style="111" customWidth="1"/>
    <col min="10244" max="10244" width="12" style="111" customWidth="1"/>
    <col min="10245" max="10245" width="14.28515625" style="111" customWidth="1"/>
    <col min="10246" max="10246" width="13.140625" style="111" customWidth="1"/>
    <col min="10247" max="10496" width="9.140625" style="111"/>
    <col min="10497" max="10497" width="4" style="111" customWidth="1"/>
    <col min="10498" max="10498" width="8.140625" style="111" customWidth="1"/>
    <col min="10499" max="10499" width="49.28515625" style="111" customWidth="1"/>
    <col min="10500" max="10500" width="12" style="111" customWidth="1"/>
    <col min="10501" max="10501" width="14.28515625" style="111" customWidth="1"/>
    <col min="10502" max="10502" width="13.140625" style="111" customWidth="1"/>
    <col min="10503" max="10752" width="9.140625" style="111"/>
    <col min="10753" max="10753" width="4" style="111" customWidth="1"/>
    <col min="10754" max="10754" width="8.140625" style="111" customWidth="1"/>
    <col min="10755" max="10755" width="49.28515625" style="111" customWidth="1"/>
    <col min="10756" max="10756" width="12" style="111" customWidth="1"/>
    <col min="10757" max="10757" width="14.28515625" style="111" customWidth="1"/>
    <col min="10758" max="10758" width="13.140625" style="111" customWidth="1"/>
    <col min="10759" max="11008" width="9.140625" style="111"/>
    <col min="11009" max="11009" width="4" style="111" customWidth="1"/>
    <col min="11010" max="11010" width="8.140625" style="111" customWidth="1"/>
    <col min="11011" max="11011" width="49.28515625" style="111" customWidth="1"/>
    <col min="11012" max="11012" width="12" style="111" customWidth="1"/>
    <col min="11013" max="11013" width="14.28515625" style="111" customWidth="1"/>
    <col min="11014" max="11014" width="13.140625" style="111" customWidth="1"/>
    <col min="11015" max="11264" width="9.140625" style="111"/>
    <col min="11265" max="11265" width="4" style="111" customWidth="1"/>
    <col min="11266" max="11266" width="8.140625" style="111" customWidth="1"/>
    <col min="11267" max="11267" width="49.28515625" style="111" customWidth="1"/>
    <col min="11268" max="11268" width="12" style="111" customWidth="1"/>
    <col min="11269" max="11269" width="14.28515625" style="111" customWidth="1"/>
    <col min="11270" max="11270" width="13.140625" style="111" customWidth="1"/>
    <col min="11271" max="11520" width="9.140625" style="111"/>
    <col min="11521" max="11521" width="4" style="111" customWidth="1"/>
    <col min="11522" max="11522" width="8.140625" style="111" customWidth="1"/>
    <col min="11523" max="11523" width="49.28515625" style="111" customWidth="1"/>
    <col min="11524" max="11524" width="12" style="111" customWidth="1"/>
    <col min="11525" max="11525" width="14.28515625" style="111" customWidth="1"/>
    <col min="11526" max="11526" width="13.140625" style="111" customWidth="1"/>
    <col min="11527" max="11776" width="9.140625" style="111"/>
    <col min="11777" max="11777" width="4" style="111" customWidth="1"/>
    <col min="11778" max="11778" width="8.140625" style="111" customWidth="1"/>
    <col min="11779" max="11779" width="49.28515625" style="111" customWidth="1"/>
    <col min="11780" max="11780" width="12" style="111" customWidth="1"/>
    <col min="11781" max="11781" width="14.28515625" style="111" customWidth="1"/>
    <col min="11782" max="11782" width="13.140625" style="111" customWidth="1"/>
    <col min="11783" max="12032" width="9.140625" style="111"/>
    <col min="12033" max="12033" width="4" style="111" customWidth="1"/>
    <col min="12034" max="12034" width="8.140625" style="111" customWidth="1"/>
    <col min="12035" max="12035" width="49.28515625" style="111" customWidth="1"/>
    <col min="12036" max="12036" width="12" style="111" customWidth="1"/>
    <col min="12037" max="12037" width="14.28515625" style="111" customWidth="1"/>
    <col min="12038" max="12038" width="13.140625" style="111" customWidth="1"/>
    <col min="12039" max="12288" width="9.140625" style="111"/>
    <col min="12289" max="12289" width="4" style="111" customWidth="1"/>
    <col min="12290" max="12290" width="8.140625" style="111" customWidth="1"/>
    <col min="12291" max="12291" width="49.28515625" style="111" customWidth="1"/>
    <col min="12292" max="12292" width="12" style="111" customWidth="1"/>
    <col min="12293" max="12293" width="14.28515625" style="111" customWidth="1"/>
    <col min="12294" max="12294" width="13.140625" style="111" customWidth="1"/>
    <col min="12295" max="12544" width="9.140625" style="111"/>
    <col min="12545" max="12545" width="4" style="111" customWidth="1"/>
    <col min="12546" max="12546" width="8.140625" style="111" customWidth="1"/>
    <col min="12547" max="12547" width="49.28515625" style="111" customWidth="1"/>
    <col min="12548" max="12548" width="12" style="111" customWidth="1"/>
    <col min="12549" max="12549" width="14.28515625" style="111" customWidth="1"/>
    <col min="12550" max="12550" width="13.140625" style="111" customWidth="1"/>
    <col min="12551" max="12800" width="9.140625" style="111"/>
    <col min="12801" max="12801" width="4" style="111" customWidth="1"/>
    <col min="12802" max="12802" width="8.140625" style="111" customWidth="1"/>
    <col min="12803" max="12803" width="49.28515625" style="111" customWidth="1"/>
    <col min="12804" max="12804" width="12" style="111" customWidth="1"/>
    <col min="12805" max="12805" width="14.28515625" style="111" customWidth="1"/>
    <col min="12806" max="12806" width="13.140625" style="111" customWidth="1"/>
    <col min="12807" max="13056" width="9.140625" style="111"/>
    <col min="13057" max="13057" width="4" style="111" customWidth="1"/>
    <col min="13058" max="13058" width="8.140625" style="111" customWidth="1"/>
    <col min="13059" max="13059" width="49.28515625" style="111" customWidth="1"/>
    <col min="13060" max="13060" width="12" style="111" customWidth="1"/>
    <col min="13061" max="13061" width="14.28515625" style="111" customWidth="1"/>
    <col min="13062" max="13062" width="13.140625" style="111" customWidth="1"/>
    <col min="13063" max="13312" width="9.140625" style="111"/>
    <col min="13313" max="13313" width="4" style="111" customWidth="1"/>
    <col min="13314" max="13314" width="8.140625" style="111" customWidth="1"/>
    <col min="13315" max="13315" width="49.28515625" style="111" customWidth="1"/>
    <col min="13316" max="13316" width="12" style="111" customWidth="1"/>
    <col min="13317" max="13317" width="14.28515625" style="111" customWidth="1"/>
    <col min="13318" max="13318" width="13.140625" style="111" customWidth="1"/>
    <col min="13319" max="13568" width="9.140625" style="111"/>
    <col min="13569" max="13569" width="4" style="111" customWidth="1"/>
    <col min="13570" max="13570" width="8.140625" style="111" customWidth="1"/>
    <col min="13571" max="13571" width="49.28515625" style="111" customWidth="1"/>
    <col min="13572" max="13572" width="12" style="111" customWidth="1"/>
    <col min="13573" max="13573" width="14.28515625" style="111" customWidth="1"/>
    <col min="13574" max="13574" width="13.140625" style="111" customWidth="1"/>
    <col min="13575" max="13824" width="9.140625" style="111"/>
    <col min="13825" max="13825" width="4" style="111" customWidth="1"/>
    <col min="13826" max="13826" width="8.140625" style="111" customWidth="1"/>
    <col min="13827" max="13827" width="49.28515625" style="111" customWidth="1"/>
    <col min="13828" max="13828" width="12" style="111" customWidth="1"/>
    <col min="13829" max="13829" width="14.28515625" style="111" customWidth="1"/>
    <col min="13830" max="13830" width="13.140625" style="111" customWidth="1"/>
    <col min="13831" max="14080" width="9.140625" style="111"/>
    <col min="14081" max="14081" width="4" style="111" customWidth="1"/>
    <col min="14082" max="14082" width="8.140625" style="111" customWidth="1"/>
    <col min="14083" max="14083" width="49.28515625" style="111" customWidth="1"/>
    <col min="14084" max="14084" width="12" style="111" customWidth="1"/>
    <col min="14085" max="14085" width="14.28515625" style="111" customWidth="1"/>
    <col min="14086" max="14086" width="13.140625" style="111" customWidth="1"/>
    <col min="14087" max="14336" width="9.140625" style="111"/>
    <col min="14337" max="14337" width="4" style="111" customWidth="1"/>
    <col min="14338" max="14338" width="8.140625" style="111" customWidth="1"/>
    <col min="14339" max="14339" width="49.28515625" style="111" customWidth="1"/>
    <col min="14340" max="14340" width="12" style="111" customWidth="1"/>
    <col min="14341" max="14341" width="14.28515625" style="111" customWidth="1"/>
    <col min="14342" max="14342" width="13.140625" style="111" customWidth="1"/>
    <col min="14343" max="14592" width="9.140625" style="111"/>
    <col min="14593" max="14593" width="4" style="111" customWidth="1"/>
    <col min="14594" max="14594" width="8.140625" style="111" customWidth="1"/>
    <col min="14595" max="14595" width="49.28515625" style="111" customWidth="1"/>
    <col min="14596" max="14596" width="12" style="111" customWidth="1"/>
    <col min="14597" max="14597" width="14.28515625" style="111" customWidth="1"/>
    <col min="14598" max="14598" width="13.140625" style="111" customWidth="1"/>
    <col min="14599" max="14848" width="9.140625" style="111"/>
    <col min="14849" max="14849" width="4" style="111" customWidth="1"/>
    <col min="14850" max="14850" width="8.140625" style="111" customWidth="1"/>
    <col min="14851" max="14851" width="49.28515625" style="111" customWidth="1"/>
    <col min="14852" max="14852" width="12" style="111" customWidth="1"/>
    <col min="14853" max="14853" width="14.28515625" style="111" customWidth="1"/>
    <col min="14854" max="14854" width="13.140625" style="111" customWidth="1"/>
    <col min="14855" max="15104" width="9.140625" style="111"/>
    <col min="15105" max="15105" width="4" style="111" customWidth="1"/>
    <col min="15106" max="15106" width="8.140625" style="111" customWidth="1"/>
    <col min="15107" max="15107" width="49.28515625" style="111" customWidth="1"/>
    <col min="15108" max="15108" width="12" style="111" customWidth="1"/>
    <col min="15109" max="15109" width="14.28515625" style="111" customWidth="1"/>
    <col min="15110" max="15110" width="13.140625" style="111" customWidth="1"/>
    <col min="15111" max="15360" width="9.140625" style="111"/>
    <col min="15361" max="15361" width="4" style="111" customWidth="1"/>
    <col min="15362" max="15362" width="8.140625" style="111" customWidth="1"/>
    <col min="15363" max="15363" width="49.28515625" style="111" customWidth="1"/>
    <col min="15364" max="15364" width="12" style="111" customWidth="1"/>
    <col min="15365" max="15365" width="14.28515625" style="111" customWidth="1"/>
    <col min="15366" max="15366" width="13.140625" style="111" customWidth="1"/>
    <col min="15367" max="15616" width="9.140625" style="111"/>
    <col min="15617" max="15617" width="4" style="111" customWidth="1"/>
    <col min="15618" max="15618" width="8.140625" style="111" customWidth="1"/>
    <col min="15619" max="15619" width="49.28515625" style="111" customWidth="1"/>
    <col min="15620" max="15620" width="12" style="111" customWidth="1"/>
    <col min="15621" max="15621" width="14.28515625" style="111" customWidth="1"/>
    <col min="15622" max="15622" width="13.140625" style="111" customWidth="1"/>
    <col min="15623" max="15872" width="9.140625" style="111"/>
    <col min="15873" max="15873" width="4" style="111" customWidth="1"/>
    <col min="15874" max="15874" width="8.140625" style="111" customWidth="1"/>
    <col min="15875" max="15875" width="49.28515625" style="111" customWidth="1"/>
    <col min="15876" max="15876" width="12" style="111" customWidth="1"/>
    <col min="15877" max="15877" width="14.28515625" style="111" customWidth="1"/>
    <col min="15878" max="15878" width="13.140625" style="111" customWidth="1"/>
    <col min="15879" max="16128" width="9.140625" style="111"/>
    <col min="16129" max="16129" width="4" style="111" customWidth="1"/>
    <col min="16130" max="16130" width="8.140625" style="111" customWidth="1"/>
    <col min="16131" max="16131" width="49.28515625" style="111" customWidth="1"/>
    <col min="16132" max="16132" width="12" style="111" customWidth="1"/>
    <col min="16133" max="16133" width="14.28515625" style="111" customWidth="1"/>
    <col min="16134" max="16134" width="13.140625" style="111" customWidth="1"/>
    <col min="16135" max="16384" width="9.140625" style="111"/>
  </cols>
  <sheetData>
    <row r="1" spans="2:9" x14ac:dyDescent="0.25">
      <c r="C1" s="835" t="s">
        <v>874</v>
      </c>
      <c r="D1" s="835"/>
      <c r="E1" s="835"/>
      <c r="F1" s="835"/>
      <c r="G1" s="110"/>
      <c r="H1" s="110"/>
      <c r="I1" s="110"/>
    </row>
    <row r="3" spans="2:9" x14ac:dyDescent="0.25">
      <c r="B3" s="836" t="s">
        <v>121</v>
      </c>
      <c r="C3" s="836"/>
      <c r="D3" s="836"/>
      <c r="E3" s="836"/>
      <c r="F3" s="836"/>
    </row>
    <row r="4" spans="2:9" x14ac:dyDescent="0.25">
      <c r="B4" s="112"/>
      <c r="C4" s="112"/>
      <c r="D4" s="112"/>
      <c r="E4" s="112"/>
      <c r="F4" s="112"/>
    </row>
    <row r="5" spans="2:9" x14ac:dyDescent="0.25">
      <c r="B5" s="836" t="s">
        <v>875</v>
      </c>
      <c r="C5" s="836"/>
      <c r="D5" s="836"/>
      <c r="E5" s="836"/>
      <c r="F5" s="836"/>
    </row>
    <row r="7" spans="2:9" ht="15.95" customHeight="1" thickBot="1" x14ac:dyDescent="0.3">
      <c r="B7" s="830" t="s">
        <v>122</v>
      </c>
      <c r="C7" s="830"/>
      <c r="D7" s="830"/>
    </row>
    <row r="8" spans="2:9" ht="15.95" customHeight="1" thickBot="1" x14ac:dyDescent="0.3">
      <c r="B8" s="826" t="s">
        <v>123</v>
      </c>
      <c r="C8" s="826"/>
      <c r="D8" s="837" t="s">
        <v>974</v>
      </c>
      <c r="E8" s="838"/>
      <c r="F8" s="839"/>
    </row>
    <row r="9" spans="2:9" ht="15.95" customHeight="1" thickBot="1" x14ac:dyDescent="0.3">
      <c r="B9" s="113"/>
      <c r="C9" s="113"/>
      <c r="D9" s="827" t="s">
        <v>876</v>
      </c>
      <c r="E9" s="828"/>
      <c r="F9" s="829"/>
    </row>
    <row r="10" spans="2:9" ht="64.5" customHeight="1" thickBot="1" x14ac:dyDescent="0.3">
      <c r="B10" s="114" t="s">
        <v>125</v>
      </c>
      <c r="C10" s="115" t="s">
        <v>126</v>
      </c>
      <c r="D10" s="116" t="s">
        <v>97</v>
      </c>
      <c r="E10" s="117" t="s">
        <v>127</v>
      </c>
      <c r="F10" s="118" t="s">
        <v>128</v>
      </c>
    </row>
    <row r="11" spans="2:9" s="124" customFormat="1" ht="12" customHeight="1" thickBot="1" x14ac:dyDescent="0.25">
      <c r="B11" s="119" t="s">
        <v>129</v>
      </c>
      <c r="C11" s="120" t="s">
        <v>130</v>
      </c>
      <c r="D11" s="121" t="s">
        <v>131</v>
      </c>
      <c r="E11" s="122" t="s">
        <v>132</v>
      </c>
      <c r="F11" s="123" t="s">
        <v>133</v>
      </c>
    </row>
    <row r="12" spans="2:9" s="127" customFormat="1" ht="12" customHeight="1" thickBot="1" x14ac:dyDescent="0.25">
      <c r="B12" s="125" t="s">
        <v>9</v>
      </c>
      <c r="C12" s="126" t="s">
        <v>134</v>
      </c>
      <c r="D12" s="787">
        <f>SUM(E12:F12)</f>
        <v>118201533</v>
      </c>
      <c r="E12" s="788">
        <f>SUM(E13:E18)</f>
        <v>118201533</v>
      </c>
      <c r="F12" s="789">
        <f>SUM(F13:F18)</f>
        <v>0</v>
      </c>
    </row>
    <row r="13" spans="2:9" s="127" customFormat="1" ht="12" customHeight="1" x14ac:dyDescent="0.2">
      <c r="B13" s="128" t="s">
        <v>11</v>
      </c>
      <c r="C13" s="129" t="s">
        <v>135</v>
      </c>
      <c r="D13" s="790">
        <f t="shared" ref="D13:D76" si="0">SUM(E13:F13)</f>
        <v>53183086</v>
      </c>
      <c r="E13" s="791">
        <v>53183086</v>
      </c>
      <c r="F13" s="792"/>
    </row>
    <row r="14" spans="2:9" s="127" customFormat="1" ht="12" customHeight="1" x14ac:dyDescent="0.2">
      <c r="B14" s="130" t="s">
        <v>13</v>
      </c>
      <c r="C14" s="131" t="s">
        <v>136</v>
      </c>
      <c r="D14" s="793">
        <f t="shared" si="0"/>
        <v>36203603</v>
      </c>
      <c r="E14" s="794">
        <v>36203603</v>
      </c>
      <c r="F14" s="795"/>
    </row>
    <row r="15" spans="2:9" s="127" customFormat="1" ht="12" customHeight="1" x14ac:dyDescent="0.2">
      <c r="B15" s="130" t="s">
        <v>15</v>
      </c>
      <c r="C15" s="131" t="s">
        <v>137</v>
      </c>
      <c r="D15" s="793">
        <f t="shared" si="0"/>
        <v>27414924</v>
      </c>
      <c r="E15" s="794">
        <v>27414924</v>
      </c>
      <c r="F15" s="795"/>
    </row>
    <row r="16" spans="2:9" s="127" customFormat="1" ht="12" customHeight="1" x14ac:dyDescent="0.2">
      <c r="B16" s="130" t="s">
        <v>17</v>
      </c>
      <c r="C16" s="131" t="s">
        <v>138</v>
      </c>
      <c r="D16" s="793">
        <f t="shared" si="0"/>
        <v>1399920</v>
      </c>
      <c r="E16" s="794">
        <v>1399920</v>
      </c>
      <c r="F16" s="795"/>
    </row>
    <row r="17" spans="2:6" s="127" customFormat="1" ht="12" customHeight="1" x14ac:dyDescent="0.2">
      <c r="B17" s="130" t="s">
        <v>19</v>
      </c>
      <c r="C17" s="131" t="s">
        <v>139</v>
      </c>
      <c r="D17" s="793">
        <f t="shared" si="0"/>
        <v>0</v>
      </c>
      <c r="E17" s="794"/>
      <c r="F17" s="795"/>
    </row>
    <row r="18" spans="2:6" s="127" customFormat="1" ht="12" customHeight="1" thickBot="1" x14ac:dyDescent="0.25">
      <c r="B18" s="132" t="s">
        <v>21</v>
      </c>
      <c r="C18" s="133" t="s">
        <v>756</v>
      </c>
      <c r="D18" s="796">
        <f t="shared" si="0"/>
        <v>0</v>
      </c>
      <c r="E18" s="797"/>
      <c r="F18" s="798"/>
    </row>
    <row r="19" spans="2:6" s="127" customFormat="1" ht="21" customHeight="1" thickBot="1" x14ac:dyDescent="0.25">
      <c r="B19" s="134" t="s">
        <v>31</v>
      </c>
      <c r="C19" s="135" t="s">
        <v>141</v>
      </c>
      <c r="D19" s="799">
        <f t="shared" si="0"/>
        <v>61021200</v>
      </c>
      <c r="E19" s="800">
        <v>60121200</v>
      </c>
      <c r="F19" s="801">
        <v>900000</v>
      </c>
    </row>
    <row r="20" spans="2:6" s="127" customFormat="1" ht="12" hidden="1" customHeight="1" x14ac:dyDescent="0.25">
      <c r="B20" s="128" t="s">
        <v>33</v>
      </c>
      <c r="C20" s="129" t="s">
        <v>34</v>
      </c>
      <c r="D20" s="802">
        <f t="shared" si="0"/>
        <v>0</v>
      </c>
      <c r="E20" s="791"/>
      <c r="F20" s="792"/>
    </row>
    <row r="21" spans="2:6" s="127" customFormat="1" ht="12" hidden="1" customHeight="1" x14ac:dyDescent="0.25">
      <c r="B21" s="130" t="s">
        <v>35</v>
      </c>
      <c r="C21" s="131" t="s">
        <v>142</v>
      </c>
      <c r="D21" s="793">
        <f t="shared" si="0"/>
        <v>0</v>
      </c>
      <c r="E21" s="794"/>
      <c r="F21" s="795"/>
    </row>
    <row r="22" spans="2:6" s="127" customFormat="1" ht="12" hidden="1" customHeight="1" x14ac:dyDescent="0.25">
      <c r="B22" s="130" t="s">
        <v>37</v>
      </c>
      <c r="C22" s="131" t="s">
        <v>143</v>
      </c>
      <c r="D22" s="793">
        <f t="shared" si="0"/>
        <v>0</v>
      </c>
      <c r="E22" s="794"/>
      <c r="F22" s="795"/>
    </row>
    <row r="23" spans="2:6" s="127" customFormat="1" ht="12" hidden="1" customHeight="1" x14ac:dyDescent="0.25">
      <c r="B23" s="130" t="s">
        <v>39</v>
      </c>
      <c r="C23" s="131" t="s">
        <v>144</v>
      </c>
      <c r="D23" s="793">
        <f t="shared" si="0"/>
        <v>0</v>
      </c>
      <c r="E23" s="794"/>
      <c r="F23" s="795"/>
    </row>
    <row r="24" spans="2:6" s="127" customFormat="1" ht="12" hidden="1" customHeight="1" x14ac:dyDescent="0.25">
      <c r="B24" s="130" t="s">
        <v>145</v>
      </c>
      <c r="C24" s="131" t="s">
        <v>146</v>
      </c>
      <c r="D24" s="793">
        <f t="shared" si="0"/>
        <v>18613</v>
      </c>
      <c r="E24" s="794">
        <v>18613</v>
      </c>
      <c r="F24" s="795"/>
    </row>
    <row r="25" spans="2:6" s="127" customFormat="1" ht="12" hidden="1" customHeight="1" thickBot="1" x14ac:dyDescent="0.25">
      <c r="B25" s="132" t="s">
        <v>147</v>
      </c>
      <c r="C25" s="133" t="s">
        <v>148</v>
      </c>
      <c r="D25" s="793">
        <f t="shared" si="0"/>
        <v>0</v>
      </c>
      <c r="E25" s="794"/>
      <c r="F25" s="795"/>
    </row>
    <row r="26" spans="2:6" s="127" customFormat="1" ht="21" customHeight="1" thickBot="1" x14ac:dyDescent="0.25">
      <c r="B26" s="134" t="s">
        <v>41</v>
      </c>
      <c r="C26" s="137" t="s">
        <v>149</v>
      </c>
      <c r="D26" s="793">
        <f t="shared" si="0"/>
        <v>0</v>
      </c>
      <c r="E26" s="794">
        <f>SUM(E27:E32)</f>
        <v>0</v>
      </c>
      <c r="F26" s="795">
        <f>SUM(F27:F32)</f>
        <v>0</v>
      </c>
    </row>
    <row r="27" spans="2:6" s="127" customFormat="1" ht="12" hidden="1" customHeight="1" x14ac:dyDescent="0.25">
      <c r="B27" s="128" t="s">
        <v>150</v>
      </c>
      <c r="C27" s="129" t="s">
        <v>151</v>
      </c>
      <c r="D27" s="793">
        <f t="shared" si="0"/>
        <v>0</v>
      </c>
      <c r="E27" s="794"/>
      <c r="F27" s="795"/>
    </row>
    <row r="28" spans="2:6" s="127" customFormat="1" ht="12" hidden="1" customHeight="1" x14ac:dyDescent="0.25">
      <c r="B28" s="130" t="s">
        <v>152</v>
      </c>
      <c r="C28" s="131" t="s">
        <v>153</v>
      </c>
      <c r="D28" s="793">
        <f t="shared" si="0"/>
        <v>0</v>
      </c>
      <c r="E28" s="794"/>
      <c r="F28" s="795"/>
    </row>
    <row r="29" spans="2:6" s="127" customFormat="1" ht="12" hidden="1" customHeight="1" x14ac:dyDescent="0.25">
      <c r="B29" s="130" t="s">
        <v>154</v>
      </c>
      <c r="C29" s="131" t="s">
        <v>155</v>
      </c>
      <c r="D29" s="793">
        <f t="shared" si="0"/>
        <v>0</v>
      </c>
      <c r="E29" s="794"/>
      <c r="F29" s="795"/>
    </row>
    <row r="30" spans="2:6" s="127" customFormat="1" ht="12" hidden="1" customHeight="1" x14ac:dyDescent="0.25">
      <c r="B30" s="130" t="s">
        <v>156</v>
      </c>
      <c r="C30" s="131" t="s">
        <v>157</v>
      </c>
      <c r="D30" s="793">
        <f t="shared" si="0"/>
        <v>0</v>
      </c>
      <c r="E30" s="794"/>
      <c r="F30" s="795"/>
    </row>
    <row r="31" spans="2:6" s="127" customFormat="1" ht="12" hidden="1" customHeight="1" x14ac:dyDescent="0.25">
      <c r="B31" s="130" t="s">
        <v>158</v>
      </c>
      <c r="C31" s="131" t="s">
        <v>159</v>
      </c>
      <c r="D31" s="793">
        <f t="shared" si="0"/>
        <v>0</v>
      </c>
      <c r="E31" s="794"/>
      <c r="F31" s="795"/>
    </row>
    <row r="32" spans="2:6" s="127" customFormat="1" ht="12" hidden="1" customHeight="1" thickBot="1" x14ac:dyDescent="0.25">
      <c r="B32" s="132" t="s">
        <v>160</v>
      </c>
      <c r="C32" s="133" t="s">
        <v>161</v>
      </c>
      <c r="D32" s="796">
        <f t="shared" si="0"/>
        <v>0</v>
      </c>
      <c r="E32" s="797"/>
      <c r="F32" s="798"/>
    </row>
    <row r="33" spans="2:6" s="127" customFormat="1" ht="12" customHeight="1" thickBot="1" x14ac:dyDescent="0.25">
      <c r="B33" s="134" t="s">
        <v>162</v>
      </c>
      <c r="C33" s="137" t="s">
        <v>163</v>
      </c>
      <c r="D33" s="799">
        <f t="shared" si="0"/>
        <v>18335000</v>
      </c>
      <c r="E33" s="803">
        <f>SUM(E34:E39)</f>
        <v>18335000</v>
      </c>
      <c r="F33" s="804">
        <f>SUM(F34,F37:F39)</f>
        <v>0</v>
      </c>
    </row>
    <row r="34" spans="2:6" s="127" customFormat="1" ht="12" customHeight="1" x14ac:dyDescent="0.2">
      <c r="B34" s="128" t="s">
        <v>45</v>
      </c>
      <c r="C34" s="129" t="s">
        <v>757</v>
      </c>
      <c r="D34" s="802"/>
      <c r="E34" s="791"/>
      <c r="F34" s="792"/>
    </row>
    <row r="35" spans="2:6" s="127" customFormat="1" ht="12" customHeight="1" x14ac:dyDescent="0.2">
      <c r="B35" s="130" t="s">
        <v>46</v>
      </c>
      <c r="C35" s="131" t="s">
        <v>758</v>
      </c>
      <c r="D35" s="793">
        <f t="shared" si="0"/>
        <v>15500000</v>
      </c>
      <c r="E35" s="794">
        <v>15500000</v>
      </c>
      <c r="F35" s="795"/>
    </row>
    <row r="36" spans="2:6" s="127" customFormat="1" ht="12" customHeight="1" x14ac:dyDescent="0.2">
      <c r="B36" s="130" t="s">
        <v>48</v>
      </c>
      <c r="C36" s="131" t="s">
        <v>759</v>
      </c>
      <c r="D36" s="793">
        <f t="shared" si="0"/>
        <v>0</v>
      </c>
      <c r="E36" s="794"/>
      <c r="F36" s="795"/>
    </row>
    <row r="37" spans="2:6" s="127" customFormat="1" ht="12" customHeight="1" x14ac:dyDescent="0.2">
      <c r="B37" s="130" t="s">
        <v>168</v>
      </c>
      <c r="C37" s="131" t="s">
        <v>166</v>
      </c>
      <c r="D37" s="793"/>
      <c r="E37" s="794">
        <v>2800000</v>
      </c>
      <c r="F37" s="795"/>
    </row>
    <row r="38" spans="2:6" s="127" customFormat="1" ht="12" customHeight="1" x14ac:dyDescent="0.2">
      <c r="B38" s="130" t="s">
        <v>760</v>
      </c>
      <c r="C38" s="131" t="s">
        <v>167</v>
      </c>
      <c r="D38" s="793">
        <f t="shared" si="0"/>
        <v>0</v>
      </c>
      <c r="E38" s="794"/>
      <c r="F38" s="795"/>
    </row>
    <row r="39" spans="2:6" s="127" customFormat="1" ht="12" customHeight="1" thickBot="1" x14ac:dyDescent="0.25">
      <c r="B39" s="132" t="s">
        <v>761</v>
      </c>
      <c r="C39" s="133" t="s">
        <v>169</v>
      </c>
      <c r="D39" s="796">
        <f t="shared" si="0"/>
        <v>35000</v>
      </c>
      <c r="E39" s="797">
        <v>35000</v>
      </c>
      <c r="F39" s="798"/>
    </row>
    <row r="40" spans="2:6" s="127" customFormat="1" ht="12" customHeight="1" thickBot="1" x14ac:dyDescent="0.25">
      <c r="B40" s="134" t="s">
        <v>50</v>
      </c>
      <c r="C40" s="137" t="s">
        <v>170</v>
      </c>
      <c r="D40" s="799">
        <f t="shared" si="0"/>
        <v>12024000</v>
      </c>
      <c r="E40" s="803">
        <f>SUM(E41:E50)</f>
        <v>12024000</v>
      </c>
      <c r="F40" s="804">
        <f>SUM(F41:F50)</f>
        <v>0</v>
      </c>
    </row>
    <row r="41" spans="2:6" s="127" customFormat="1" ht="12" customHeight="1" x14ac:dyDescent="0.2">
      <c r="B41" s="128" t="s">
        <v>52</v>
      </c>
      <c r="C41" s="129" t="s">
        <v>12</v>
      </c>
      <c r="D41" s="802">
        <f t="shared" si="0"/>
        <v>3050000</v>
      </c>
      <c r="E41" s="791">
        <v>3050000</v>
      </c>
      <c r="F41" s="792"/>
    </row>
    <row r="42" spans="2:6" s="127" customFormat="1" ht="12" customHeight="1" x14ac:dyDescent="0.2">
      <c r="B42" s="130" t="s">
        <v>54</v>
      </c>
      <c r="C42" s="131" t="s">
        <v>14</v>
      </c>
      <c r="D42" s="793">
        <f t="shared" si="0"/>
        <v>2776000</v>
      </c>
      <c r="E42" s="794">
        <v>2776000</v>
      </c>
      <c r="F42" s="795"/>
    </row>
    <row r="43" spans="2:6" s="127" customFormat="1" ht="12" customHeight="1" x14ac:dyDescent="0.2">
      <c r="B43" s="130" t="s">
        <v>56</v>
      </c>
      <c r="C43" s="131" t="s">
        <v>16</v>
      </c>
      <c r="D43" s="793">
        <f t="shared" si="0"/>
        <v>580000</v>
      </c>
      <c r="E43" s="794">
        <v>580000</v>
      </c>
      <c r="F43" s="795"/>
    </row>
    <row r="44" spans="2:6" s="127" customFormat="1" ht="12" customHeight="1" x14ac:dyDescent="0.2">
      <c r="B44" s="130" t="s">
        <v>171</v>
      </c>
      <c r="C44" s="131" t="s">
        <v>18</v>
      </c>
      <c r="D44" s="793">
        <f t="shared" si="0"/>
        <v>0</v>
      </c>
      <c r="E44" s="794"/>
      <c r="F44" s="795"/>
    </row>
    <row r="45" spans="2:6" s="127" customFormat="1" ht="12" customHeight="1" x14ac:dyDescent="0.2">
      <c r="B45" s="130" t="s">
        <v>172</v>
      </c>
      <c r="C45" s="131" t="s">
        <v>20</v>
      </c>
      <c r="D45" s="793">
        <f t="shared" si="0"/>
        <v>3768000</v>
      </c>
      <c r="E45" s="794">
        <v>3768000</v>
      </c>
      <c r="F45" s="795"/>
    </row>
    <row r="46" spans="2:6" s="127" customFormat="1" ht="12" customHeight="1" x14ac:dyDescent="0.2">
      <c r="B46" s="130" t="s">
        <v>173</v>
      </c>
      <c r="C46" s="131" t="s">
        <v>174</v>
      </c>
      <c r="D46" s="793">
        <f t="shared" si="0"/>
        <v>1844000</v>
      </c>
      <c r="E46" s="794">
        <v>1844000</v>
      </c>
      <c r="F46" s="795"/>
    </row>
    <row r="47" spans="2:6" s="127" customFormat="1" ht="12" customHeight="1" x14ac:dyDescent="0.2">
      <c r="B47" s="130" t="s">
        <v>175</v>
      </c>
      <c r="C47" s="131" t="s">
        <v>176</v>
      </c>
      <c r="D47" s="793">
        <f t="shared" si="0"/>
        <v>0</v>
      </c>
      <c r="E47" s="794"/>
      <c r="F47" s="795"/>
    </row>
    <row r="48" spans="2:6" s="127" customFormat="1" ht="12" customHeight="1" x14ac:dyDescent="0.2">
      <c r="B48" s="130" t="s">
        <v>177</v>
      </c>
      <c r="C48" s="131" t="s">
        <v>26</v>
      </c>
      <c r="D48" s="793">
        <f t="shared" si="0"/>
        <v>6000</v>
      </c>
      <c r="E48" s="794">
        <v>6000</v>
      </c>
      <c r="F48" s="795"/>
    </row>
    <row r="49" spans="2:6" s="127" customFormat="1" ht="12" customHeight="1" x14ac:dyDescent="0.2">
      <c r="B49" s="130" t="s">
        <v>178</v>
      </c>
      <c r="C49" s="131" t="s">
        <v>28</v>
      </c>
      <c r="D49" s="793">
        <f t="shared" si="0"/>
        <v>0</v>
      </c>
      <c r="E49" s="794"/>
      <c r="F49" s="795"/>
    </row>
    <row r="50" spans="2:6" s="127" customFormat="1" ht="12" customHeight="1" thickBot="1" x14ac:dyDescent="0.25">
      <c r="B50" s="132" t="s">
        <v>179</v>
      </c>
      <c r="C50" s="133" t="s">
        <v>30</v>
      </c>
      <c r="D50" s="796">
        <f t="shared" si="0"/>
        <v>0</v>
      </c>
      <c r="E50" s="797"/>
      <c r="F50" s="798"/>
    </row>
    <row r="51" spans="2:6" s="127" customFormat="1" ht="12" customHeight="1" thickBot="1" x14ac:dyDescent="0.25">
      <c r="B51" s="134" t="s">
        <v>58</v>
      </c>
      <c r="C51" s="137" t="s">
        <v>180</v>
      </c>
      <c r="D51" s="799">
        <f t="shared" si="0"/>
        <v>1530000</v>
      </c>
      <c r="E51" s="803">
        <f>SUM(E52:E56)</f>
        <v>1530000</v>
      </c>
      <c r="F51" s="804">
        <f>SUM(F52:F56)</f>
        <v>0</v>
      </c>
    </row>
    <row r="52" spans="2:6" s="127" customFormat="1" ht="12" customHeight="1" x14ac:dyDescent="0.2">
      <c r="B52" s="128" t="s">
        <v>181</v>
      </c>
      <c r="C52" s="129" t="s">
        <v>53</v>
      </c>
      <c r="D52" s="802">
        <f t="shared" si="0"/>
        <v>0</v>
      </c>
      <c r="E52" s="791"/>
      <c r="F52" s="792"/>
    </row>
    <row r="53" spans="2:6" s="127" customFormat="1" ht="12" customHeight="1" x14ac:dyDescent="0.2">
      <c r="B53" s="130" t="s">
        <v>182</v>
      </c>
      <c r="C53" s="131" t="s">
        <v>55</v>
      </c>
      <c r="D53" s="793">
        <f t="shared" si="0"/>
        <v>0</v>
      </c>
      <c r="E53" s="794"/>
      <c r="F53" s="795"/>
    </row>
    <row r="54" spans="2:6" s="127" customFormat="1" ht="12" customHeight="1" x14ac:dyDescent="0.2">
      <c r="B54" s="130" t="s">
        <v>183</v>
      </c>
      <c r="C54" s="131" t="s">
        <v>57</v>
      </c>
      <c r="D54" s="793">
        <f t="shared" si="0"/>
        <v>1530000</v>
      </c>
      <c r="E54" s="794">
        <v>1530000</v>
      </c>
      <c r="F54" s="795"/>
    </row>
    <row r="55" spans="2:6" s="127" customFormat="1" ht="12" customHeight="1" x14ac:dyDescent="0.2">
      <c r="B55" s="130" t="s">
        <v>184</v>
      </c>
      <c r="C55" s="131" t="s">
        <v>185</v>
      </c>
      <c r="D55" s="793">
        <f t="shared" si="0"/>
        <v>0</v>
      </c>
      <c r="E55" s="794"/>
      <c r="F55" s="795"/>
    </row>
    <row r="56" spans="2:6" s="127" customFormat="1" ht="12" customHeight="1" thickBot="1" x14ac:dyDescent="0.25">
      <c r="B56" s="132" t="s">
        <v>186</v>
      </c>
      <c r="C56" s="133" t="s">
        <v>187</v>
      </c>
      <c r="D56" s="796">
        <f t="shared" si="0"/>
        <v>0</v>
      </c>
      <c r="E56" s="797"/>
      <c r="F56" s="798"/>
    </row>
    <row r="57" spans="2:6" s="127" customFormat="1" ht="12" customHeight="1" thickBot="1" x14ac:dyDescent="0.25">
      <c r="B57" s="134" t="s">
        <v>188</v>
      </c>
      <c r="C57" s="137" t="s">
        <v>189</v>
      </c>
      <c r="D57" s="799">
        <f t="shared" si="0"/>
        <v>0</v>
      </c>
      <c r="E57" s="803"/>
      <c r="F57" s="804">
        <f>SUM(F58:F61)</f>
        <v>0</v>
      </c>
    </row>
    <row r="58" spans="2:6" s="127" customFormat="1" ht="12" hidden="1" customHeight="1" x14ac:dyDescent="0.25">
      <c r="B58" s="128" t="s">
        <v>190</v>
      </c>
      <c r="C58" s="129" t="s">
        <v>191</v>
      </c>
      <c r="D58" s="802">
        <f t="shared" si="0"/>
        <v>0</v>
      </c>
      <c r="E58" s="791"/>
      <c r="F58" s="792"/>
    </row>
    <row r="59" spans="2:6" s="127" customFormat="1" ht="12" hidden="1" customHeight="1" x14ac:dyDescent="0.25">
      <c r="B59" s="130" t="s">
        <v>192</v>
      </c>
      <c r="C59" s="131" t="s">
        <v>193</v>
      </c>
      <c r="D59" s="793">
        <f t="shared" si="0"/>
        <v>0</v>
      </c>
      <c r="E59" s="794"/>
      <c r="F59" s="795"/>
    </row>
    <row r="60" spans="2:6" s="127" customFormat="1" ht="12" hidden="1" customHeight="1" x14ac:dyDescent="0.25">
      <c r="B60" s="130" t="s">
        <v>194</v>
      </c>
      <c r="C60" s="131" t="s">
        <v>195</v>
      </c>
      <c r="D60" s="793">
        <f t="shared" si="0"/>
        <v>0</v>
      </c>
      <c r="E60" s="794"/>
      <c r="F60" s="795"/>
    </row>
    <row r="61" spans="2:6" s="127" customFormat="1" ht="12" hidden="1" customHeight="1" thickBot="1" x14ac:dyDescent="0.25">
      <c r="B61" s="132" t="s">
        <v>196</v>
      </c>
      <c r="C61" s="133" t="s">
        <v>197</v>
      </c>
      <c r="D61" s="796">
        <f t="shared" si="0"/>
        <v>0</v>
      </c>
      <c r="E61" s="797"/>
      <c r="F61" s="798"/>
    </row>
    <row r="62" spans="2:6" s="127" customFormat="1" ht="12" customHeight="1" thickBot="1" x14ac:dyDescent="0.25">
      <c r="B62" s="134" t="s">
        <v>62</v>
      </c>
      <c r="C62" s="135" t="s">
        <v>198</v>
      </c>
      <c r="D62" s="799">
        <f t="shared" si="0"/>
        <v>0</v>
      </c>
      <c r="E62" s="803">
        <f>SUM(E63:E66)</f>
        <v>0</v>
      </c>
      <c r="F62" s="804">
        <f>SUM(F63:F66)</f>
        <v>0</v>
      </c>
    </row>
    <row r="63" spans="2:6" s="127" customFormat="1" ht="12" hidden="1" customHeight="1" x14ac:dyDescent="0.25">
      <c r="B63" s="128" t="s">
        <v>199</v>
      </c>
      <c r="C63" s="129" t="s">
        <v>200</v>
      </c>
      <c r="D63" s="802">
        <f t="shared" si="0"/>
        <v>0</v>
      </c>
      <c r="E63" s="791"/>
      <c r="F63" s="792"/>
    </row>
    <row r="64" spans="2:6" s="127" customFormat="1" ht="12" hidden="1" customHeight="1" x14ac:dyDescent="0.25">
      <c r="B64" s="130" t="s">
        <v>201</v>
      </c>
      <c r="C64" s="131" t="s">
        <v>202</v>
      </c>
      <c r="D64" s="793">
        <f t="shared" si="0"/>
        <v>0</v>
      </c>
      <c r="E64" s="794"/>
      <c r="F64" s="795"/>
    </row>
    <row r="65" spans="2:6" s="127" customFormat="1" ht="12" hidden="1" customHeight="1" x14ac:dyDescent="0.25">
      <c r="B65" s="130" t="s">
        <v>203</v>
      </c>
      <c r="C65" s="131" t="s">
        <v>204</v>
      </c>
      <c r="D65" s="793">
        <f t="shared" si="0"/>
        <v>0</v>
      </c>
      <c r="E65" s="794"/>
      <c r="F65" s="795"/>
    </row>
    <row r="66" spans="2:6" s="127" customFormat="1" ht="12" hidden="1" customHeight="1" thickBot="1" x14ac:dyDescent="0.25">
      <c r="B66" s="132" t="s">
        <v>205</v>
      </c>
      <c r="C66" s="133" t="s">
        <v>206</v>
      </c>
      <c r="D66" s="793">
        <f t="shared" si="0"/>
        <v>0</v>
      </c>
      <c r="E66" s="797"/>
      <c r="F66" s="798"/>
    </row>
    <row r="67" spans="2:6" s="127" customFormat="1" ht="21.75" customHeight="1" thickBot="1" x14ac:dyDescent="0.25">
      <c r="B67" s="134" t="s">
        <v>64</v>
      </c>
      <c r="C67" s="137" t="s">
        <v>207</v>
      </c>
      <c r="D67" s="805">
        <f t="shared" si="0"/>
        <v>211111733</v>
      </c>
      <c r="E67" s="803">
        <f>SUM(E12,E19,E26,E33,E40,E51,E57,E62)</f>
        <v>210211733</v>
      </c>
      <c r="F67" s="804">
        <f>SUM(F12,F19,F26,F33,F40,F51,F57,F62)</f>
        <v>900000</v>
      </c>
    </row>
    <row r="68" spans="2:6" s="127" customFormat="1" ht="12" customHeight="1" thickBot="1" x14ac:dyDescent="0.25">
      <c r="B68" s="138" t="s">
        <v>208</v>
      </c>
      <c r="C68" s="135" t="s">
        <v>209</v>
      </c>
      <c r="D68" s="799">
        <f t="shared" si="0"/>
        <v>0</v>
      </c>
      <c r="E68" s="803">
        <f>SUM(E69:E71)</f>
        <v>0</v>
      </c>
      <c r="F68" s="804">
        <f>SUM(F69:F71)</f>
        <v>0</v>
      </c>
    </row>
    <row r="69" spans="2:6" s="127" customFormat="1" ht="12" hidden="1" customHeight="1" x14ac:dyDescent="0.25">
      <c r="B69" s="128" t="s">
        <v>210</v>
      </c>
      <c r="C69" s="129" t="s">
        <v>211</v>
      </c>
      <c r="D69" s="802">
        <f t="shared" si="0"/>
        <v>0</v>
      </c>
      <c r="E69" s="791"/>
      <c r="F69" s="792"/>
    </row>
    <row r="70" spans="2:6" s="127" customFormat="1" ht="12" hidden="1" customHeight="1" x14ac:dyDescent="0.25">
      <c r="B70" s="130" t="s">
        <v>212</v>
      </c>
      <c r="C70" s="131" t="s">
        <v>213</v>
      </c>
      <c r="D70" s="793">
        <f t="shared" si="0"/>
        <v>0</v>
      </c>
      <c r="E70" s="794"/>
      <c r="F70" s="795"/>
    </row>
    <row r="71" spans="2:6" s="127" customFormat="1" ht="12" hidden="1" customHeight="1" thickBot="1" x14ac:dyDescent="0.25">
      <c r="B71" s="132" t="s">
        <v>214</v>
      </c>
      <c r="C71" s="139" t="s">
        <v>215</v>
      </c>
      <c r="D71" s="796">
        <f t="shared" si="0"/>
        <v>0</v>
      </c>
      <c r="E71" s="797"/>
      <c r="F71" s="798"/>
    </row>
    <row r="72" spans="2:6" s="127" customFormat="1" ht="12" customHeight="1" thickBot="1" x14ac:dyDescent="0.25">
      <c r="B72" s="138" t="s">
        <v>216</v>
      </c>
      <c r="C72" s="135" t="s">
        <v>217</v>
      </c>
      <c r="D72" s="799">
        <f t="shared" si="0"/>
        <v>0</v>
      </c>
      <c r="E72" s="803">
        <f>SUM(E73:E76)</f>
        <v>0</v>
      </c>
      <c r="F72" s="804">
        <f>SUM(F73:F76)</f>
        <v>0</v>
      </c>
    </row>
    <row r="73" spans="2:6" s="127" customFormat="1" ht="12" hidden="1" customHeight="1" x14ac:dyDescent="0.25">
      <c r="B73" s="128" t="s">
        <v>218</v>
      </c>
      <c r="C73" s="129" t="s">
        <v>219</v>
      </c>
      <c r="D73" s="802">
        <f t="shared" si="0"/>
        <v>0</v>
      </c>
      <c r="E73" s="791"/>
      <c r="F73" s="792"/>
    </row>
    <row r="74" spans="2:6" s="127" customFormat="1" ht="12" hidden="1" customHeight="1" x14ac:dyDescent="0.25">
      <c r="B74" s="130" t="s">
        <v>220</v>
      </c>
      <c r="C74" s="131" t="s">
        <v>221</v>
      </c>
      <c r="D74" s="793">
        <f t="shared" si="0"/>
        <v>0</v>
      </c>
      <c r="E74" s="794"/>
      <c r="F74" s="795"/>
    </row>
    <row r="75" spans="2:6" s="127" customFormat="1" ht="12" hidden="1" customHeight="1" x14ac:dyDescent="0.25">
      <c r="B75" s="130" t="s">
        <v>222</v>
      </c>
      <c r="C75" s="131" t="s">
        <v>223</v>
      </c>
      <c r="D75" s="793">
        <f t="shared" si="0"/>
        <v>0</v>
      </c>
      <c r="E75" s="794"/>
      <c r="F75" s="795"/>
    </row>
    <row r="76" spans="2:6" s="127" customFormat="1" ht="12" hidden="1" customHeight="1" thickBot="1" x14ac:dyDescent="0.25">
      <c r="B76" s="132" t="s">
        <v>224</v>
      </c>
      <c r="C76" s="133" t="s">
        <v>225</v>
      </c>
      <c r="D76" s="796">
        <f t="shared" si="0"/>
        <v>0</v>
      </c>
      <c r="E76" s="797"/>
      <c r="F76" s="798"/>
    </row>
    <row r="77" spans="2:6" s="127" customFormat="1" ht="12" customHeight="1" thickBot="1" x14ac:dyDescent="0.25">
      <c r="B77" s="138" t="s">
        <v>226</v>
      </c>
      <c r="C77" s="135" t="s">
        <v>227</v>
      </c>
      <c r="D77" s="799">
        <f t="shared" ref="D77:D90" si="1">SUM(E77:F77)</f>
        <v>58354975</v>
      </c>
      <c r="E77" s="803">
        <f>SUM(E78:E79)</f>
        <v>58088855</v>
      </c>
      <c r="F77" s="804">
        <f>SUM(F78:F79)</f>
        <v>266120</v>
      </c>
    </row>
    <row r="78" spans="2:6" s="127" customFormat="1" ht="12" customHeight="1" x14ac:dyDescent="0.2">
      <c r="B78" s="128" t="s">
        <v>228</v>
      </c>
      <c r="C78" s="129" t="s">
        <v>229</v>
      </c>
      <c r="D78" s="802">
        <f t="shared" si="1"/>
        <v>58354975</v>
      </c>
      <c r="E78" s="791">
        <v>58088855</v>
      </c>
      <c r="F78" s="792">
        <v>266120</v>
      </c>
    </row>
    <row r="79" spans="2:6" s="127" customFormat="1" ht="12" customHeight="1" thickBot="1" x14ac:dyDescent="0.25">
      <c r="B79" s="132" t="s">
        <v>230</v>
      </c>
      <c r="C79" s="133" t="s">
        <v>231</v>
      </c>
      <c r="D79" s="796">
        <f t="shared" si="1"/>
        <v>0</v>
      </c>
      <c r="E79" s="797"/>
      <c r="F79" s="798"/>
    </row>
    <row r="80" spans="2:6" s="127" customFormat="1" ht="12" customHeight="1" thickBot="1" x14ac:dyDescent="0.25">
      <c r="B80" s="138" t="s">
        <v>232</v>
      </c>
      <c r="C80" s="135" t="s">
        <v>233</v>
      </c>
      <c r="D80" s="799">
        <f t="shared" si="1"/>
        <v>0</v>
      </c>
      <c r="E80" s="803">
        <f>SUM(E81:E83)</f>
        <v>0</v>
      </c>
      <c r="F80" s="804">
        <f>SUM(F81:F83)</f>
        <v>0</v>
      </c>
    </row>
    <row r="81" spans="2:6" s="127" customFormat="1" ht="12" hidden="1" customHeight="1" x14ac:dyDescent="0.25">
      <c r="B81" s="128" t="s">
        <v>234</v>
      </c>
      <c r="C81" s="129" t="s">
        <v>235</v>
      </c>
      <c r="D81" s="802">
        <f t="shared" si="1"/>
        <v>0</v>
      </c>
      <c r="E81" s="791"/>
      <c r="F81" s="792"/>
    </row>
    <row r="82" spans="2:6" s="127" customFormat="1" ht="12" hidden="1" customHeight="1" x14ac:dyDescent="0.25">
      <c r="B82" s="130" t="s">
        <v>236</v>
      </c>
      <c r="C82" s="131" t="s">
        <v>237</v>
      </c>
      <c r="D82" s="793">
        <f t="shared" si="1"/>
        <v>0</v>
      </c>
      <c r="E82" s="794"/>
      <c r="F82" s="795"/>
    </row>
    <row r="83" spans="2:6" s="127" customFormat="1" ht="12" hidden="1" customHeight="1" thickBot="1" x14ac:dyDescent="0.25">
      <c r="B83" s="132" t="s">
        <v>238</v>
      </c>
      <c r="C83" s="133" t="s">
        <v>239</v>
      </c>
      <c r="D83" s="796">
        <f t="shared" si="1"/>
        <v>0</v>
      </c>
      <c r="E83" s="797"/>
      <c r="F83" s="798"/>
    </row>
    <row r="84" spans="2:6" s="127" customFormat="1" ht="12" customHeight="1" thickBot="1" x14ac:dyDescent="0.25">
      <c r="B84" s="138" t="s">
        <v>240</v>
      </c>
      <c r="C84" s="135" t="s">
        <v>241</v>
      </c>
      <c r="D84" s="799">
        <f t="shared" si="1"/>
        <v>0</v>
      </c>
      <c r="E84" s="803">
        <f>SUM(E85:E88)</f>
        <v>0</v>
      </c>
      <c r="F84" s="804">
        <f>SUM(F85:F88)</f>
        <v>0</v>
      </c>
    </row>
    <row r="85" spans="2:6" s="127" customFormat="1" ht="12" hidden="1" customHeight="1" x14ac:dyDescent="0.25">
      <c r="B85" s="140" t="s">
        <v>242</v>
      </c>
      <c r="C85" s="129" t="s">
        <v>243</v>
      </c>
      <c r="D85" s="802">
        <f t="shared" si="1"/>
        <v>0</v>
      </c>
      <c r="E85" s="791"/>
      <c r="F85" s="792"/>
    </row>
    <row r="86" spans="2:6" s="127" customFormat="1" ht="12" hidden="1" customHeight="1" x14ac:dyDescent="0.25">
      <c r="B86" s="141" t="s">
        <v>244</v>
      </c>
      <c r="C86" s="131" t="s">
        <v>245</v>
      </c>
      <c r="D86" s="793">
        <f t="shared" si="1"/>
        <v>0</v>
      </c>
      <c r="E86" s="794"/>
      <c r="F86" s="795"/>
    </row>
    <row r="87" spans="2:6" s="127" customFormat="1" ht="12" hidden="1" customHeight="1" x14ac:dyDescent="0.25">
      <c r="B87" s="141" t="s">
        <v>246</v>
      </c>
      <c r="C87" s="131" t="s">
        <v>247</v>
      </c>
      <c r="D87" s="793">
        <f t="shared" si="1"/>
        <v>0</v>
      </c>
      <c r="E87" s="794"/>
      <c r="F87" s="795"/>
    </row>
    <row r="88" spans="2:6" s="127" customFormat="1" ht="12" hidden="1" customHeight="1" thickBot="1" x14ac:dyDescent="0.25">
      <c r="B88" s="142" t="s">
        <v>248</v>
      </c>
      <c r="C88" s="133" t="s">
        <v>249</v>
      </c>
      <c r="D88" s="796">
        <f t="shared" si="1"/>
        <v>0</v>
      </c>
      <c r="E88" s="794"/>
      <c r="F88" s="795"/>
    </row>
    <row r="89" spans="2:6" s="127" customFormat="1" ht="13.5" customHeight="1" thickBot="1" x14ac:dyDescent="0.25">
      <c r="B89" s="138" t="s">
        <v>250</v>
      </c>
      <c r="C89" s="135" t="s">
        <v>251</v>
      </c>
      <c r="D89" s="799">
        <f t="shared" si="1"/>
        <v>0</v>
      </c>
      <c r="E89" s="797"/>
      <c r="F89" s="798"/>
    </row>
    <row r="90" spans="2:6" s="127" customFormat="1" ht="15.75" customHeight="1" thickBot="1" x14ac:dyDescent="0.25">
      <c r="B90" s="138" t="s">
        <v>252</v>
      </c>
      <c r="C90" s="143" t="s">
        <v>253</v>
      </c>
      <c r="D90" s="806">
        <f t="shared" si="1"/>
        <v>58354975</v>
      </c>
      <c r="E90" s="807">
        <f>SUM(E68,E72,E77,E80,D84,D89)</f>
        <v>58088855</v>
      </c>
      <c r="F90" s="808">
        <f>SUM(F68,F72,F77,F80,E84,E89)</f>
        <v>266120</v>
      </c>
    </row>
    <row r="91" spans="2:6" s="127" customFormat="1" ht="32.25" customHeight="1" thickBot="1" x14ac:dyDescent="0.25">
      <c r="B91" s="144" t="s">
        <v>254</v>
      </c>
      <c r="C91" s="145" t="s">
        <v>255</v>
      </c>
      <c r="D91" s="809">
        <f>+D67+D90</f>
        <v>269466708</v>
      </c>
      <c r="E91" s="810">
        <f>SUM(E90,E67)</f>
        <v>268300588</v>
      </c>
      <c r="F91" s="811">
        <f>SUM(F90,F67)</f>
        <v>1166120</v>
      </c>
    </row>
    <row r="92" spans="2:6" s="127" customFormat="1" ht="83.25" customHeight="1" x14ac:dyDescent="0.2">
      <c r="B92" s="146"/>
      <c r="C92" s="147"/>
      <c r="D92" s="148"/>
    </row>
    <row r="93" spans="2:6" ht="16.5" customHeight="1" x14ac:dyDescent="0.25">
      <c r="B93" s="830" t="s">
        <v>256</v>
      </c>
      <c r="C93" s="830"/>
      <c r="D93" s="830"/>
      <c r="E93" s="830"/>
      <c r="F93" s="830"/>
    </row>
    <row r="94" spans="2:6" ht="16.5" customHeight="1" x14ac:dyDescent="0.25">
      <c r="B94" s="149"/>
      <c r="C94" s="149"/>
      <c r="D94" s="831" t="s">
        <v>974</v>
      </c>
      <c r="E94" s="831"/>
      <c r="F94" s="831"/>
    </row>
    <row r="95" spans="2:6" s="110" customFormat="1" ht="16.5" customHeight="1" thickBot="1" x14ac:dyDescent="0.3">
      <c r="B95" s="832" t="s">
        <v>257</v>
      </c>
      <c r="C95" s="832"/>
      <c r="D95" s="833" t="s">
        <v>876</v>
      </c>
      <c r="E95" s="833"/>
      <c r="F95" s="833"/>
    </row>
    <row r="96" spans="2:6" ht="54.75" customHeight="1" thickBot="1" x14ac:dyDescent="0.3">
      <c r="B96" s="150" t="s">
        <v>125</v>
      </c>
      <c r="C96" s="151" t="s">
        <v>258</v>
      </c>
      <c r="D96" s="152" t="s">
        <v>97</v>
      </c>
      <c r="E96" s="150" t="str">
        <f>E10</f>
        <v>Önkormányzat</v>
      </c>
      <c r="F96" s="153" t="str">
        <f>F10</f>
        <v>Pápateszéri Közös Önkormányzati Hivatal</v>
      </c>
    </row>
    <row r="97" spans="2:6" s="124" customFormat="1" ht="12" customHeight="1" thickBot="1" x14ac:dyDescent="0.25">
      <c r="B97" s="119" t="s">
        <v>129</v>
      </c>
      <c r="C97" s="120" t="s">
        <v>130</v>
      </c>
      <c r="D97" s="121" t="s">
        <v>131</v>
      </c>
      <c r="E97" s="154" t="s">
        <v>132</v>
      </c>
      <c r="F97" s="155" t="s">
        <v>133</v>
      </c>
    </row>
    <row r="98" spans="2:6" ht="18" customHeight="1" thickBot="1" x14ac:dyDescent="0.3">
      <c r="B98" s="156" t="s">
        <v>9</v>
      </c>
      <c r="C98" s="157" t="s">
        <v>259</v>
      </c>
      <c r="D98" s="799">
        <f>SUM(E98:F98)</f>
        <v>219288223</v>
      </c>
      <c r="E98" s="812">
        <f>SUM(E99:E103)</f>
        <v>180749303</v>
      </c>
      <c r="F98" s="804">
        <f>SUM(F99:F103)</f>
        <v>38538920</v>
      </c>
    </row>
    <row r="99" spans="2:6" ht="12" customHeight="1" x14ac:dyDescent="0.25">
      <c r="B99" s="158" t="s">
        <v>11</v>
      </c>
      <c r="C99" s="159" t="s">
        <v>76</v>
      </c>
      <c r="D99" s="813">
        <f t="shared" ref="D99:D151" si="2">SUM(E99:F99)</f>
        <v>72581000</v>
      </c>
      <c r="E99" s="791">
        <v>44599000</v>
      </c>
      <c r="F99" s="792">
        <v>27982000</v>
      </c>
    </row>
    <row r="100" spans="2:6" ht="12" customHeight="1" x14ac:dyDescent="0.25">
      <c r="B100" s="130" t="s">
        <v>13</v>
      </c>
      <c r="C100" s="160" t="s">
        <v>77</v>
      </c>
      <c r="D100" s="814">
        <f t="shared" si="2"/>
        <v>12781000</v>
      </c>
      <c r="E100" s="794">
        <v>6561000</v>
      </c>
      <c r="F100" s="795">
        <v>6220000</v>
      </c>
    </row>
    <row r="101" spans="2:6" ht="12" customHeight="1" x14ac:dyDescent="0.25">
      <c r="B101" s="130" t="s">
        <v>15</v>
      </c>
      <c r="C101" s="160" t="s">
        <v>78</v>
      </c>
      <c r="D101" s="814">
        <f t="shared" si="2"/>
        <v>73471023</v>
      </c>
      <c r="E101" s="794">
        <v>69741103</v>
      </c>
      <c r="F101" s="795">
        <v>3729920</v>
      </c>
    </row>
    <row r="102" spans="2:6" ht="12" customHeight="1" x14ac:dyDescent="0.25">
      <c r="B102" s="130" t="s">
        <v>17</v>
      </c>
      <c r="C102" s="161" t="s">
        <v>79</v>
      </c>
      <c r="D102" s="814">
        <f t="shared" si="2"/>
        <v>10316000</v>
      </c>
      <c r="E102" s="794">
        <v>10316000</v>
      </c>
      <c r="F102" s="795"/>
    </row>
    <row r="103" spans="2:6" ht="12" customHeight="1" x14ac:dyDescent="0.25">
      <c r="B103" s="130" t="s">
        <v>260</v>
      </c>
      <c r="C103" s="162" t="s">
        <v>80</v>
      </c>
      <c r="D103" s="814">
        <f t="shared" si="2"/>
        <v>50139200</v>
      </c>
      <c r="E103" s="794">
        <v>49532200</v>
      </c>
      <c r="F103" s="795">
        <v>607000</v>
      </c>
    </row>
    <row r="104" spans="2:6" ht="12" customHeight="1" x14ac:dyDescent="0.25">
      <c r="B104" s="130" t="s">
        <v>21</v>
      </c>
      <c r="C104" s="160" t="s">
        <v>762</v>
      </c>
      <c r="D104" s="814">
        <f t="shared" si="2"/>
        <v>0</v>
      </c>
      <c r="E104" s="794"/>
      <c r="F104" s="795"/>
    </row>
    <row r="105" spans="2:6" ht="12" customHeight="1" x14ac:dyDescent="0.25">
      <c r="B105" s="130" t="s">
        <v>23</v>
      </c>
      <c r="C105" s="163" t="s">
        <v>763</v>
      </c>
      <c r="D105" s="814">
        <f t="shared" si="2"/>
        <v>0</v>
      </c>
      <c r="E105" s="794"/>
      <c r="F105" s="795"/>
    </row>
    <row r="106" spans="2:6" ht="12" customHeight="1" x14ac:dyDescent="0.25">
      <c r="B106" s="130" t="s">
        <v>25</v>
      </c>
      <c r="C106" s="164" t="s">
        <v>764</v>
      </c>
      <c r="D106" s="814">
        <f t="shared" si="2"/>
        <v>0</v>
      </c>
      <c r="E106" s="794"/>
      <c r="F106" s="795"/>
    </row>
    <row r="107" spans="2:6" ht="25.5" customHeight="1" x14ac:dyDescent="0.25">
      <c r="B107" s="130" t="s">
        <v>27</v>
      </c>
      <c r="C107" s="164" t="s">
        <v>264</v>
      </c>
      <c r="D107" s="814">
        <f t="shared" si="2"/>
        <v>0</v>
      </c>
      <c r="E107" s="794"/>
      <c r="F107" s="795"/>
    </row>
    <row r="108" spans="2:6" ht="12" customHeight="1" x14ac:dyDescent="0.25">
      <c r="B108" s="130" t="s">
        <v>29</v>
      </c>
      <c r="C108" s="163" t="s">
        <v>265</v>
      </c>
      <c r="D108" s="814">
        <f t="shared" si="2"/>
        <v>40478000</v>
      </c>
      <c r="E108" s="794">
        <v>39871000</v>
      </c>
      <c r="F108" s="795">
        <v>607000</v>
      </c>
    </row>
    <row r="109" spans="2:6" ht="12" customHeight="1" x14ac:dyDescent="0.25">
      <c r="B109" s="130" t="s">
        <v>266</v>
      </c>
      <c r="C109" s="163" t="s">
        <v>267</v>
      </c>
      <c r="D109" s="814">
        <f t="shared" si="2"/>
        <v>0</v>
      </c>
      <c r="E109" s="794"/>
      <c r="F109" s="795"/>
    </row>
    <row r="110" spans="2:6" ht="23.25" customHeight="1" x14ac:dyDescent="0.25">
      <c r="B110" s="130" t="s">
        <v>268</v>
      </c>
      <c r="C110" s="164" t="s">
        <v>269</v>
      </c>
      <c r="D110" s="814">
        <f t="shared" si="2"/>
        <v>0</v>
      </c>
      <c r="E110" s="794"/>
      <c r="F110" s="795"/>
    </row>
    <row r="111" spans="2:6" ht="12" customHeight="1" x14ac:dyDescent="0.25">
      <c r="B111" s="165" t="s">
        <v>270</v>
      </c>
      <c r="C111" s="166" t="s">
        <v>271</v>
      </c>
      <c r="D111" s="814">
        <f t="shared" si="2"/>
        <v>0</v>
      </c>
      <c r="E111" s="794"/>
      <c r="F111" s="795"/>
    </row>
    <row r="112" spans="2:6" ht="12" customHeight="1" x14ac:dyDescent="0.25">
      <c r="B112" s="130" t="s">
        <v>272</v>
      </c>
      <c r="C112" s="166" t="s">
        <v>273</v>
      </c>
      <c r="D112" s="814">
        <f t="shared" si="2"/>
        <v>0</v>
      </c>
      <c r="E112" s="794"/>
      <c r="F112" s="795"/>
    </row>
    <row r="113" spans="2:6" ht="23.25" customHeight="1" thickBot="1" x14ac:dyDescent="0.3">
      <c r="B113" s="167" t="s">
        <v>274</v>
      </c>
      <c r="C113" s="168" t="s">
        <v>275</v>
      </c>
      <c r="D113" s="815">
        <f t="shared" si="2"/>
        <v>9661200</v>
      </c>
      <c r="E113" s="797">
        <v>9661200</v>
      </c>
      <c r="F113" s="798"/>
    </row>
    <row r="114" spans="2:6" ht="12" customHeight="1" thickBot="1" x14ac:dyDescent="0.3">
      <c r="B114" s="134" t="s">
        <v>31</v>
      </c>
      <c r="C114" s="169" t="s">
        <v>276</v>
      </c>
      <c r="D114" s="799">
        <f t="shared" si="2"/>
        <v>39197000</v>
      </c>
      <c r="E114" s="825">
        <f>SUM(E115,E117,E119)</f>
        <v>39197000</v>
      </c>
      <c r="F114" s="811">
        <f>SUM(F115,F117,F119)</f>
        <v>0</v>
      </c>
    </row>
    <row r="115" spans="2:6" ht="12" customHeight="1" x14ac:dyDescent="0.25">
      <c r="B115" s="128" t="s">
        <v>33</v>
      </c>
      <c r="C115" s="160" t="s">
        <v>82</v>
      </c>
      <c r="D115" s="817">
        <f t="shared" si="2"/>
        <v>0</v>
      </c>
      <c r="E115" s="791"/>
      <c r="F115" s="792"/>
    </row>
    <row r="116" spans="2:6" ht="12" customHeight="1" x14ac:dyDescent="0.25">
      <c r="B116" s="128" t="s">
        <v>35</v>
      </c>
      <c r="C116" s="170" t="s">
        <v>277</v>
      </c>
      <c r="D116" s="814">
        <f t="shared" si="2"/>
        <v>0</v>
      </c>
      <c r="E116" s="794"/>
      <c r="F116" s="795"/>
    </row>
    <row r="117" spans="2:6" ht="12" customHeight="1" x14ac:dyDescent="0.25">
      <c r="B117" s="128" t="s">
        <v>37</v>
      </c>
      <c r="C117" s="170" t="s">
        <v>83</v>
      </c>
      <c r="D117" s="814">
        <f t="shared" si="2"/>
        <v>0</v>
      </c>
      <c r="E117" s="794"/>
      <c r="F117" s="795"/>
    </row>
    <row r="118" spans="2:6" ht="12" customHeight="1" x14ac:dyDescent="0.25">
      <c r="B118" s="128" t="s">
        <v>39</v>
      </c>
      <c r="C118" s="170" t="s">
        <v>278</v>
      </c>
      <c r="D118" s="814">
        <f t="shared" si="2"/>
        <v>0</v>
      </c>
      <c r="E118" s="794"/>
      <c r="F118" s="795"/>
    </row>
    <row r="119" spans="2:6" ht="12" customHeight="1" x14ac:dyDescent="0.25">
      <c r="B119" s="128" t="s">
        <v>145</v>
      </c>
      <c r="C119" s="171" t="s">
        <v>279</v>
      </c>
      <c r="D119" s="814">
        <f t="shared" si="2"/>
        <v>39197000</v>
      </c>
      <c r="E119" s="794">
        <v>39197000</v>
      </c>
      <c r="F119" s="795"/>
    </row>
    <row r="120" spans="2:6" ht="12" customHeight="1" x14ac:dyDescent="0.25">
      <c r="B120" s="128" t="s">
        <v>147</v>
      </c>
      <c r="C120" s="172" t="s">
        <v>280</v>
      </c>
      <c r="D120" s="814">
        <f t="shared" si="2"/>
        <v>0</v>
      </c>
      <c r="E120" s="794"/>
      <c r="F120" s="795"/>
    </row>
    <row r="121" spans="2:6" ht="19.5" customHeight="1" x14ac:dyDescent="0.25">
      <c r="B121" s="128" t="s">
        <v>281</v>
      </c>
      <c r="C121" s="173" t="s">
        <v>282</v>
      </c>
      <c r="D121" s="814">
        <f t="shared" si="2"/>
        <v>0</v>
      </c>
      <c r="E121" s="794"/>
      <c r="F121" s="795"/>
    </row>
    <row r="122" spans="2:6" ht="22.5" x14ac:dyDescent="0.25">
      <c r="B122" s="128" t="s">
        <v>283</v>
      </c>
      <c r="C122" s="164" t="s">
        <v>264</v>
      </c>
      <c r="D122" s="814">
        <f t="shared" si="2"/>
        <v>0</v>
      </c>
      <c r="E122" s="794"/>
      <c r="F122" s="795"/>
    </row>
    <row r="123" spans="2:6" ht="12" customHeight="1" x14ac:dyDescent="0.25">
      <c r="B123" s="128" t="s">
        <v>284</v>
      </c>
      <c r="C123" s="164" t="s">
        <v>285</v>
      </c>
      <c r="D123" s="814">
        <f t="shared" si="2"/>
        <v>0</v>
      </c>
      <c r="E123" s="794"/>
      <c r="F123" s="795"/>
    </row>
    <row r="124" spans="2:6" ht="12" customHeight="1" x14ac:dyDescent="0.25">
      <c r="B124" s="128" t="s">
        <v>286</v>
      </c>
      <c r="C124" s="164" t="s">
        <v>287</v>
      </c>
      <c r="D124" s="814">
        <f t="shared" si="2"/>
        <v>0</v>
      </c>
      <c r="E124" s="794"/>
      <c r="F124" s="795"/>
    </row>
    <row r="125" spans="2:6" ht="21.75" customHeight="1" x14ac:dyDescent="0.25">
      <c r="B125" s="128" t="s">
        <v>288</v>
      </c>
      <c r="C125" s="164" t="s">
        <v>269</v>
      </c>
      <c r="D125" s="814">
        <f t="shared" si="2"/>
        <v>0</v>
      </c>
      <c r="E125" s="794"/>
      <c r="F125" s="795"/>
    </row>
    <row r="126" spans="2:6" ht="12" customHeight="1" x14ac:dyDescent="0.25">
      <c r="B126" s="128" t="s">
        <v>289</v>
      </c>
      <c r="C126" s="164" t="s">
        <v>290</v>
      </c>
      <c r="D126" s="814">
        <f t="shared" si="2"/>
        <v>0</v>
      </c>
      <c r="E126" s="794"/>
      <c r="F126" s="795"/>
    </row>
    <row r="127" spans="2:6" ht="23.25" thickBot="1" x14ac:dyDescent="0.3">
      <c r="B127" s="165" t="s">
        <v>291</v>
      </c>
      <c r="C127" s="164" t="s">
        <v>292</v>
      </c>
      <c r="D127" s="815">
        <f t="shared" si="2"/>
        <v>0</v>
      </c>
      <c r="E127" s="797"/>
      <c r="F127" s="798"/>
    </row>
    <row r="128" spans="2:6" ht="13.5" customHeight="1" thickBot="1" x14ac:dyDescent="0.3">
      <c r="B128" s="134" t="s">
        <v>41</v>
      </c>
      <c r="C128" s="174" t="s">
        <v>293</v>
      </c>
      <c r="D128" s="799">
        <f t="shared" si="2"/>
        <v>6767737</v>
      </c>
      <c r="E128" s="816">
        <f>SUM(E129:E130)</f>
        <v>6767737</v>
      </c>
      <c r="F128" s="804">
        <f>SUM(F129:F130)</f>
        <v>0</v>
      </c>
    </row>
    <row r="129" spans="2:6" ht="12" customHeight="1" x14ac:dyDescent="0.25">
      <c r="B129" s="128" t="s">
        <v>150</v>
      </c>
      <c r="C129" s="175" t="s">
        <v>294</v>
      </c>
      <c r="D129" s="817">
        <f t="shared" si="2"/>
        <v>0</v>
      </c>
      <c r="E129" s="791"/>
      <c r="F129" s="792"/>
    </row>
    <row r="130" spans="2:6" ht="14.25" customHeight="1" thickBot="1" x14ac:dyDescent="0.3">
      <c r="B130" s="132" t="s">
        <v>152</v>
      </c>
      <c r="C130" s="170" t="s">
        <v>295</v>
      </c>
      <c r="D130" s="815">
        <f t="shared" si="2"/>
        <v>6767737</v>
      </c>
      <c r="E130" s="797">
        <v>6767737</v>
      </c>
      <c r="F130" s="798"/>
    </row>
    <row r="131" spans="2:6" ht="16.5" customHeight="1" thickBot="1" x14ac:dyDescent="0.3">
      <c r="B131" s="156" t="s">
        <v>43</v>
      </c>
      <c r="C131" s="176" t="s">
        <v>296</v>
      </c>
      <c r="D131" s="818">
        <f t="shared" si="2"/>
        <v>265252960</v>
      </c>
      <c r="E131" s="819">
        <f>SUM(E98,E114,E128)</f>
        <v>226714040</v>
      </c>
      <c r="F131" s="808">
        <f>SUM(F98,F114,F128)</f>
        <v>38538920</v>
      </c>
    </row>
    <row r="132" spans="2:6" ht="24" customHeight="1" thickBot="1" x14ac:dyDescent="0.3">
      <c r="B132" s="134" t="s">
        <v>50</v>
      </c>
      <c r="C132" s="40" t="s">
        <v>297</v>
      </c>
      <c r="D132" s="820">
        <f t="shared" si="2"/>
        <v>0</v>
      </c>
      <c r="E132" s="821"/>
      <c r="F132" s="822"/>
    </row>
    <row r="133" spans="2:6" ht="12" customHeight="1" x14ac:dyDescent="0.25">
      <c r="B133" s="128" t="s">
        <v>52</v>
      </c>
      <c r="C133" s="175" t="s">
        <v>298</v>
      </c>
      <c r="D133" s="817">
        <f t="shared" si="2"/>
        <v>0</v>
      </c>
      <c r="E133" s="791"/>
      <c r="F133" s="792"/>
    </row>
    <row r="134" spans="2:6" ht="21" customHeight="1" x14ac:dyDescent="0.25">
      <c r="B134" s="128" t="s">
        <v>54</v>
      </c>
      <c r="C134" s="175" t="s">
        <v>299</v>
      </c>
      <c r="D134" s="814">
        <f t="shared" si="2"/>
        <v>0</v>
      </c>
      <c r="E134" s="794"/>
      <c r="F134" s="795"/>
    </row>
    <row r="135" spans="2:6" ht="12" customHeight="1" thickBot="1" x14ac:dyDescent="0.3">
      <c r="B135" s="165" t="s">
        <v>56</v>
      </c>
      <c r="C135" s="177" t="s">
        <v>300</v>
      </c>
      <c r="D135" s="815">
        <f t="shared" si="2"/>
        <v>0</v>
      </c>
      <c r="E135" s="797"/>
      <c r="F135" s="798"/>
    </row>
    <row r="136" spans="2:6" ht="12" customHeight="1" thickBot="1" x14ac:dyDescent="0.3">
      <c r="B136" s="134" t="s">
        <v>58</v>
      </c>
      <c r="C136" s="174" t="s">
        <v>301</v>
      </c>
      <c r="D136" s="823">
        <f t="shared" si="2"/>
        <v>0</v>
      </c>
      <c r="E136" s="816"/>
      <c r="F136" s="804"/>
    </row>
    <row r="137" spans="2:6" ht="12" customHeight="1" x14ac:dyDescent="0.25">
      <c r="B137" s="128" t="s">
        <v>181</v>
      </c>
      <c r="C137" s="175" t="s">
        <v>302</v>
      </c>
      <c r="D137" s="817">
        <f t="shared" si="2"/>
        <v>0</v>
      </c>
      <c r="E137" s="791"/>
      <c r="F137" s="792"/>
    </row>
    <row r="138" spans="2:6" ht="12" customHeight="1" x14ac:dyDescent="0.25">
      <c r="B138" s="128" t="s">
        <v>182</v>
      </c>
      <c r="C138" s="175" t="s">
        <v>303</v>
      </c>
      <c r="D138" s="814">
        <f t="shared" si="2"/>
        <v>0</v>
      </c>
      <c r="E138" s="794"/>
      <c r="F138" s="795"/>
    </row>
    <row r="139" spans="2:6" ht="12" customHeight="1" x14ac:dyDescent="0.25">
      <c r="B139" s="128" t="s">
        <v>183</v>
      </c>
      <c r="C139" s="175" t="s">
        <v>304</v>
      </c>
      <c r="D139" s="814">
        <f t="shared" si="2"/>
        <v>0</v>
      </c>
      <c r="E139" s="794"/>
      <c r="F139" s="795"/>
    </row>
    <row r="140" spans="2:6" ht="12" customHeight="1" thickBot="1" x14ac:dyDescent="0.3">
      <c r="B140" s="165" t="s">
        <v>184</v>
      </c>
      <c r="C140" s="177" t="s">
        <v>305</v>
      </c>
      <c r="D140" s="815">
        <f t="shared" si="2"/>
        <v>0</v>
      </c>
      <c r="E140" s="797"/>
      <c r="F140" s="798"/>
    </row>
    <row r="141" spans="2:6" ht="12" customHeight="1" thickBot="1" x14ac:dyDescent="0.3">
      <c r="B141" s="134" t="s">
        <v>60</v>
      </c>
      <c r="C141" s="174" t="s">
        <v>306</v>
      </c>
      <c r="D141" s="823">
        <f t="shared" si="2"/>
        <v>4213748</v>
      </c>
      <c r="E141" s="825">
        <f>SUM(E142:E145)</f>
        <v>4213748</v>
      </c>
      <c r="F141" s="804"/>
    </row>
    <row r="142" spans="2:6" ht="12" customHeight="1" x14ac:dyDescent="0.25">
      <c r="B142" s="128" t="s">
        <v>190</v>
      </c>
      <c r="C142" s="175" t="s">
        <v>307</v>
      </c>
      <c r="D142" s="817">
        <f t="shared" si="2"/>
        <v>0</v>
      </c>
      <c r="E142" s="791"/>
      <c r="F142" s="792"/>
    </row>
    <row r="143" spans="2:6" ht="12" customHeight="1" x14ac:dyDescent="0.25">
      <c r="B143" s="128" t="s">
        <v>192</v>
      </c>
      <c r="C143" s="175" t="s">
        <v>308</v>
      </c>
      <c r="D143" s="814">
        <f t="shared" si="2"/>
        <v>4213748</v>
      </c>
      <c r="E143" s="794">
        <v>4213748</v>
      </c>
      <c r="F143" s="795"/>
    </row>
    <row r="144" spans="2:6" ht="12" customHeight="1" x14ac:dyDescent="0.25">
      <c r="B144" s="128" t="s">
        <v>194</v>
      </c>
      <c r="C144" s="175" t="s">
        <v>309</v>
      </c>
      <c r="D144" s="814">
        <f t="shared" si="2"/>
        <v>0</v>
      </c>
      <c r="E144" s="794"/>
      <c r="F144" s="795"/>
    </row>
    <row r="145" spans="2:10" ht="12" customHeight="1" thickBot="1" x14ac:dyDescent="0.3">
      <c r="B145" s="165" t="s">
        <v>196</v>
      </c>
      <c r="C145" s="177" t="s">
        <v>310</v>
      </c>
      <c r="D145" s="815">
        <f t="shared" si="2"/>
        <v>0</v>
      </c>
      <c r="E145" s="797"/>
      <c r="F145" s="798"/>
    </row>
    <row r="146" spans="2:10" ht="12" customHeight="1" thickBot="1" x14ac:dyDescent="0.3">
      <c r="B146" s="134" t="s">
        <v>62</v>
      </c>
      <c r="C146" s="174" t="s">
        <v>781</v>
      </c>
      <c r="D146" s="823">
        <f t="shared" si="2"/>
        <v>0</v>
      </c>
      <c r="E146" s="816"/>
      <c r="F146" s="804"/>
    </row>
    <row r="147" spans="2:10" ht="12" customHeight="1" x14ac:dyDescent="0.25">
      <c r="B147" s="128" t="s">
        <v>199</v>
      </c>
      <c r="C147" s="175" t="s">
        <v>311</v>
      </c>
      <c r="D147" s="817">
        <f t="shared" si="2"/>
        <v>0</v>
      </c>
      <c r="E147" s="791"/>
      <c r="F147" s="792"/>
    </row>
    <row r="148" spans="2:10" ht="12" customHeight="1" x14ac:dyDescent="0.25">
      <c r="B148" s="128" t="s">
        <v>201</v>
      </c>
      <c r="C148" s="175" t="s">
        <v>312</v>
      </c>
      <c r="D148" s="814">
        <f t="shared" si="2"/>
        <v>0</v>
      </c>
      <c r="E148" s="794"/>
      <c r="F148" s="795"/>
    </row>
    <row r="149" spans="2:10" ht="12" customHeight="1" x14ac:dyDescent="0.25">
      <c r="B149" s="128" t="s">
        <v>203</v>
      </c>
      <c r="C149" s="175" t="s">
        <v>313</v>
      </c>
      <c r="D149" s="814">
        <f t="shared" si="2"/>
        <v>0</v>
      </c>
      <c r="E149" s="794"/>
      <c r="F149" s="795"/>
    </row>
    <row r="150" spans="2:10" ht="12" customHeight="1" thickBot="1" x14ac:dyDescent="0.3">
      <c r="B150" s="128" t="s">
        <v>205</v>
      </c>
      <c r="C150" s="175" t="s">
        <v>314</v>
      </c>
      <c r="D150" s="815">
        <f t="shared" si="2"/>
        <v>0</v>
      </c>
      <c r="E150" s="797"/>
      <c r="F150" s="798"/>
    </row>
    <row r="151" spans="2:10" ht="15" customHeight="1" thickBot="1" x14ac:dyDescent="0.3">
      <c r="B151" s="134" t="s">
        <v>64</v>
      </c>
      <c r="C151" s="174" t="s">
        <v>315</v>
      </c>
      <c r="D151" s="823">
        <f t="shared" si="2"/>
        <v>4213748</v>
      </c>
      <c r="E151" s="816">
        <f>SUM(E132,E136,E141,E146)</f>
        <v>4213748</v>
      </c>
      <c r="F151" s="804">
        <f>SUM(F132,F136,F141,F146)</f>
        <v>0</v>
      </c>
      <c r="G151" s="178"/>
      <c r="H151" s="179"/>
      <c r="I151" s="179"/>
      <c r="J151" s="179"/>
    </row>
    <row r="152" spans="2:10" s="127" customFormat="1" ht="19.5" customHeight="1" thickBot="1" x14ac:dyDescent="0.25">
      <c r="B152" s="180" t="s">
        <v>72</v>
      </c>
      <c r="C152" s="181" t="s">
        <v>316</v>
      </c>
      <c r="D152" s="824">
        <f>+D131+D151</f>
        <v>269466708</v>
      </c>
      <c r="E152" s="635">
        <f>SUM(E131,E151)</f>
        <v>230927788</v>
      </c>
      <c r="F152" s="636">
        <f>SUM(F131,F151)</f>
        <v>38538920</v>
      </c>
    </row>
    <row r="153" spans="2:10" ht="7.5" customHeight="1" x14ac:dyDescent="0.25">
      <c r="E153" s="127"/>
      <c r="F153" s="127"/>
    </row>
    <row r="154" spans="2:10" x14ac:dyDescent="0.25">
      <c r="B154" s="834" t="s">
        <v>317</v>
      </c>
      <c r="C154" s="834"/>
      <c r="D154" s="834"/>
      <c r="E154" s="834"/>
      <c r="F154" s="834"/>
    </row>
    <row r="155" spans="2:10" ht="15" customHeight="1" thickBot="1" x14ac:dyDescent="0.3">
      <c r="B155" s="826" t="s">
        <v>318</v>
      </c>
      <c r="C155" s="826"/>
      <c r="D155" s="183" t="s">
        <v>124</v>
      </c>
      <c r="E155" s="127"/>
      <c r="F155" s="127"/>
    </row>
    <row r="156" spans="2:10" ht="21" customHeight="1" thickBot="1" x14ac:dyDescent="0.3">
      <c r="B156" s="134">
        <v>1</v>
      </c>
      <c r="C156" s="184" t="s">
        <v>319</v>
      </c>
      <c r="D156" s="185">
        <f>+D67-D131</f>
        <v>-54141227</v>
      </c>
      <c r="E156" s="186">
        <f>+E67-E131</f>
        <v>-16502307</v>
      </c>
      <c r="F156" s="187">
        <f>+F67-F131</f>
        <v>-37638920</v>
      </c>
    </row>
    <row r="157" spans="2:10" ht="27.75" customHeight="1" thickBot="1" x14ac:dyDescent="0.3">
      <c r="B157" s="134" t="s">
        <v>31</v>
      </c>
      <c r="C157" s="184" t="s">
        <v>320</v>
      </c>
      <c r="D157" s="185">
        <f>+D90-D151</f>
        <v>54141227</v>
      </c>
      <c r="E157" s="188">
        <f>+E90-E151</f>
        <v>53875107</v>
      </c>
      <c r="F157" s="189">
        <f>+F90-F151</f>
        <v>266120</v>
      </c>
    </row>
  </sheetData>
  <mergeCells count="13">
    <mergeCell ref="C1:F1"/>
    <mergeCell ref="B3:F3"/>
    <mergeCell ref="B5:F5"/>
    <mergeCell ref="B7:D7"/>
    <mergeCell ref="B8:C8"/>
    <mergeCell ref="D8:F8"/>
    <mergeCell ref="B155:C155"/>
    <mergeCell ref="D9:F9"/>
    <mergeCell ref="B93:F93"/>
    <mergeCell ref="D94:F94"/>
    <mergeCell ref="B95:C95"/>
    <mergeCell ref="D95:F95"/>
    <mergeCell ref="B154:F15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0" fitToHeight="2" orientation="portrait" r:id="rId1"/>
  <headerFooter alignWithMargins="0"/>
  <rowBreaks count="1" manualBreakCount="1">
    <brk id="92" min="1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C17" sqref="C17:D17"/>
    </sheetView>
  </sheetViews>
  <sheetFormatPr defaultRowHeight="12.75" x14ac:dyDescent="0.2"/>
  <cols>
    <col min="1" max="1" width="0.42578125" style="78" customWidth="1"/>
    <col min="2" max="2" width="3.5703125" style="78" hidden="1" customWidth="1"/>
    <col min="3" max="3" width="38.42578125" style="78" customWidth="1"/>
    <col min="4" max="4" width="10.7109375" style="78" customWidth="1"/>
    <col min="5" max="5" width="9.140625" style="78"/>
    <col min="6" max="6" width="12.42578125" style="78" customWidth="1"/>
    <col min="7" max="7" width="14" style="78" customWidth="1"/>
    <col min="8" max="256" width="9.140625" style="78"/>
    <col min="257" max="257" width="8.42578125" style="78" customWidth="1"/>
    <col min="258" max="258" width="0" style="78" hidden="1" customWidth="1"/>
    <col min="259" max="259" width="38.42578125" style="78" customWidth="1"/>
    <col min="260" max="260" width="14.140625" style="78" bestFit="1" customWidth="1"/>
    <col min="261" max="512" width="9.140625" style="78"/>
    <col min="513" max="513" width="8.42578125" style="78" customWidth="1"/>
    <col min="514" max="514" width="0" style="78" hidden="1" customWidth="1"/>
    <col min="515" max="515" width="38.42578125" style="78" customWidth="1"/>
    <col min="516" max="516" width="14.140625" style="78" bestFit="1" customWidth="1"/>
    <col min="517" max="768" width="9.140625" style="78"/>
    <col min="769" max="769" width="8.42578125" style="78" customWidth="1"/>
    <col min="770" max="770" width="0" style="78" hidden="1" customWidth="1"/>
    <col min="771" max="771" width="38.42578125" style="78" customWidth="1"/>
    <col min="772" max="772" width="14.140625" style="78" bestFit="1" customWidth="1"/>
    <col min="773" max="1024" width="9.140625" style="78"/>
    <col min="1025" max="1025" width="8.42578125" style="78" customWidth="1"/>
    <col min="1026" max="1026" width="0" style="78" hidden="1" customWidth="1"/>
    <col min="1027" max="1027" width="38.42578125" style="78" customWidth="1"/>
    <col min="1028" max="1028" width="14.140625" style="78" bestFit="1" customWidth="1"/>
    <col min="1029" max="1280" width="9.140625" style="78"/>
    <col min="1281" max="1281" width="8.42578125" style="78" customWidth="1"/>
    <col min="1282" max="1282" width="0" style="78" hidden="1" customWidth="1"/>
    <col min="1283" max="1283" width="38.42578125" style="78" customWidth="1"/>
    <col min="1284" max="1284" width="14.140625" style="78" bestFit="1" customWidth="1"/>
    <col min="1285" max="1536" width="9.140625" style="78"/>
    <col min="1537" max="1537" width="8.42578125" style="78" customWidth="1"/>
    <col min="1538" max="1538" width="0" style="78" hidden="1" customWidth="1"/>
    <col min="1539" max="1539" width="38.42578125" style="78" customWidth="1"/>
    <col min="1540" max="1540" width="14.140625" style="78" bestFit="1" customWidth="1"/>
    <col min="1541" max="1792" width="9.140625" style="78"/>
    <col min="1793" max="1793" width="8.42578125" style="78" customWidth="1"/>
    <col min="1794" max="1794" width="0" style="78" hidden="1" customWidth="1"/>
    <col min="1795" max="1795" width="38.42578125" style="78" customWidth="1"/>
    <col min="1796" max="1796" width="14.140625" style="78" bestFit="1" customWidth="1"/>
    <col min="1797" max="2048" width="9.140625" style="78"/>
    <col min="2049" max="2049" width="8.42578125" style="78" customWidth="1"/>
    <col min="2050" max="2050" width="0" style="78" hidden="1" customWidth="1"/>
    <col min="2051" max="2051" width="38.42578125" style="78" customWidth="1"/>
    <col min="2052" max="2052" width="14.140625" style="78" bestFit="1" customWidth="1"/>
    <col min="2053" max="2304" width="9.140625" style="78"/>
    <col min="2305" max="2305" width="8.42578125" style="78" customWidth="1"/>
    <col min="2306" max="2306" width="0" style="78" hidden="1" customWidth="1"/>
    <col min="2307" max="2307" width="38.42578125" style="78" customWidth="1"/>
    <col min="2308" max="2308" width="14.140625" style="78" bestFit="1" customWidth="1"/>
    <col min="2309" max="2560" width="9.140625" style="78"/>
    <col min="2561" max="2561" width="8.42578125" style="78" customWidth="1"/>
    <col min="2562" max="2562" width="0" style="78" hidden="1" customWidth="1"/>
    <col min="2563" max="2563" width="38.42578125" style="78" customWidth="1"/>
    <col min="2564" max="2564" width="14.140625" style="78" bestFit="1" customWidth="1"/>
    <col min="2565" max="2816" width="9.140625" style="78"/>
    <col min="2817" max="2817" width="8.42578125" style="78" customWidth="1"/>
    <col min="2818" max="2818" width="0" style="78" hidden="1" customWidth="1"/>
    <col min="2819" max="2819" width="38.42578125" style="78" customWidth="1"/>
    <col min="2820" max="2820" width="14.140625" style="78" bestFit="1" customWidth="1"/>
    <col min="2821" max="3072" width="9.140625" style="78"/>
    <col min="3073" max="3073" width="8.42578125" style="78" customWidth="1"/>
    <col min="3074" max="3074" width="0" style="78" hidden="1" customWidth="1"/>
    <col min="3075" max="3075" width="38.42578125" style="78" customWidth="1"/>
    <col min="3076" max="3076" width="14.140625" style="78" bestFit="1" customWidth="1"/>
    <col min="3077" max="3328" width="9.140625" style="78"/>
    <col min="3329" max="3329" width="8.42578125" style="78" customWidth="1"/>
    <col min="3330" max="3330" width="0" style="78" hidden="1" customWidth="1"/>
    <col min="3331" max="3331" width="38.42578125" style="78" customWidth="1"/>
    <col min="3332" max="3332" width="14.140625" style="78" bestFit="1" customWidth="1"/>
    <col min="3333" max="3584" width="9.140625" style="78"/>
    <col min="3585" max="3585" width="8.42578125" style="78" customWidth="1"/>
    <col min="3586" max="3586" width="0" style="78" hidden="1" customWidth="1"/>
    <col min="3587" max="3587" width="38.42578125" style="78" customWidth="1"/>
    <col min="3588" max="3588" width="14.140625" style="78" bestFit="1" customWidth="1"/>
    <col min="3589" max="3840" width="9.140625" style="78"/>
    <col min="3841" max="3841" width="8.42578125" style="78" customWidth="1"/>
    <col min="3842" max="3842" width="0" style="78" hidden="1" customWidth="1"/>
    <col min="3843" max="3843" width="38.42578125" style="78" customWidth="1"/>
    <col min="3844" max="3844" width="14.140625" style="78" bestFit="1" customWidth="1"/>
    <col min="3845" max="4096" width="9.140625" style="78"/>
    <col min="4097" max="4097" width="8.42578125" style="78" customWidth="1"/>
    <col min="4098" max="4098" width="0" style="78" hidden="1" customWidth="1"/>
    <col min="4099" max="4099" width="38.42578125" style="78" customWidth="1"/>
    <col min="4100" max="4100" width="14.140625" style="78" bestFit="1" customWidth="1"/>
    <col min="4101" max="4352" width="9.140625" style="78"/>
    <col min="4353" max="4353" width="8.42578125" style="78" customWidth="1"/>
    <col min="4354" max="4354" width="0" style="78" hidden="1" customWidth="1"/>
    <col min="4355" max="4355" width="38.42578125" style="78" customWidth="1"/>
    <col min="4356" max="4356" width="14.140625" style="78" bestFit="1" customWidth="1"/>
    <col min="4357" max="4608" width="9.140625" style="78"/>
    <col min="4609" max="4609" width="8.42578125" style="78" customWidth="1"/>
    <col min="4610" max="4610" width="0" style="78" hidden="1" customWidth="1"/>
    <col min="4611" max="4611" width="38.42578125" style="78" customWidth="1"/>
    <col min="4612" max="4612" width="14.140625" style="78" bestFit="1" customWidth="1"/>
    <col min="4613" max="4864" width="9.140625" style="78"/>
    <col min="4865" max="4865" width="8.42578125" style="78" customWidth="1"/>
    <col min="4866" max="4866" width="0" style="78" hidden="1" customWidth="1"/>
    <col min="4867" max="4867" width="38.42578125" style="78" customWidth="1"/>
    <col min="4868" max="4868" width="14.140625" style="78" bestFit="1" customWidth="1"/>
    <col min="4869" max="5120" width="9.140625" style="78"/>
    <col min="5121" max="5121" width="8.42578125" style="78" customWidth="1"/>
    <col min="5122" max="5122" width="0" style="78" hidden="1" customWidth="1"/>
    <col min="5123" max="5123" width="38.42578125" style="78" customWidth="1"/>
    <col min="5124" max="5124" width="14.140625" style="78" bestFit="1" customWidth="1"/>
    <col min="5125" max="5376" width="9.140625" style="78"/>
    <col min="5377" max="5377" width="8.42578125" style="78" customWidth="1"/>
    <col min="5378" max="5378" width="0" style="78" hidden="1" customWidth="1"/>
    <col min="5379" max="5379" width="38.42578125" style="78" customWidth="1"/>
    <col min="5380" max="5380" width="14.140625" style="78" bestFit="1" customWidth="1"/>
    <col min="5381" max="5632" width="9.140625" style="78"/>
    <col min="5633" max="5633" width="8.42578125" style="78" customWidth="1"/>
    <col min="5634" max="5634" width="0" style="78" hidden="1" customWidth="1"/>
    <col min="5635" max="5635" width="38.42578125" style="78" customWidth="1"/>
    <col min="5636" max="5636" width="14.140625" style="78" bestFit="1" customWidth="1"/>
    <col min="5637" max="5888" width="9.140625" style="78"/>
    <col min="5889" max="5889" width="8.42578125" style="78" customWidth="1"/>
    <col min="5890" max="5890" width="0" style="78" hidden="1" customWidth="1"/>
    <col min="5891" max="5891" width="38.42578125" style="78" customWidth="1"/>
    <col min="5892" max="5892" width="14.140625" style="78" bestFit="1" customWidth="1"/>
    <col min="5893" max="6144" width="9.140625" style="78"/>
    <col min="6145" max="6145" width="8.42578125" style="78" customWidth="1"/>
    <col min="6146" max="6146" width="0" style="78" hidden="1" customWidth="1"/>
    <col min="6147" max="6147" width="38.42578125" style="78" customWidth="1"/>
    <col min="6148" max="6148" width="14.140625" style="78" bestFit="1" customWidth="1"/>
    <col min="6149" max="6400" width="9.140625" style="78"/>
    <col min="6401" max="6401" width="8.42578125" style="78" customWidth="1"/>
    <col min="6402" max="6402" width="0" style="78" hidden="1" customWidth="1"/>
    <col min="6403" max="6403" width="38.42578125" style="78" customWidth="1"/>
    <col min="6404" max="6404" width="14.140625" style="78" bestFit="1" customWidth="1"/>
    <col min="6405" max="6656" width="9.140625" style="78"/>
    <col min="6657" max="6657" width="8.42578125" style="78" customWidth="1"/>
    <col min="6658" max="6658" width="0" style="78" hidden="1" customWidth="1"/>
    <col min="6659" max="6659" width="38.42578125" style="78" customWidth="1"/>
    <col min="6660" max="6660" width="14.140625" style="78" bestFit="1" customWidth="1"/>
    <col min="6661" max="6912" width="9.140625" style="78"/>
    <col min="6913" max="6913" width="8.42578125" style="78" customWidth="1"/>
    <col min="6914" max="6914" width="0" style="78" hidden="1" customWidth="1"/>
    <col min="6915" max="6915" width="38.42578125" style="78" customWidth="1"/>
    <col min="6916" max="6916" width="14.140625" style="78" bestFit="1" customWidth="1"/>
    <col min="6917" max="7168" width="9.140625" style="78"/>
    <col min="7169" max="7169" width="8.42578125" style="78" customWidth="1"/>
    <col min="7170" max="7170" width="0" style="78" hidden="1" customWidth="1"/>
    <col min="7171" max="7171" width="38.42578125" style="78" customWidth="1"/>
    <col min="7172" max="7172" width="14.140625" style="78" bestFit="1" customWidth="1"/>
    <col min="7173" max="7424" width="9.140625" style="78"/>
    <col min="7425" max="7425" width="8.42578125" style="78" customWidth="1"/>
    <col min="7426" max="7426" width="0" style="78" hidden="1" customWidth="1"/>
    <col min="7427" max="7427" width="38.42578125" style="78" customWidth="1"/>
    <col min="7428" max="7428" width="14.140625" style="78" bestFit="1" customWidth="1"/>
    <col min="7429" max="7680" width="9.140625" style="78"/>
    <col min="7681" max="7681" width="8.42578125" style="78" customWidth="1"/>
    <col min="7682" max="7682" width="0" style="78" hidden="1" customWidth="1"/>
    <col min="7683" max="7683" width="38.42578125" style="78" customWidth="1"/>
    <col min="7684" max="7684" width="14.140625" style="78" bestFit="1" customWidth="1"/>
    <col min="7685" max="7936" width="9.140625" style="78"/>
    <col min="7937" max="7937" width="8.42578125" style="78" customWidth="1"/>
    <col min="7938" max="7938" width="0" style="78" hidden="1" customWidth="1"/>
    <col min="7939" max="7939" width="38.42578125" style="78" customWidth="1"/>
    <col min="7940" max="7940" width="14.140625" style="78" bestFit="1" customWidth="1"/>
    <col min="7941" max="8192" width="9.140625" style="78"/>
    <col min="8193" max="8193" width="8.42578125" style="78" customWidth="1"/>
    <col min="8194" max="8194" width="0" style="78" hidden="1" customWidth="1"/>
    <col min="8195" max="8195" width="38.42578125" style="78" customWidth="1"/>
    <col min="8196" max="8196" width="14.140625" style="78" bestFit="1" customWidth="1"/>
    <col min="8197" max="8448" width="9.140625" style="78"/>
    <col min="8449" max="8449" width="8.42578125" style="78" customWidth="1"/>
    <col min="8450" max="8450" width="0" style="78" hidden="1" customWidth="1"/>
    <col min="8451" max="8451" width="38.42578125" style="78" customWidth="1"/>
    <col min="8452" max="8452" width="14.140625" style="78" bestFit="1" customWidth="1"/>
    <col min="8453" max="8704" width="9.140625" style="78"/>
    <col min="8705" max="8705" width="8.42578125" style="78" customWidth="1"/>
    <col min="8706" max="8706" width="0" style="78" hidden="1" customWidth="1"/>
    <col min="8707" max="8707" width="38.42578125" style="78" customWidth="1"/>
    <col min="8708" max="8708" width="14.140625" style="78" bestFit="1" customWidth="1"/>
    <col min="8709" max="8960" width="9.140625" style="78"/>
    <col min="8961" max="8961" width="8.42578125" style="78" customWidth="1"/>
    <col min="8962" max="8962" width="0" style="78" hidden="1" customWidth="1"/>
    <col min="8963" max="8963" width="38.42578125" style="78" customWidth="1"/>
    <col min="8964" max="8964" width="14.140625" style="78" bestFit="1" customWidth="1"/>
    <col min="8965" max="9216" width="9.140625" style="78"/>
    <col min="9217" max="9217" width="8.42578125" style="78" customWidth="1"/>
    <col min="9218" max="9218" width="0" style="78" hidden="1" customWidth="1"/>
    <col min="9219" max="9219" width="38.42578125" style="78" customWidth="1"/>
    <col min="9220" max="9220" width="14.140625" style="78" bestFit="1" customWidth="1"/>
    <col min="9221" max="9472" width="9.140625" style="78"/>
    <col min="9473" max="9473" width="8.42578125" style="78" customWidth="1"/>
    <col min="9474" max="9474" width="0" style="78" hidden="1" customWidth="1"/>
    <col min="9475" max="9475" width="38.42578125" style="78" customWidth="1"/>
    <col min="9476" max="9476" width="14.140625" style="78" bestFit="1" customWidth="1"/>
    <col min="9477" max="9728" width="9.140625" style="78"/>
    <col min="9729" max="9729" width="8.42578125" style="78" customWidth="1"/>
    <col min="9730" max="9730" width="0" style="78" hidden="1" customWidth="1"/>
    <col min="9731" max="9731" width="38.42578125" style="78" customWidth="1"/>
    <col min="9732" max="9732" width="14.140625" style="78" bestFit="1" customWidth="1"/>
    <col min="9733" max="9984" width="9.140625" style="78"/>
    <col min="9985" max="9985" width="8.42578125" style="78" customWidth="1"/>
    <col min="9986" max="9986" width="0" style="78" hidden="1" customWidth="1"/>
    <col min="9987" max="9987" width="38.42578125" style="78" customWidth="1"/>
    <col min="9988" max="9988" width="14.140625" style="78" bestFit="1" customWidth="1"/>
    <col min="9989" max="10240" width="9.140625" style="78"/>
    <col min="10241" max="10241" width="8.42578125" style="78" customWidth="1"/>
    <col min="10242" max="10242" width="0" style="78" hidden="1" customWidth="1"/>
    <col min="10243" max="10243" width="38.42578125" style="78" customWidth="1"/>
    <col min="10244" max="10244" width="14.140625" style="78" bestFit="1" customWidth="1"/>
    <col min="10245" max="10496" width="9.140625" style="78"/>
    <col min="10497" max="10497" width="8.42578125" style="78" customWidth="1"/>
    <col min="10498" max="10498" width="0" style="78" hidden="1" customWidth="1"/>
    <col min="10499" max="10499" width="38.42578125" style="78" customWidth="1"/>
    <col min="10500" max="10500" width="14.140625" style="78" bestFit="1" customWidth="1"/>
    <col min="10501" max="10752" width="9.140625" style="78"/>
    <col min="10753" max="10753" width="8.42578125" style="78" customWidth="1"/>
    <col min="10754" max="10754" width="0" style="78" hidden="1" customWidth="1"/>
    <col min="10755" max="10755" width="38.42578125" style="78" customWidth="1"/>
    <col min="10756" max="10756" width="14.140625" style="78" bestFit="1" customWidth="1"/>
    <col min="10757" max="11008" width="9.140625" style="78"/>
    <col min="11009" max="11009" width="8.42578125" style="78" customWidth="1"/>
    <col min="11010" max="11010" width="0" style="78" hidden="1" customWidth="1"/>
    <col min="11011" max="11011" width="38.42578125" style="78" customWidth="1"/>
    <col min="11012" max="11012" width="14.140625" style="78" bestFit="1" customWidth="1"/>
    <col min="11013" max="11264" width="9.140625" style="78"/>
    <col min="11265" max="11265" width="8.42578125" style="78" customWidth="1"/>
    <col min="11266" max="11266" width="0" style="78" hidden="1" customWidth="1"/>
    <col min="11267" max="11267" width="38.42578125" style="78" customWidth="1"/>
    <col min="11268" max="11268" width="14.140625" style="78" bestFit="1" customWidth="1"/>
    <col min="11269" max="11520" width="9.140625" style="78"/>
    <col min="11521" max="11521" width="8.42578125" style="78" customWidth="1"/>
    <col min="11522" max="11522" width="0" style="78" hidden="1" customWidth="1"/>
    <col min="11523" max="11523" width="38.42578125" style="78" customWidth="1"/>
    <col min="11524" max="11524" width="14.140625" style="78" bestFit="1" customWidth="1"/>
    <col min="11525" max="11776" width="9.140625" style="78"/>
    <col min="11777" max="11777" width="8.42578125" style="78" customWidth="1"/>
    <col min="11778" max="11778" width="0" style="78" hidden="1" customWidth="1"/>
    <col min="11779" max="11779" width="38.42578125" style="78" customWidth="1"/>
    <col min="11780" max="11780" width="14.140625" style="78" bestFit="1" customWidth="1"/>
    <col min="11781" max="12032" width="9.140625" style="78"/>
    <col min="12033" max="12033" width="8.42578125" style="78" customWidth="1"/>
    <col min="12034" max="12034" width="0" style="78" hidden="1" customWidth="1"/>
    <col min="12035" max="12035" width="38.42578125" style="78" customWidth="1"/>
    <col min="12036" max="12036" width="14.140625" style="78" bestFit="1" customWidth="1"/>
    <col min="12037" max="12288" width="9.140625" style="78"/>
    <col min="12289" max="12289" width="8.42578125" style="78" customWidth="1"/>
    <col min="12290" max="12290" width="0" style="78" hidden="1" customWidth="1"/>
    <col min="12291" max="12291" width="38.42578125" style="78" customWidth="1"/>
    <col min="12292" max="12292" width="14.140625" style="78" bestFit="1" customWidth="1"/>
    <col min="12293" max="12544" width="9.140625" style="78"/>
    <col min="12545" max="12545" width="8.42578125" style="78" customWidth="1"/>
    <col min="12546" max="12546" width="0" style="78" hidden="1" customWidth="1"/>
    <col min="12547" max="12547" width="38.42578125" style="78" customWidth="1"/>
    <col min="12548" max="12548" width="14.140625" style="78" bestFit="1" customWidth="1"/>
    <col min="12549" max="12800" width="9.140625" style="78"/>
    <col min="12801" max="12801" width="8.42578125" style="78" customWidth="1"/>
    <col min="12802" max="12802" width="0" style="78" hidden="1" customWidth="1"/>
    <col min="12803" max="12803" width="38.42578125" style="78" customWidth="1"/>
    <col min="12804" max="12804" width="14.140625" style="78" bestFit="1" customWidth="1"/>
    <col min="12805" max="13056" width="9.140625" style="78"/>
    <col min="13057" max="13057" width="8.42578125" style="78" customWidth="1"/>
    <col min="13058" max="13058" width="0" style="78" hidden="1" customWidth="1"/>
    <col min="13059" max="13059" width="38.42578125" style="78" customWidth="1"/>
    <col min="13060" max="13060" width="14.140625" style="78" bestFit="1" customWidth="1"/>
    <col min="13061" max="13312" width="9.140625" style="78"/>
    <col min="13313" max="13313" width="8.42578125" style="78" customWidth="1"/>
    <col min="13314" max="13314" width="0" style="78" hidden="1" customWidth="1"/>
    <col min="13315" max="13315" width="38.42578125" style="78" customWidth="1"/>
    <col min="13316" max="13316" width="14.140625" style="78" bestFit="1" customWidth="1"/>
    <col min="13317" max="13568" width="9.140625" style="78"/>
    <col min="13569" max="13569" width="8.42578125" style="78" customWidth="1"/>
    <col min="13570" max="13570" width="0" style="78" hidden="1" customWidth="1"/>
    <col min="13571" max="13571" width="38.42578125" style="78" customWidth="1"/>
    <col min="13572" max="13572" width="14.140625" style="78" bestFit="1" customWidth="1"/>
    <col min="13573" max="13824" width="9.140625" style="78"/>
    <col min="13825" max="13825" width="8.42578125" style="78" customWidth="1"/>
    <col min="13826" max="13826" width="0" style="78" hidden="1" customWidth="1"/>
    <col min="13827" max="13827" width="38.42578125" style="78" customWidth="1"/>
    <col min="13828" max="13828" width="14.140625" style="78" bestFit="1" customWidth="1"/>
    <col min="13829" max="14080" width="9.140625" style="78"/>
    <col min="14081" max="14081" width="8.42578125" style="78" customWidth="1"/>
    <col min="14082" max="14082" width="0" style="78" hidden="1" customWidth="1"/>
    <col min="14083" max="14083" width="38.42578125" style="78" customWidth="1"/>
    <col min="14084" max="14084" width="14.140625" style="78" bestFit="1" customWidth="1"/>
    <col min="14085" max="14336" width="9.140625" style="78"/>
    <col min="14337" max="14337" width="8.42578125" style="78" customWidth="1"/>
    <col min="14338" max="14338" width="0" style="78" hidden="1" customWidth="1"/>
    <col min="14339" max="14339" width="38.42578125" style="78" customWidth="1"/>
    <col min="14340" max="14340" width="14.140625" style="78" bestFit="1" customWidth="1"/>
    <col min="14341" max="14592" width="9.140625" style="78"/>
    <col min="14593" max="14593" width="8.42578125" style="78" customWidth="1"/>
    <col min="14594" max="14594" width="0" style="78" hidden="1" customWidth="1"/>
    <col min="14595" max="14595" width="38.42578125" style="78" customWidth="1"/>
    <col min="14596" max="14596" width="14.140625" style="78" bestFit="1" customWidth="1"/>
    <col min="14597" max="14848" width="9.140625" style="78"/>
    <col min="14849" max="14849" width="8.42578125" style="78" customWidth="1"/>
    <col min="14850" max="14850" width="0" style="78" hidden="1" customWidth="1"/>
    <col min="14851" max="14851" width="38.42578125" style="78" customWidth="1"/>
    <col min="14852" max="14852" width="14.140625" style="78" bestFit="1" customWidth="1"/>
    <col min="14853" max="15104" width="9.140625" style="78"/>
    <col min="15105" max="15105" width="8.42578125" style="78" customWidth="1"/>
    <col min="15106" max="15106" width="0" style="78" hidden="1" customWidth="1"/>
    <col min="15107" max="15107" width="38.42578125" style="78" customWidth="1"/>
    <col min="15108" max="15108" width="14.140625" style="78" bestFit="1" customWidth="1"/>
    <col min="15109" max="15360" width="9.140625" style="78"/>
    <col min="15361" max="15361" width="8.42578125" style="78" customWidth="1"/>
    <col min="15362" max="15362" width="0" style="78" hidden="1" customWidth="1"/>
    <col min="15363" max="15363" width="38.42578125" style="78" customWidth="1"/>
    <col min="15364" max="15364" width="14.140625" style="78" bestFit="1" customWidth="1"/>
    <col min="15365" max="15616" width="9.140625" style="78"/>
    <col min="15617" max="15617" width="8.42578125" style="78" customWidth="1"/>
    <col min="15618" max="15618" width="0" style="78" hidden="1" customWidth="1"/>
    <col min="15619" max="15619" width="38.42578125" style="78" customWidth="1"/>
    <col min="15620" max="15620" width="14.140625" style="78" bestFit="1" customWidth="1"/>
    <col min="15621" max="15872" width="9.140625" style="78"/>
    <col min="15873" max="15873" width="8.42578125" style="78" customWidth="1"/>
    <col min="15874" max="15874" width="0" style="78" hidden="1" customWidth="1"/>
    <col min="15875" max="15875" width="38.42578125" style="78" customWidth="1"/>
    <col min="15876" max="15876" width="14.140625" style="78" bestFit="1" customWidth="1"/>
    <col min="15877" max="16128" width="9.140625" style="78"/>
    <col min="16129" max="16129" width="8.42578125" style="78" customWidth="1"/>
    <col min="16130" max="16130" width="0" style="78" hidden="1" customWidth="1"/>
    <col min="16131" max="16131" width="38.42578125" style="78" customWidth="1"/>
    <col min="16132" max="16132" width="14.140625" style="78" bestFit="1" customWidth="1"/>
    <col min="16133" max="16384" width="9.140625" style="78"/>
  </cols>
  <sheetData>
    <row r="1" spans="1:10" ht="15.75" x14ac:dyDescent="0.25">
      <c r="A1" s="912" t="s">
        <v>883</v>
      </c>
      <c r="B1" s="912"/>
      <c r="C1" s="912"/>
      <c r="D1" s="912"/>
      <c r="E1" s="912"/>
      <c r="F1" s="912"/>
      <c r="G1" s="385"/>
      <c r="H1" s="385"/>
      <c r="I1" s="386"/>
      <c r="J1" s="386"/>
    </row>
    <row r="2" spans="1:10" ht="15.75" x14ac:dyDescent="0.25">
      <c r="A2" s="387"/>
      <c r="B2" s="387"/>
      <c r="C2" s="387"/>
      <c r="D2" s="387"/>
      <c r="E2" s="387"/>
      <c r="F2" s="387"/>
      <c r="G2" s="385"/>
      <c r="H2" s="385"/>
      <c r="I2" s="386"/>
      <c r="J2" s="386"/>
    </row>
    <row r="3" spans="1:10" ht="15.75" x14ac:dyDescent="0.25">
      <c r="A3" s="387"/>
      <c r="B3" s="387"/>
      <c r="C3" s="387"/>
      <c r="D3" s="387"/>
      <c r="E3" s="387"/>
      <c r="F3" s="387"/>
      <c r="G3" s="385"/>
      <c r="H3" s="385"/>
      <c r="I3" s="386"/>
      <c r="J3" s="386"/>
    </row>
    <row r="4" spans="1:10" ht="15.75" x14ac:dyDescent="0.25">
      <c r="A4" s="388"/>
      <c r="B4" s="388"/>
      <c r="C4" s="388"/>
      <c r="D4" s="388"/>
      <c r="E4" s="388"/>
      <c r="F4" s="388"/>
      <c r="G4" s="385"/>
      <c r="H4" s="385"/>
      <c r="I4" s="386"/>
      <c r="J4" s="386"/>
    </row>
    <row r="5" spans="1:10" ht="15.75" x14ac:dyDescent="0.25">
      <c r="A5" s="913" t="s">
        <v>575</v>
      </c>
      <c r="B5" s="913"/>
      <c r="C5" s="913"/>
      <c r="D5" s="913"/>
      <c r="E5" s="913"/>
      <c r="F5" s="913"/>
      <c r="G5" s="385"/>
      <c r="H5" s="385"/>
      <c r="I5" s="386"/>
      <c r="J5" s="386"/>
    </row>
    <row r="6" spans="1:10" ht="15.75" x14ac:dyDescent="0.25">
      <c r="A6" s="913" t="s">
        <v>884</v>
      </c>
      <c r="B6" s="913"/>
      <c r="C6" s="913" t="s">
        <v>576</v>
      </c>
      <c r="D6" s="913"/>
      <c r="E6" s="913"/>
      <c r="F6" s="913"/>
      <c r="G6" s="389"/>
      <c r="H6" s="389"/>
    </row>
    <row r="7" spans="1:10" ht="15.75" x14ac:dyDescent="0.25">
      <c r="A7" s="642"/>
      <c r="B7" s="642"/>
      <c r="C7" s="642"/>
      <c r="D7" s="642"/>
      <c r="E7" s="642"/>
      <c r="F7" s="642"/>
      <c r="G7" s="389"/>
      <c r="H7" s="389"/>
    </row>
    <row r="8" spans="1:10" ht="15.75" x14ac:dyDescent="0.25">
      <c r="A8" s="390"/>
      <c r="B8" s="390"/>
      <c r="C8" s="390"/>
      <c r="D8" s="390"/>
      <c r="E8" s="643" t="s">
        <v>767</v>
      </c>
      <c r="F8" s="643" t="s">
        <v>768</v>
      </c>
      <c r="G8" s="643" t="s">
        <v>768</v>
      </c>
      <c r="H8" s="389"/>
    </row>
    <row r="9" spans="1:10" ht="15.75" x14ac:dyDescent="0.25">
      <c r="A9" s="385"/>
      <c r="B9" s="385"/>
      <c r="C9" s="385"/>
      <c r="D9" s="385"/>
      <c r="E9" s="644" t="s">
        <v>329</v>
      </c>
      <c r="F9" s="644" t="s">
        <v>710</v>
      </c>
      <c r="G9" s="643" t="s">
        <v>794</v>
      </c>
      <c r="H9" s="385"/>
      <c r="I9" s="386"/>
      <c r="J9" s="386"/>
    </row>
    <row r="10" spans="1:10" ht="21.75" customHeight="1" x14ac:dyDescent="0.25">
      <c r="A10" s="391"/>
      <c r="B10" s="391"/>
      <c r="C10" s="914" t="s">
        <v>577</v>
      </c>
      <c r="D10" s="914"/>
      <c r="G10" s="389"/>
      <c r="H10" s="389"/>
    </row>
    <row r="11" spans="1:10" ht="15.75" x14ac:dyDescent="0.25">
      <c r="A11" s="392"/>
      <c r="B11" s="392"/>
      <c r="C11" s="915" t="s">
        <v>578</v>
      </c>
      <c r="D11" s="915"/>
      <c r="E11" s="394">
        <v>37602</v>
      </c>
      <c r="F11" s="615">
        <v>37693400</v>
      </c>
      <c r="G11" s="387">
        <v>37372800</v>
      </c>
      <c r="H11" s="385"/>
      <c r="I11" s="386"/>
      <c r="J11" s="386"/>
    </row>
    <row r="12" spans="1:10" ht="15.75" x14ac:dyDescent="0.25">
      <c r="A12" s="393"/>
      <c r="B12" s="393"/>
      <c r="C12" s="915" t="s">
        <v>579</v>
      </c>
      <c r="D12" s="915"/>
      <c r="E12" s="394">
        <v>10355</v>
      </c>
      <c r="F12" s="615">
        <v>10355315</v>
      </c>
      <c r="G12" s="387">
        <v>10355315</v>
      </c>
      <c r="H12" s="390"/>
      <c r="I12" s="386"/>
      <c r="J12" s="386"/>
    </row>
    <row r="13" spans="1:10" ht="15.75" x14ac:dyDescent="0.25">
      <c r="A13" s="392"/>
      <c r="B13" s="392"/>
      <c r="C13" s="916" t="s">
        <v>580</v>
      </c>
      <c r="D13" s="916"/>
      <c r="E13" s="394">
        <v>5000</v>
      </c>
      <c r="F13" s="615">
        <v>6000000</v>
      </c>
      <c r="G13" s="387">
        <v>5391221</v>
      </c>
      <c r="H13" s="385"/>
      <c r="I13" s="386"/>
      <c r="J13" s="386"/>
    </row>
    <row r="14" spans="1:10" ht="15.75" x14ac:dyDescent="0.25">
      <c r="A14" s="392"/>
      <c r="B14" s="392"/>
      <c r="C14" s="916" t="s">
        <v>347</v>
      </c>
      <c r="D14" s="916"/>
      <c r="E14" s="394">
        <v>7954</v>
      </c>
      <c r="F14" s="615">
        <v>0</v>
      </c>
      <c r="G14" s="387">
        <v>0</v>
      </c>
      <c r="H14" s="385"/>
      <c r="I14" s="386"/>
      <c r="J14" s="386"/>
    </row>
    <row r="15" spans="1:10" ht="15.75" x14ac:dyDescent="0.25">
      <c r="A15" s="392"/>
      <c r="B15" s="392"/>
      <c r="C15" s="916" t="s">
        <v>705</v>
      </c>
      <c r="D15" s="916"/>
      <c r="E15" s="394">
        <v>66</v>
      </c>
      <c r="F15" s="615">
        <v>68850</v>
      </c>
      <c r="G15" s="387">
        <v>63750</v>
      </c>
      <c r="H15" s="385"/>
      <c r="I15" s="386"/>
      <c r="J15" s="386"/>
    </row>
    <row r="16" spans="1:10" ht="15.75" x14ac:dyDescent="0.25">
      <c r="A16" s="392"/>
      <c r="B16" s="392"/>
      <c r="C16" s="911" t="s">
        <v>766</v>
      </c>
      <c r="D16" s="911"/>
      <c r="E16" s="394">
        <v>0</v>
      </c>
      <c r="F16" s="615">
        <v>89281</v>
      </c>
      <c r="G16" s="387">
        <v>0</v>
      </c>
      <c r="H16" s="385"/>
      <c r="I16" s="386"/>
      <c r="J16" s="386"/>
    </row>
    <row r="17" spans="1:8" ht="16.5" thickBot="1" x14ac:dyDescent="0.3">
      <c r="A17" s="391"/>
      <c r="B17" s="391"/>
      <c r="C17" s="910" t="s">
        <v>581</v>
      </c>
      <c r="D17" s="910"/>
      <c r="E17" s="645">
        <f>SUM(E11:E16)</f>
        <v>60977</v>
      </c>
      <c r="F17" s="646">
        <f>SUM(F11:F16)</f>
        <v>54206846</v>
      </c>
      <c r="G17" s="646">
        <f>SUM(G11:G16)</f>
        <v>53183086</v>
      </c>
      <c r="H17" s="389"/>
    </row>
    <row r="18" spans="1:8" ht="15.75" x14ac:dyDescent="0.25">
      <c r="A18" s="391"/>
      <c r="B18" s="391"/>
      <c r="C18" s="396"/>
      <c r="D18" s="396"/>
      <c r="E18" s="397"/>
      <c r="F18" s="616"/>
      <c r="G18" s="389"/>
      <c r="H18" s="389"/>
    </row>
    <row r="19" spans="1:8" ht="29.25" customHeight="1" x14ac:dyDescent="0.25">
      <c r="A19" s="391"/>
      <c r="B19" s="391"/>
      <c r="C19" s="914" t="s">
        <v>349</v>
      </c>
      <c r="D19" s="914"/>
      <c r="E19" s="398"/>
      <c r="F19" s="616"/>
      <c r="G19" s="389"/>
      <c r="H19" s="389"/>
    </row>
    <row r="20" spans="1:8" ht="15.75" x14ac:dyDescent="0.25">
      <c r="A20" s="391"/>
      <c r="B20" s="391"/>
      <c r="C20" s="916" t="s">
        <v>582</v>
      </c>
      <c r="D20" s="916"/>
      <c r="E20" s="391">
        <v>21564</v>
      </c>
      <c r="F20" s="616">
        <v>22561300</v>
      </c>
      <c r="G20" s="389">
        <v>24319470</v>
      </c>
      <c r="H20" s="389"/>
    </row>
    <row r="21" spans="1:8" ht="15.75" x14ac:dyDescent="0.25">
      <c r="A21" s="391"/>
      <c r="B21" s="391"/>
      <c r="C21" s="916" t="s">
        <v>583</v>
      </c>
      <c r="D21" s="916"/>
      <c r="E21" s="391">
        <v>7200</v>
      </c>
      <c r="F21" s="616">
        <v>7200000</v>
      </c>
      <c r="G21" s="389">
        <v>7200000</v>
      </c>
      <c r="H21" s="389"/>
    </row>
    <row r="22" spans="1:8" ht="15.75" x14ac:dyDescent="0.25">
      <c r="A22" s="391"/>
      <c r="B22" s="391"/>
      <c r="C22" s="916" t="s">
        <v>584</v>
      </c>
      <c r="D22" s="916"/>
      <c r="E22" s="391">
        <v>3803</v>
      </c>
      <c r="F22" s="616">
        <v>4293334</v>
      </c>
      <c r="G22" s="389">
        <v>4684133</v>
      </c>
      <c r="H22" s="389"/>
    </row>
    <row r="23" spans="1:8" ht="15.75" x14ac:dyDescent="0.25">
      <c r="A23" s="391"/>
      <c r="B23" s="391"/>
      <c r="C23" s="918" t="s">
        <v>585</v>
      </c>
      <c r="D23" s="918"/>
      <c r="E23" s="395">
        <f>SUM(E20:E22)</f>
        <v>32567</v>
      </c>
      <c r="F23" s="617">
        <f>SUM(F20:F22)</f>
        <v>34054634</v>
      </c>
      <c r="G23" s="617">
        <f>SUM(G20:G22)</f>
        <v>36203603</v>
      </c>
      <c r="H23" s="389"/>
    </row>
    <row r="24" spans="1:8" ht="15.75" x14ac:dyDescent="0.25">
      <c r="A24" s="391"/>
      <c r="B24" s="391"/>
      <c r="C24" s="396"/>
      <c r="D24" s="396"/>
      <c r="E24" s="397"/>
      <c r="F24" s="616"/>
      <c r="G24" s="389"/>
      <c r="H24" s="389"/>
    </row>
    <row r="25" spans="1:8" ht="27.75" customHeight="1" x14ac:dyDescent="0.25">
      <c r="A25" s="391"/>
      <c r="B25" s="391"/>
      <c r="C25" s="914" t="s">
        <v>586</v>
      </c>
      <c r="D25" s="914"/>
      <c r="E25" s="391"/>
      <c r="F25" s="616"/>
      <c r="G25" s="389"/>
      <c r="H25" s="389"/>
    </row>
    <row r="26" spans="1:8" ht="15.75" customHeight="1" x14ac:dyDescent="0.25">
      <c r="A26" s="391"/>
      <c r="B26" s="391"/>
      <c r="C26" s="916" t="s">
        <v>587</v>
      </c>
      <c r="D26" s="916"/>
      <c r="E26" s="399">
        <v>8263</v>
      </c>
      <c r="F26" s="616">
        <v>8682465</v>
      </c>
      <c r="G26" s="389">
        <v>10316000</v>
      </c>
      <c r="H26" s="389"/>
    </row>
    <row r="27" spans="1:8" ht="16.5" customHeight="1" x14ac:dyDescent="0.25">
      <c r="A27" s="391"/>
      <c r="B27" s="391"/>
      <c r="C27" s="916" t="s">
        <v>107</v>
      </c>
      <c r="D27" s="916"/>
      <c r="E27" s="391">
        <v>2989</v>
      </c>
      <c r="F27" s="616">
        <v>2435840</v>
      </c>
      <c r="G27" s="389">
        <v>1826880</v>
      </c>
      <c r="H27" s="389"/>
    </row>
    <row r="28" spans="1:8" ht="16.5" customHeight="1" x14ac:dyDescent="0.25">
      <c r="A28" s="391"/>
      <c r="B28" s="391"/>
      <c r="C28" s="400" t="s">
        <v>588</v>
      </c>
      <c r="D28" s="400"/>
      <c r="E28" s="391">
        <v>0</v>
      </c>
      <c r="F28" s="616">
        <v>0</v>
      </c>
      <c r="G28" s="389">
        <v>0</v>
      </c>
      <c r="H28" s="389"/>
    </row>
    <row r="29" spans="1:8" ht="16.5" customHeight="1" x14ac:dyDescent="0.25">
      <c r="A29" s="391"/>
      <c r="B29" s="391"/>
      <c r="C29" s="400" t="s">
        <v>589</v>
      </c>
      <c r="D29" s="400"/>
      <c r="E29" s="391">
        <v>7752</v>
      </c>
      <c r="F29" s="616">
        <v>7719360</v>
      </c>
      <c r="G29" s="389">
        <v>7605120</v>
      </c>
      <c r="H29" s="389"/>
    </row>
    <row r="30" spans="1:8" ht="16.5" customHeight="1" x14ac:dyDescent="0.25">
      <c r="A30" s="391"/>
      <c r="B30" s="391"/>
      <c r="C30" s="400" t="s">
        <v>590</v>
      </c>
      <c r="D30" s="400"/>
      <c r="E30" s="391">
        <v>4426</v>
      </c>
      <c r="F30" s="616">
        <v>4594054</v>
      </c>
      <c r="G30" s="389">
        <v>6766894</v>
      </c>
      <c r="H30" s="389"/>
    </row>
    <row r="31" spans="1:8" ht="16.5" customHeight="1" x14ac:dyDescent="0.25">
      <c r="A31" s="391"/>
      <c r="B31" s="391"/>
      <c r="C31" s="911" t="s">
        <v>765</v>
      </c>
      <c r="D31" s="911"/>
      <c r="E31" s="391">
        <v>0</v>
      </c>
      <c r="F31" s="616">
        <v>1040250</v>
      </c>
      <c r="G31" s="389">
        <v>900030</v>
      </c>
      <c r="H31" s="389"/>
    </row>
    <row r="32" spans="1:8" ht="15.75" x14ac:dyDescent="0.25">
      <c r="A32" s="391"/>
      <c r="B32" s="391"/>
      <c r="C32" s="918" t="s">
        <v>591</v>
      </c>
      <c r="D32" s="918"/>
      <c r="E32" s="395">
        <f>SUM(E26:E31)</f>
        <v>23430</v>
      </c>
      <c r="F32" s="617">
        <f>SUM(F26:F31)</f>
        <v>24471969</v>
      </c>
      <c r="G32" s="617">
        <f>SUM(G26:G31)</f>
        <v>27414924</v>
      </c>
      <c r="H32" s="389"/>
    </row>
    <row r="33" spans="1:8" ht="15.75" x14ac:dyDescent="0.25">
      <c r="A33" s="391"/>
      <c r="B33" s="391"/>
      <c r="C33" s="396"/>
      <c r="D33" s="396"/>
      <c r="E33" s="397"/>
      <c r="F33" s="616"/>
      <c r="G33" s="389"/>
      <c r="H33" s="389"/>
    </row>
    <row r="34" spans="1:8" ht="23.25" customHeight="1" x14ac:dyDescent="0.25">
      <c r="A34" s="391"/>
      <c r="B34" s="391"/>
      <c r="C34" s="914" t="s">
        <v>592</v>
      </c>
      <c r="D34" s="914"/>
      <c r="E34" s="397"/>
      <c r="F34" s="616"/>
      <c r="G34" s="389"/>
      <c r="H34" s="389"/>
    </row>
    <row r="35" spans="1:8" ht="15.75" x14ac:dyDescent="0.25">
      <c r="A35" s="389"/>
      <c r="B35" s="389"/>
      <c r="C35" s="919" t="s">
        <v>593</v>
      </c>
      <c r="D35" s="919"/>
      <c r="E35" s="389">
        <v>1397</v>
      </c>
      <c r="F35" s="618">
        <v>1404480</v>
      </c>
      <c r="G35" s="389">
        <v>1399920</v>
      </c>
      <c r="H35" s="389"/>
    </row>
    <row r="36" spans="1:8" ht="15.75" x14ac:dyDescent="0.25">
      <c r="C36" s="920" t="s">
        <v>594</v>
      </c>
      <c r="D36" s="920"/>
      <c r="E36" s="401">
        <f>E35</f>
        <v>1397</v>
      </c>
      <c r="F36" s="619">
        <f>F35</f>
        <v>1404480</v>
      </c>
      <c r="G36" s="619">
        <f>G35</f>
        <v>1399920</v>
      </c>
    </row>
    <row r="37" spans="1:8" ht="15.75" x14ac:dyDescent="0.25">
      <c r="C37" s="396"/>
      <c r="D37" s="396"/>
      <c r="E37" s="397"/>
      <c r="F37" s="620"/>
    </row>
    <row r="38" spans="1:8" ht="39" customHeight="1" x14ac:dyDescent="0.25">
      <c r="C38" s="917" t="s">
        <v>595</v>
      </c>
      <c r="D38" s="917"/>
      <c r="E38" s="403">
        <f>SUM(E17,E23,E32,E36)</f>
        <v>118371</v>
      </c>
      <c r="F38" s="621">
        <f>SUM(F17,F23,F32,F36)</f>
        <v>114137929</v>
      </c>
      <c r="G38" s="621">
        <f>SUM(G17,G23,G32,G36)</f>
        <v>118201533</v>
      </c>
    </row>
  </sheetData>
  <mergeCells count="25">
    <mergeCell ref="C38:D38"/>
    <mergeCell ref="C26:D26"/>
    <mergeCell ref="C27:D27"/>
    <mergeCell ref="C32:D32"/>
    <mergeCell ref="C19:D19"/>
    <mergeCell ref="C20:D20"/>
    <mergeCell ref="C34:D34"/>
    <mergeCell ref="C35:D35"/>
    <mergeCell ref="C36:D36"/>
    <mergeCell ref="C25:D25"/>
    <mergeCell ref="C31:D31"/>
    <mergeCell ref="C21:D21"/>
    <mergeCell ref="C22:D22"/>
    <mergeCell ref="C23:D23"/>
    <mergeCell ref="C17:D17"/>
    <mergeCell ref="C16:D16"/>
    <mergeCell ref="A1:F1"/>
    <mergeCell ref="A5:F5"/>
    <mergeCell ref="A6:F6"/>
    <mergeCell ref="C10:D10"/>
    <mergeCell ref="C11:D11"/>
    <mergeCell ref="C14:D14"/>
    <mergeCell ref="C15:D15"/>
    <mergeCell ref="C12:D12"/>
    <mergeCell ref="C13:D13"/>
  </mergeCells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zoomScaleNormal="100" workbookViewId="0">
      <selection activeCell="A17" sqref="A17:D17"/>
    </sheetView>
  </sheetViews>
  <sheetFormatPr defaultRowHeight="12.75" x14ac:dyDescent="0.2"/>
  <cols>
    <col min="1" max="1" width="30.85546875" style="78" bestFit="1" customWidth="1"/>
    <col min="2" max="2" width="15" style="78" customWidth="1"/>
    <col min="3" max="3" width="13.5703125" style="78" customWidth="1"/>
    <col min="4" max="5" width="12.7109375" style="78" customWidth="1"/>
    <col min="6" max="256" width="9.140625" style="78"/>
    <col min="257" max="257" width="30.42578125" style="78" bestFit="1" customWidth="1"/>
    <col min="258" max="258" width="13.28515625" style="78" customWidth="1"/>
    <col min="259" max="259" width="12.140625" style="78" customWidth="1"/>
    <col min="260" max="261" width="12.7109375" style="78" customWidth="1"/>
    <col min="262" max="512" width="9.140625" style="78"/>
    <col min="513" max="513" width="30.42578125" style="78" bestFit="1" customWidth="1"/>
    <col min="514" max="514" width="13.28515625" style="78" customWidth="1"/>
    <col min="515" max="515" width="12.140625" style="78" customWidth="1"/>
    <col min="516" max="517" width="12.7109375" style="78" customWidth="1"/>
    <col min="518" max="768" width="9.140625" style="78"/>
    <col min="769" max="769" width="30.42578125" style="78" bestFit="1" customWidth="1"/>
    <col min="770" max="770" width="13.28515625" style="78" customWidth="1"/>
    <col min="771" max="771" width="12.140625" style="78" customWidth="1"/>
    <col min="772" max="773" width="12.7109375" style="78" customWidth="1"/>
    <col min="774" max="1024" width="9.140625" style="78"/>
    <col min="1025" max="1025" width="30.42578125" style="78" bestFit="1" customWidth="1"/>
    <col min="1026" max="1026" width="13.28515625" style="78" customWidth="1"/>
    <col min="1027" max="1027" width="12.140625" style="78" customWidth="1"/>
    <col min="1028" max="1029" width="12.7109375" style="78" customWidth="1"/>
    <col min="1030" max="1280" width="9.140625" style="78"/>
    <col min="1281" max="1281" width="30.42578125" style="78" bestFit="1" customWidth="1"/>
    <col min="1282" max="1282" width="13.28515625" style="78" customWidth="1"/>
    <col min="1283" max="1283" width="12.140625" style="78" customWidth="1"/>
    <col min="1284" max="1285" width="12.7109375" style="78" customWidth="1"/>
    <col min="1286" max="1536" width="9.140625" style="78"/>
    <col min="1537" max="1537" width="30.42578125" style="78" bestFit="1" customWidth="1"/>
    <col min="1538" max="1538" width="13.28515625" style="78" customWidth="1"/>
    <col min="1539" max="1539" width="12.140625" style="78" customWidth="1"/>
    <col min="1540" max="1541" width="12.7109375" style="78" customWidth="1"/>
    <col min="1542" max="1792" width="9.140625" style="78"/>
    <col min="1793" max="1793" width="30.42578125" style="78" bestFit="1" customWidth="1"/>
    <col min="1794" max="1794" width="13.28515625" style="78" customWidth="1"/>
    <col min="1795" max="1795" width="12.140625" style="78" customWidth="1"/>
    <col min="1796" max="1797" width="12.7109375" style="78" customWidth="1"/>
    <col min="1798" max="2048" width="9.140625" style="78"/>
    <col min="2049" max="2049" width="30.42578125" style="78" bestFit="1" customWidth="1"/>
    <col min="2050" max="2050" width="13.28515625" style="78" customWidth="1"/>
    <col min="2051" max="2051" width="12.140625" style="78" customWidth="1"/>
    <col min="2052" max="2053" width="12.7109375" style="78" customWidth="1"/>
    <col min="2054" max="2304" width="9.140625" style="78"/>
    <col min="2305" max="2305" width="30.42578125" style="78" bestFit="1" customWidth="1"/>
    <col min="2306" max="2306" width="13.28515625" style="78" customWidth="1"/>
    <col min="2307" max="2307" width="12.140625" style="78" customWidth="1"/>
    <col min="2308" max="2309" width="12.7109375" style="78" customWidth="1"/>
    <col min="2310" max="2560" width="9.140625" style="78"/>
    <col min="2561" max="2561" width="30.42578125" style="78" bestFit="1" customWidth="1"/>
    <col min="2562" max="2562" width="13.28515625" style="78" customWidth="1"/>
    <col min="2563" max="2563" width="12.140625" style="78" customWidth="1"/>
    <col min="2564" max="2565" width="12.7109375" style="78" customWidth="1"/>
    <col min="2566" max="2816" width="9.140625" style="78"/>
    <col min="2817" max="2817" width="30.42578125" style="78" bestFit="1" customWidth="1"/>
    <col min="2818" max="2818" width="13.28515625" style="78" customWidth="1"/>
    <col min="2819" max="2819" width="12.140625" style="78" customWidth="1"/>
    <col min="2820" max="2821" width="12.7109375" style="78" customWidth="1"/>
    <col min="2822" max="3072" width="9.140625" style="78"/>
    <col min="3073" max="3073" width="30.42578125" style="78" bestFit="1" customWidth="1"/>
    <col min="3074" max="3074" width="13.28515625" style="78" customWidth="1"/>
    <col min="3075" max="3075" width="12.140625" style="78" customWidth="1"/>
    <col min="3076" max="3077" width="12.7109375" style="78" customWidth="1"/>
    <col min="3078" max="3328" width="9.140625" style="78"/>
    <col min="3329" max="3329" width="30.42578125" style="78" bestFit="1" customWidth="1"/>
    <col min="3330" max="3330" width="13.28515625" style="78" customWidth="1"/>
    <col min="3331" max="3331" width="12.140625" style="78" customWidth="1"/>
    <col min="3332" max="3333" width="12.7109375" style="78" customWidth="1"/>
    <col min="3334" max="3584" width="9.140625" style="78"/>
    <col min="3585" max="3585" width="30.42578125" style="78" bestFit="1" customWidth="1"/>
    <col min="3586" max="3586" width="13.28515625" style="78" customWidth="1"/>
    <col min="3587" max="3587" width="12.140625" style="78" customWidth="1"/>
    <col min="3588" max="3589" width="12.7109375" style="78" customWidth="1"/>
    <col min="3590" max="3840" width="9.140625" style="78"/>
    <col min="3841" max="3841" width="30.42578125" style="78" bestFit="1" customWidth="1"/>
    <col min="3842" max="3842" width="13.28515625" style="78" customWidth="1"/>
    <col min="3843" max="3843" width="12.140625" style="78" customWidth="1"/>
    <col min="3844" max="3845" width="12.7109375" style="78" customWidth="1"/>
    <col min="3846" max="4096" width="9.140625" style="78"/>
    <col min="4097" max="4097" width="30.42578125" style="78" bestFit="1" customWidth="1"/>
    <col min="4098" max="4098" width="13.28515625" style="78" customWidth="1"/>
    <col min="4099" max="4099" width="12.140625" style="78" customWidth="1"/>
    <col min="4100" max="4101" width="12.7109375" style="78" customWidth="1"/>
    <col min="4102" max="4352" width="9.140625" style="78"/>
    <col min="4353" max="4353" width="30.42578125" style="78" bestFit="1" customWidth="1"/>
    <col min="4354" max="4354" width="13.28515625" style="78" customWidth="1"/>
    <col min="4355" max="4355" width="12.140625" style="78" customWidth="1"/>
    <col min="4356" max="4357" width="12.7109375" style="78" customWidth="1"/>
    <col min="4358" max="4608" width="9.140625" style="78"/>
    <col min="4609" max="4609" width="30.42578125" style="78" bestFit="1" customWidth="1"/>
    <col min="4610" max="4610" width="13.28515625" style="78" customWidth="1"/>
    <col min="4611" max="4611" width="12.140625" style="78" customWidth="1"/>
    <col min="4612" max="4613" width="12.7109375" style="78" customWidth="1"/>
    <col min="4614" max="4864" width="9.140625" style="78"/>
    <col min="4865" max="4865" width="30.42578125" style="78" bestFit="1" customWidth="1"/>
    <col min="4866" max="4866" width="13.28515625" style="78" customWidth="1"/>
    <col min="4867" max="4867" width="12.140625" style="78" customWidth="1"/>
    <col min="4868" max="4869" width="12.7109375" style="78" customWidth="1"/>
    <col min="4870" max="5120" width="9.140625" style="78"/>
    <col min="5121" max="5121" width="30.42578125" style="78" bestFit="1" customWidth="1"/>
    <col min="5122" max="5122" width="13.28515625" style="78" customWidth="1"/>
    <col min="5123" max="5123" width="12.140625" style="78" customWidth="1"/>
    <col min="5124" max="5125" width="12.7109375" style="78" customWidth="1"/>
    <col min="5126" max="5376" width="9.140625" style="78"/>
    <col min="5377" max="5377" width="30.42578125" style="78" bestFit="1" customWidth="1"/>
    <col min="5378" max="5378" width="13.28515625" style="78" customWidth="1"/>
    <col min="5379" max="5379" width="12.140625" style="78" customWidth="1"/>
    <col min="5380" max="5381" width="12.7109375" style="78" customWidth="1"/>
    <col min="5382" max="5632" width="9.140625" style="78"/>
    <col min="5633" max="5633" width="30.42578125" style="78" bestFit="1" customWidth="1"/>
    <col min="5634" max="5634" width="13.28515625" style="78" customWidth="1"/>
    <col min="5635" max="5635" width="12.140625" style="78" customWidth="1"/>
    <col min="5636" max="5637" width="12.7109375" style="78" customWidth="1"/>
    <col min="5638" max="5888" width="9.140625" style="78"/>
    <col min="5889" max="5889" width="30.42578125" style="78" bestFit="1" customWidth="1"/>
    <col min="5890" max="5890" width="13.28515625" style="78" customWidth="1"/>
    <col min="5891" max="5891" width="12.140625" style="78" customWidth="1"/>
    <col min="5892" max="5893" width="12.7109375" style="78" customWidth="1"/>
    <col min="5894" max="6144" width="9.140625" style="78"/>
    <col min="6145" max="6145" width="30.42578125" style="78" bestFit="1" customWidth="1"/>
    <col min="6146" max="6146" width="13.28515625" style="78" customWidth="1"/>
    <col min="6147" max="6147" width="12.140625" style="78" customWidth="1"/>
    <col min="6148" max="6149" width="12.7109375" style="78" customWidth="1"/>
    <col min="6150" max="6400" width="9.140625" style="78"/>
    <col min="6401" max="6401" width="30.42578125" style="78" bestFit="1" customWidth="1"/>
    <col min="6402" max="6402" width="13.28515625" style="78" customWidth="1"/>
    <col min="6403" max="6403" width="12.140625" style="78" customWidth="1"/>
    <col min="6404" max="6405" width="12.7109375" style="78" customWidth="1"/>
    <col min="6406" max="6656" width="9.140625" style="78"/>
    <col min="6657" max="6657" width="30.42578125" style="78" bestFit="1" customWidth="1"/>
    <col min="6658" max="6658" width="13.28515625" style="78" customWidth="1"/>
    <col min="6659" max="6659" width="12.140625" style="78" customWidth="1"/>
    <col min="6660" max="6661" width="12.7109375" style="78" customWidth="1"/>
    <col min="6662" max="6912" width="9.140625" style="78"/>
    <col min="6913" max="6913" width="30.42578125" style="78" bestFit="1" customWidth="1"/>
    <col min="6914" max="6914" width="13.28515625" style="78" customWidth="1"/>
    <col min="6915" max="6915" width="12.140625" style="78" customWidth="1"/>
    <col min="6916" max="6917" width="12.7109375" style="78" customWidth="1"/>
    <col min="6918" max="7168" width="9.140625" style="78"/>
    <col min="7169" max="7169" width="30.42578125" style="78" bestFit="1" customWidth="1"/>
    <col min="7170" max="7170" width="13.28515625" style="78" customWidth="1"/>
    <col min="7171" max="7171" width="12.140625" style="78" customWidth="1"/>
    <col min="7172" max="7173" width="12.7109375" style="78" customWidth="1"/>
    <col min="7174" max="7424" width="9.140625" style="78"/>
    <col min="7425" max="7425" width="30.42578125" style="78" bestFit="1" customWidth="1"/>
    <col min="7426" max="7426" width="13.28515625" style="78" customWidth="1"/>
    <col min="7427" max="7427" width="12.140625" style="78" customWidth="1"/>
    <col min="7428" max="7429" width="12.7109375" style="78" customWidth="1"/>
    <col min="7430" max="7680" width="9.140625" style="78"/>
    <col min="7681" max="7681" width="30.42578125" style="78" bestFit="1" customWidth="1"/>
    <col min="7682" max="7682" width="13.28515625" style="78" customWidth="1"/>
    <col min="7683" max="7683" width="12.140625" style="78" customWidth="1"/>
    <col min="7684" max="7685" width="12.7109375" style="78" customWidth="1"/>
    <col min="7686" max="7936" width="9.140625" style="78"/>
    <col min="7937" max="7937" width="30.42578125" style="78" bestFit="1" customWidth="1"/>
    <col min="7938" max="7938" width="13.28515625" style="78" customWidth="1"/>
    <col min="7939" max="7939" width="12.140625" style="78" customWidth="1"/>
    <col min="7940" max="7941" width="12.7109375" style="78" customWidth="1"/>
    <col min="7942" max="8192" width="9.140625" style="78"/>
    <col min="8193" max="8193" width="30.42578125" style="78" bestFit="1" customWidth="1"/>
    <col min="8194" max="8194" width="13.28515625" style="78" customWidth="1"/>
    <col min="8195" max="8195" width="12.140625" style="78" customWidth="1"/>
    <col min="8196" max="8197" width="12.7109375" style="78" customWidth="1"/>
    <col min="8198" max="8448" width="9.140625" style="78"/>
    <col min="8449" max="8449" width="30.42578125" style="78" bestFit="1" customWidth="1"/>
    <col min="8450" max="8450" width="13.28515625" style="78" customWidth="1"/>
    <col min="8451" max="8451" width="12.140625" style="78" customWidth="1"/>
    <col min="8452" max="8453" width="12.7109375" style="78" customWidth="1"/>
    <col min="8454" max="8704" width="9.140625" style="78"/>
    <col min="8705" max="8705" width="30.42578125" style="78" bestFit="1" customWidth="1"/>
    <col min="8706" max="8706" width="13.28515625" style="78" customWidth="1"/>
    <col min="8707" max="8707" width="12.140625" style="78" customWidth="1"/>
    <col min="8708" max="8709" width="12.7109375" style="78" customWidth="1"/>
    <col min="8710" max="8960" width="9.140625" style="78"/>
    <col min="8961" max="8961" width="30.42578125" style="78" bestFit="1" customWidth="1"/>
    <col min="8962" max="8962" width="13.28515625" style="78" customWidth="1"/>
    <col min="8963" max="8963" width="12.140625" style="78" customWidth="1"/>
    <col min="8964" max="8965" width="12.7109375" style="78" customWidth="1"/>
    <col min="8966" max="9216" width="9.140625" style="78"/>
    <col min="9217" max="9217" width="30.42578125" style="78" bestFit="1" customWidth="1"/>
    <col min="9218" max="9218" width="13.28515625" style="78" customWidth="1"/>
    <col min="9219" max="9219" width="12.140625" style="78" customWidth="1"/>
    <col min="9220" max="9221" width="12.7109375" style="78" customWidth="1"/>
    <col min="9222" max="9472" width="9.140625" style="78"/>
    <col min="9473" max="9473" width="30.42578125" style="78" bestFit="1" customWidth="1"/>
    <col min="9474" max="9474" width="13.28515625" style="78" customWidth="1"/>
    <col min="9475" max="9475" width="12.140625" style="78" customWidth="1"/>
    <col min="9476" max="9477" width="12.7109375" style="78" customWidth="1"/>
    <col min="9478" max="9728" width="9.140625" style="78"/>
    <col min="9729" max="9729" width="30.42578125" style="78" bestFit="1" customWidth="1"/>
    <col min="9730" max="9730" width="13.28515625" style="78" customWidth="1"/>
    <col min="9731" max="9731" width="12.140625" style="78" customWidth="1"/>
    <col min="9732" max="9733" width="12.7109375" style="78" customWidth="1"/>
    <col min="9734" max="9984" width="9.140625" style="78"/>
    <col min="9985" max="9985" width="30.42578125" style="78" bestFit="1" customWidth="1"/>
    <col min="9986" max="9986" width="13.28515625" style="78" customWidth="1"/>
    <col min="9987" max="9987" width="12.140625" style="78" customWidth="1"/>
    <col min="9988" max="9989" width="12.7109375" style="78" customWidth="1"/>
    <col min="9990" max="10240" width="9.140625" style="78"/>
    <col min="10241" max="10241" width="30.42578125" style="78" bestFit="1" customWidth="1"/>
    <col min="10242" max="10242" width="13.28515625" style="78" customWidth="1"/>
    <col min="10243" max="10243" width="12.140625" style="78" customWidth="1"/>
    <col min="10244" max="10245" width="12.7109375" style="78" customWidth="1"/>
    <col min="10246" max="10496" width="9.140625" style="78"/>
    <col min="10497" max="10497" width="30.42578125" style="78" bestFit="1" customWidth="1"/>
    <col min="10498" max="10498" width="13.28515625" style="78" customWidth="1"/>
    <col min="10499" max="10499" width="12.140625" style="78" customWidth="1"/>
    <col min="10500" max="10501" width="12.7109375" style="78" customWidth="1"/>
    <col min="10502" max="10752" width="9.140625" style="78"/>
    <col min="10753" max="10753" width="30.42578125" style="78" bestFit="1" customWidth="1"/>
    <col min="10754" max="10754" width="13.28515625" style="78" customWidth="1"/>
    <col min="10755" max="10755" width="12.140625" style="78" customWidth="1"/>
    <col min="10756" max="10757" width="12.7109375" style="78" customWidth="1"/>
    <col min="10758" max="11008" width="9.140625" style="78"/>
    <col min="11009" max="11009" width="30.42578125" style="78" bestFit="1" customWidth="1"/>
    <col min="11010" max="11010" width="13.28515625" style="78" customWidth="1"/>
    <col min="11011" max="11011" width="12.140625" style="78" customWidth="1"/>
    <col min="11012" max="11013" width="12.7109375" style="78" customWidth="1"/>
    <col min="11014" max="11264" width="9.140625" style="78"/>
    <col min="11265" max="11265" width="30.42578125" style="78" bestFit="1" customWidth="1"/>
    <col min="11266" max="11266" width="13.28515625" style="78" customWidth="1"/>
    <col min="11267" max="11267" width="12.140625" style="78" customWidth="1"/>
    <col min="11268" max="11269" width="12.7109375" style="78" customWidth="1"/>
    <col min="11270" max="11520" width="9.140625" style="78"/>
    <col min="11521" max="11521" width="30.42578125" style="78" bestFit="1" customWidth="1"/>
    <col min="11522" max="11522" width="13.28515625" style="78" customWidth="1"/>
    <col min="11523" max="11523" width="12.140625" style="78" customWidth="1"/>
    <col min="11524" max="11525" width="12.7109375" style="78" customWidth="1"/>
    <col min="11526" max="11776" width="9.140625" style="78"/>
    <col min="11777" max="11777" width="30.42578125" style="78" bestFit="1" customWidth="1"/>
    <col min="11778" max="11778" width="13.28515625" style="78" customWidth="1"/>
    <col min="11779" max="11779" width="12.140625" style="78" customWidth="1"/>
    <col min="11780" max="11781" width="12.7109375" style="78" customWidth="1"/>
    <col min="11782" max="12032" width="9.140625" style="78"/>
    <col min="12033" max="12033" width="30.42578125" style="78" bestFit="1" customWidth="1"/>
    <col min="12034" max="12034" width="13.28515625" style="78" customWidth="1"/>
    <col min="12035" max="12035" width="12.140625" style="78" customWidth="1"/>
    <col min="12036" max="12037" width="12.7109375" style="78" customWidth="1"/>
    <col min="12038" max="12288" width="9.140625" style="78"/>
    <col min="12289" max="12289" width="30.42578125" style="78" bestFit="1" customWidth="1"/>
    <col min="12290" max="12290" width="13.28515625" style="78" customWidth="1"/>
    <col min="12291" max="12291" width="12.140625" style="78" customWidth="1"/>
    <col min="12292" max="12293" width="12.7109375" style="78" customWidth="1"/>
    <col min="12294" max="12544" width="9.140625" style="78"/>
    <col min="12545" max="12545" width="30.42578125" style="78" bestFit="1" customWidth="1"/>
    <col min="12546" max="12546" width="13.28515625" style="78" customWidth="1"/>
    <col min="12547" max="12547" width="12.140625" style="78" customWidth="1"/>
    <col min="12548" max="12549" width="12.7109375" style="78" customWidth="1"/>
    <col min="12550" max="12800" width="9.140625" style="78"/>
    <col min="12801" max="12801" width="30.42578125" style="78" bestFit="1" customWidth="1"/>
    <col min="12802" max="12802" width="13.28515625" style="78" customWidth="1"/>
    <col min="12803" max="12803" width="12.140625" style="78" customWidth="1"/>
    <col min="12804" max="12805" width="12.7109375" style="78" customWidth="1"/>
    <col min="12806" max="13056" width="9.140625" style="78"/>
    <col min="13057" max="13057" width="30.42578125" style="78" bestFit="1" customWidth="1"/>
    <col min="13058" max="13058" width="13.28515625" style="78" customWidth="1"/>
    <col min="13059" max="13059" width="12.140625" style="78" customWidth="1"/>
    <col min="13060" max="13061" width="12.7109375" style="78" customWidth="1"/>
    <col min="13062" max="13312" width="9.140625" style="78"/>
    <col min="13313" max="13313" width="30.42578125" style="78" bestFit="1" customWidth="1"/>
    <col min="13314" max="13314" width="13.28515625" style="78" customWidth="1"/>
    <col min="13315" max="13315" width="12.140625" style="78" customWidth="1"/>
    <col min="13316" max="13317" width="12.7109375" style="78" customWidth="1"/>
    <col min="13318" max="13568" width="9.140625" style="78"/>
    <col min="13569" max="13569" width="30.42578125" style="78" bestFit="1" customWidth="1"/>
    <col min="13570" max="13570" width="13.28515625" style="78" customWidth="1"/>
    <col min="13571" max="13571" width="12.140625" style="78" customWidth="1"/>
    <col min="13572" max="13573" width="12.7109375" style="78" customWidth="1"/>
    <col min="13574" max="13824" width="9.140625" style="78"/>
    <col min="13825" max="13825" width="30.42578125" style="78" bestFit="1" customWidth="1"/>
    <col min="13826" max="13826" width="13.28515625" style="78" customWidth="1"/>
    <col min="13827" max="13827" width="12.140625" style="78" customWidth="1"/>
    <col min="13828" max="13829" width="12.7109375" style="78" customWidth="1"/>
    <col min="13830" max="14080" width="9.140625" style="78"/>
    <col min="14081" max="14081" width="30.42578125" style="78" bestFit="1" customWidth="1"/>
    <col min="14082" max="14082" width="13.28515625" style="78" customWidth="1"/>
    <col min="14083" max="14083" width="12.140625" style="78" customWidth="1"/>
    <col min="14084" max="14085" width="12.7109375" style="78" customWidth="1"/>
    <col min="14086" max="14336" width="9.140625" style="78"/>
    <col min="14337" max="14337" width="30.42578125" style="78" bestFit="1" customWidth="1"/>
    <col min="14338" max="14338" width="13.28515625" style="78" customWidth="1"/>
    <col min="14339" max="14339" width="12.140625" style="78" customWidth="1"/>
    <col min="14340" max="14341" width="12.7109375" style="78" customWidth="1"/>
    <col min="14342" max="14592" width="9.140625" style="78"/>
    <col min="14593" max="14593" width="30.42578125" style="78" bestFit="1" customWidth="1"/>
    <col min="14594" max="14594" width="13.28515625" style="78" customWidth="1"/>
    <col min="14595" max="14595" width="12.140625" style="78" customWidth="1"/>
    <col min="14596" max="14597" width="12.7109375" style="78" customWidth="1"/>
    <col min="14598" max="14848" width="9.140625" style="78"/>
    <col min="14849" max="14849" width="30.42578125" style="78" bestFit="1" customWidth="1"/>
    <col min="14850" max="14850" width="13.28515625" style="78" customWidth="1"/>
    <col min="14851" max="14851" width="12.140625" style="78" customWidth="1"/>
    <col min="14852" max="14853" width="12.7109375" style="78" customWidth="1"/>
    <col min="14854" max="15104" width="9.140625" style="78"/>
    <col min="15105" max="15105" width="30.42578125" style="78" bestFit="1" customWidth="1"/>
    <col min="15106" max="15106" width="13.28515625" style="78" customWidth="1"/>
    <col min="15107" max="15107" width="12.140625" style="78" customWidth="1"/>
    <col min="15108" max="15109" width="12.7109375" style="78" customWidth="1"/>
    <col min="15110" max="15360" width="9.140625" style="78"/>
    <col min="15361" max="15361" width="30.42578125" style="78" bestFit="1" customWidth="1"/>
    <col min="15362" max="15362" width="13.28515625" style="78" customWidth="1"/>
    <col min="15363" max="15363" width="12.140625" style="78" customWidth="1"/>
    <col min="15364" max="15365" width="12.7109375" style="78" customWidth="1"/>
    <col min="15366" max="15616" width="9.140625" style="78"/>
    <col min="15617" max="15617" width="30.42578125" style="78" bestFit="1" customWidth="1"/>
    <col min="15618" max="15618" width="13.28515625" style="78" customWidth="1"/>
    <col min="15619" max="15619" width="12.140625" style="78" customWidth="1"/>
    <col min="15620" max="15621" width="12.7109375" style="78" customWidth="1"/>
    <col min="15622" max="15872" width="9.140625" style="78"/>
    <col min="15873" max="15873" width="30.42578125" style="78" bestFit="1" customWidth="1"/>
    <col min="15874" max="15874" width="13.28515625" style="78" customWidth="1"/>
    <col min="15875" max="15875" width="12.140625" style="78" customWidth="1"/>
    <col min="15876" max="15877" width="12.7109375" style="78" customWidth="1"/>
    <col min="15878" max="16128" width="9.140625" style="78"/>
    <col min="16129" max="16129" width="30.42578125" style="78" bestFit="1" customWidth="1"/>
    <col min="16130" max="16130" width="13.28515625" style="78" customWidth="1"/>
    <col min="16131" max="16131" width="12.140625" style="78" customWidth="1"/>
    <col min="16132" max="16133" width="12.7109375" style="78" customWidth="1"/>
    <col min="16134" max="16384" width="9.140625" style="78"/>
  </cols>
  <sheetData>
    <row r="1" spans="1:5" ht="15.75" x14ac:dyDescent="0.25">
      <c r="A1" s="912" t="s">
        <v>885</v>
      </c>
      <c r="B1" s="912"/>
      <c r="C1" s="912"/>
      <c r="D1" s="912"/>
      <c r="E1" s="912"/>
    </row>
    <row r="2" spans="1:5" ht="15.75" x14ac:dyDescent="0.25">
      <c r="A2" s="388"/>
      <c r="B2" s="388"/>
      <c r="C2" s="388"/>
      <c r="D2" s="388"/>
      <c r="E2" s="388"/>
    </row>
    <row r="3" spans="1:5" ht="15.75" x14ac:dyDescent="0.25">
      <c r="A3" s="388"/>
      <c r="B3" s="388"/>
      <c r="C3" s="388"/>
      <c r="D3" s="388"/>
      <c r="E3" s="388"/>
    </row>
    <row r="4" spans="1:5" ht="15.75" x14ac:dyDescent="0.25">
      <c r="A4" s="913" t="s">
        <v>886</v>
      </c>
      <c r="B4" s="913"/>
      <c r="C4" s="913"/>
      <c r="D4" s="913"/>
    </row>
    <row r="5" spans="1:5" ht="15.75" x14ac:dyDescent="0.25">
      <c r="A5" s="913" t="s">
        <v>596</v>
      </c>
      <c r="B5" s="913"/>
      <c r="C5" s="913"/>
      <c r="D5" s="913"/>
    </row>
    <row r="6" spans="1:5" ht="16.5" thickBot="1" x14ac:dyDescent="0.3">
      <c r="A6" s="390"/>
      <c r="B6" s="390"/>
      <c r="C6" s="390"/>
      <c r="D6" s="390"/>
    </row>
    <row r="7" spans="1:5" ht="16.5" thickBot="1" x14ac:dyDescent="0.3">
      <c r="A7" s="404" t="s">
        <v>597</v>
      </c>
      <c r="B7" s="405" t="s">
        <v>598</v>
      </c>
      <c r="C7" s="406" t="s">
        <v>599</v>
      </c>
      <c r="D7" s="407" t="s">
        <v>97</v>
      </c>
    </row>
    <row r="8" spans="1:5" ht="15.75" x14ac:dyDescent="0.25">
      <c r="A8" s="408" t="s">
        <v>600</v>
      </c>
      <c r="B8" s="744">
        <v>24170000</v>
      </c>
      <c r="C8" s="745">
        <v>15027000</v>
      </c>
      <c r="D8" s="746">
        <f>SUM(B8:C8)</f>
        <v>39197000</v>
      </c>
    </row>
    <row r="9" spans="1:5" ht="16.5" thickBot="1" x14ac:dyDescent="0.3">
      <c r="A9" s="409" t="s">
        <v>601</v>
      </c>
      <c r="B9" s="747"/>
      <c r="C9" s="711">
        <v>0</v>
      </c>
      <c r="D9" s="748">
        <f>SUM(B9:C9)</f>
        <v>0</v>
      </c>
    </row>
    <row r="10" spans="1:5" ht="16.5" hidden="1" thickBot="1" x14ac:dyDescent="0.3">
      <c r="A10" s="410"/>
      <c r="B10" s="749"/>
      <c r="C10" s="750"/>
      <c r="D10" s="751"/>
    </row>
    <row r="11" spans="1:5" ht="16.5" thickBot="1" x14ac:dyDescent="0.3">
      <c r="A11" s="411" t="s">
        <v>97</v>
      </c>
      <c r="B11" s="752">
        <f>SUM(B8:B10)</f>
        <v>24170000</v>
      </c>
      <c r="C11" s="753">
        <f>SUM(C8:C10)</f>
        <v>15027000</v>
      </c>
      <c r="D11" s="715">
        <f>SUM(D8:D10)</f>
        <v>39197000</v>
      </c>
    </row>
    <row r="12" spans="1:5" ht="15.75" x14ac:dyDescent="0.25">
      <c r="A12" s="305"/>
      <c r="B12" s="412"/>
      <c r="C12" s="412"/>
      <c r="D12" s="412"/>
    </row>
    <row r="14" spans="1:5" ht="15.75" x14ac:dyDescent="0.25">
      <c r="A14" s="912" t="s">
        <v>959</v>
      </c>
      <c r="B14" s="912"/>
      <c r="C14" s="912"/>
      <c r="D14" s="912"/>
      <c r="E14" s="912"/>
    </row>
    <row r="15" spans="1:5" ht="15.75" x14ac:dyDescent="0.25">
      <c r="A15" s="388"/>
      <c r="B15" s="388"/>
      <c r="C15" s="388"/>
      <c r="D15" s="388"/>
      <c r="E15" s="388"/>
    </row>
    <row r="16" spans="1:5" ht="15.75" x14ac:dyDescent="0.25">
      <c r="A16" s="388"/>
      <c r="B16" s="388"/>
      <c r="C16" s="388"/>
      <c r="D16" s="388"/>
      <c r="E16" s="388"/>
    </row>
    <row r="17" spans="1:5" ht="15.75" x14ac:dyDescent="0.25">
      <c r="A17" s="913" t="s">
        <v>939</v>
      </c>
      <c r="B17" s="913"/>
      <c r="C17" s="913"/>
      <c r="D17" s="913"/>
    </row>
    <row r="18" spans="1:5" ht="15.75" x14ac:dyDescent="0.25">
      <c r="A18" s="913" t="s">
        <v>940</v>
      </c>
      <c r="B18" s="913"/>
      <c r="C18" s="913"/>
      <c r="D18" s="913"/>
    </row>
    <row r="19" spans="1:5" ht="13.5" thickBot="1" x14ac:dyDescent="0.25"/>
    <row r="20" spans="1:5" ht="24" customHeight="1" thickBot="1" x14ac:dyDescent="0.3">
      <c r="A20" s="413" t="s">
        <v>597</v>
      </c>
      <c r="B20" s="405" t="s">
        <v>771</v>
      </c>
      <c r="C20" s="414" t="s">
        <v>90</v>
      </c>
      <c r="D20" s="406" t="s">
        <v>602</v>
      </c>
      <c r="E20" s="589" t="s">
        <v>97</v>
      </c>
    </row>
    <row r="21" spans="1:5" ht="45.75" customHeight="1" x14ac:dyDescent="0.2">
      <c r="A21" s="938" t="s">
        <v>600</v>
      </c>
      <c r="B21" s="707" t="s">
        <v>706</v>
      </c>
      <c r="C21" s="704" t="s">
        <v>941</v>
      </c>
      <c r="D21" s="709">
        <v>1016000</v>
      </c>
      <c r="E21" s="713">
        <f>SUM(D21)</f>
        <v>1016000</v>
      </c>
    </row>
    <row r="22" spans="1:5" ht="49.5" customHeight="1" x14ac:dyDescent="0.2">
      <c r="A22" s="939"/>
      <c r="B22" s="651" t="s">
        <v>397</v>
      </c>
      <c r="C22" s="705" t="s">
        <v>950</v>
      </c>
      <c r="D22" s="710">
        <v>1397000</v>
      </c>
      <c r="E22" s="714">
        <f>SUM(D22:D22)</f>
        <v>1397000</v>
      </c>
    </row>
    <row r="23" spans="1:5" ht="31.5" x14ac:dyDescent="0.25">
      <c r="A23" s="939"/>
      <c r="B23" s="651" t="s">
        <v>770</v>
      </c>
      <c r="C23" s="706" t="s">
        <v>769</v>
      </c>
      <c r="D23" s="711">
        <v>1500000</v>
      </c>
      <c r="E23" s="627">
        <f>SUM(D23)</f>
        <v>1500000</v>
      </c>
    </row>
    <row r="24" spans="1:5" ht="31.5" x14ac:dyDescent="0.25">
      <c r="A24" s="939"/>
      <c r="B24" s="651" t="s">
        <v>842</v>
      </c>
      <c r="C24" s="706" t="s">
        <v>951</v>
      </c>
      <c r="D24" s="711">
        <v>20003000</v>
      </c>
      <c r="E24" s="627">
        <f>SUM(D24)</f>
        <v>20003000</v>
      </c>
    </row>
    <row r="25" spans="1:5" ht="32.25" thickBot="1" x14ac:dyDescent="0.3">
      <c r="A25" s="939"/>
      <c r="B25" s="652" t="s">
        <v>954</v>
      </c>
      <c r="C25" s="708" t="s">
        <v>955</v>
      </c>
      <c r="D25" s="712">
        <v>254000</v>
      </c>
      <c r="E25" s="628">
        <f>SUM(D25)</f>
        <v>254000</v>
      </c>
    </row>
    <row r="26" spans="1:5" ht="23.25" customHeight="1" thickBot="1" x14ac:dyDescent="0.3">
      <c r="A26" s="940"/>
      <c r="B26" s="941" t="s">
        <v>97</v>
      </c>
      <c r="C26" s="942"/>
      <c r="D26" s="943"/>
      <c r="E26" s="715">
        <f>SUM(E21:E25)</f>
        <v>24170000</v>
      </c>
    </row>
    <row r="27" spans="1:5" ht="12.75" hidden="1" customHeight="1" x14ac:dyDescent="0.2">
      <c r="A27" s="415"/>
      <c r="E27" s="590"/>
    </row>
    <row r="28" spans="1:5" ht="12.75" customHeight="1" x14ac:dyDescent="0.2">
      <c r="A28" s="721"/>
      <c r="E28" s="402"/>
    </row>
    <row r="29" spans="1:5" ht="152.25" customHeight="1" x14ac:dyDescent="0.2">
      <c r="A29" s="721"/>
      <c r="E29" s="402"/>
    </row>
    <row r="30" spans="1:5" ht="38.25" customHeight="1" x14ac:dyDescent="0.25">
      <c r="A30" s="912" t="s">
        <v>960</v>
      </c>
      <c r="B30" s="912"/>
      <c r="C30" s="912"/>
      <c r="D30" s="912"/>
      <c r="E30" s="912"/>
    </row>
    <row r="31" spans="1:5" ht="15.75" x14ac:dyDescent="0.25">
      <c r="A31" s="936" t="s">
        <v>887</v>
      </c>
      <c r="B31" s="936"/>
      <c r="C31" s="936"/>
      <c r="D31" s="936"/>
      <c r="E31" s="936"/>
    </row>
    <row r="32" spans="1:5" ht="15.75" x14ac:dyDescent="0.25">
      <c r="A32" s="937" t="s">
        <v>773</v>
      </c>
      <c r="B32" s="937"/>
      <c r="C32" s="937"/>
      <c r="D32" s="937"/>
      <c r="E32" s="937"/>
    </row>
    <row r="33" spans="1:5" ht="16.5" thickBot="1" x14ac:dyDescent="0.3">
      <c r="A33" s="417"/>
      <c r="B33" s="417"/>
      <c r="C33" s="417"/>
      <c r="D33" s="417"/>
      <c r="E33" s="417"/>
    </row>
    <row r="34" spans="1:5" ht="16.5" thickBot="1" x14ac:dyDescent="0.3">
      <c r="A34" s="722" t="s">
        <v>597</v>
      </c>
      <c r="B34" s="718" t="s">
        <v>772</v>
      </c>
      <c r="C34" s="718" t="s">
        <v>90</v>
      </c>
      <c r="D34" s="718" t="s">
        <v>602</v>
      </c>
      <c r="E34" s="719" t="s">
        <v>97</v>
      </c>
    </row>
    <row r="35" spans="1:5" ht="65.25" customHeight="1" x14ac:dyDescent="0.2">
      <c r="A35" s="921" t="s">
        <v>600</v>
      </c>
      <c r="B35" s="924" t="s">
        <v>942</v>
      </c>
      <c r="C35" s="737" t="s">
        <v>943</v>
      </c>
      <c r="D35" s="738">
        <v>1247140</v>
      </c>
      <c r="E35" s="930">
        <f>SUM(D35:D41)</f>
        <v>12977000</v>
      </c>
    </row>
    <row r="36" spans="1:5" ht="15.75" x14ac:dyDescent="0.25">
      <c r="A36" s="922"/>
      <c r="B36" s="925"/>
      <c r="C36" s="717" t="s">
        <v>944</v>
      </c>
      <c r="D36" s="739">
        <v>571500</v>
      </c>
      <c r="E36" s="931"/>
    </row>
    <row r="37" spans="1:5" ht="31.5" x14ac:dyDescent="0.25">
      <c r="A37" s="922"/>
      <c r="B37" s="925"/>
      <c r="C37" s="717" t="s">
        <v>945</v>
      </c>
      <c r="D37" s="740">
        <v>527050</v>
      </c>
      <c r="E37" s="931"/>
    </row>
    <row r="38" spans="1:5" ht="31.5" x14ac:dyDescent="0.25">
      <c r="A38" s="922"/>
      <c r="B38" s="925"/>
      <c r="C38" s="717" t="s">
        <v>946</v>
      </c>
      <c r="D38" s="741">
        <v>915670</v>
      </c>
      <c r="E38" s="931"/>
    </row>
    <row r="39" spans="1:5" ht="30" customHeight="1" x14ac:dyDescent="0.2">
      <c r="A39" s="922"/>
      <c r="B39" s="925"/>
      <c r="C39" s="716" t="s">
        <v>947</v>
      </c>
      <c r="D39" s="729">
        <v>7239000</v>
      </c>
      <c r="E39" s="931"/>
    </row>
    <row r="40" spans="1:5" ht="30" customHeight="1" x14ac:dyDescent="0.2">
      <c r="A40" s="922"/>
      <c r="B40" s="925"/>
      <c r="C40" s="716" t="s">
        <v>948</v>
      </c>
      <c r="D40" s="729">
        <v>1079640</v>
      </c>
      <c r="E40" s="931"/>
    </row>
    <row r="41" spans="1:5" ht="30" customHeight="1" thickBot="1" x14ac:dyDescent="0.3">
      <c r="A41" s="922"/>
      <c r="B41" s="926"/>
      <c r="C41" s="720" t="s">
        <v>949</v>
      </c>
      <c r="D41" s="730">
        <v>1397000</v>
      </c>
      <c r="E41" s="932"/>
    </row>
    <row r="42" spans="1:5" ht="33.75" customHeight="1" thickBot="1" x14ac:dyDescent="0.3">
      <c r="A42" s="922"/>
      <c r="B42" s="724" t="s">
        <v>952</v>
      </c>
      <c r="C42" s="725" t="s">
        <v>953</v>
      </c>
      <c r="D42" s="731">
        <v>1200000</v>
      </c>
      <c r="E42" s="732">
        <f>SUM(D42)</f>
        <v>1200000</v>
      </c>
    </row>
    <row r="43" spans="1:5" ht="30" customHeight="1" x14ac:dyDescent="0.25">
      <c r="A43" s="922"/>
      <c r="B43" s="927" t="s">
        <v>116</v>
      </c>
      <c r="C43" s="742" t="s">
        <v>956</v>
      </c>
      <c r="D43" s="743">
        <v>248920</v>
      </c>
      <c r="E43" s="933">
        <f>SUM(D43:D45)</f>
        <v>850000</v>
      </c>
    </row>
    <row r="44" spans="1:5" ht="30" customHeight="1" x14ac:dyDescent="0.25">
      <c r="A44" s="922"/>
      <c r="B44" s="928"/>
      <c r="C44" s="723" t="s">
        <v>957</v>
      </c>
      <c r="D44" s="733">
        <v>300990</v>
      </c>
      <c r="E44" s="934"/>
    </row>
    <row r="45" spans="1:5" ht="30" customHeight="1" thickBot="1" x14ac:dyDescent="0.3">
      <c r="A45" s="922"/>
      <c r="B45" s="929"/>
      <c r="C45" s="726" t="s">
        <v>958</v>
      </c>
      <c r="D45" s="734">
        <v>300090</v>
      </c>
      <c r="E45" s="935"/>
    </row>
    <row r="46" spans="1:5" ht="30" customHeight="1" thickBot="1" x14ac:dyDescent="0.3">
      <c r="A46" s="923"/>
      <c r="B46" s="727" t="s">
        <v>111</v>
      </c>
      <c r="C46" s="728"/>
      <c r="D46" s="735"/>
      <c r="E46" s="736">
        <f>SUM(E35:E44)</f>
        <v>15027000</v>
      </c>
    </row>
  </sheetData>
  <mergeCells count="16">
    <mergeCell ref="A18:D18"/>
    <mergeCell ref="A1:E1"/>
    <mergeCell ref="A4:D4"/>
    <mergeCell ref="A5:D5"/>
    <mergeCell ref="A14:E14"/>
    <mergeCell ref="A17:D17"/>
    <mergeCell ref="A31:E31"/>
    <mergeCell ref="A32:E32"/>
    <mergeCell ref="A21:A26"/>
    <mergeCell ref="B26:D26"/>
    <mergeCell ref="A30:E30"/>
    <mergeCell ref="A35:A46"/>
    <mergeCell ref="B35:B41"/>
    <mergeCell ref="B43:B45"/>
    <mergeCell ref="E35:E41"/>
    <mergeCell ref="E43:E45"/>
  </mergeCells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Normal="100" workbookViewId="0">
      <selection activeCell="A22" sqref="A22:B22"/>
    </sheetView>
  </sheetViews>
  <sheetFormatPr defaultRowHeight="12.75" x14ac:dyDescent="0.2"/>
  <cols>
    <col min="1" max="1" width="5.7109375" style="418" customWidth="1"/>
    <col min="2" max="2" width="34.42578125" style="418" customWidth="1"/>
    <col min="3" max="3" width="28.5703125" style="418" customWidth="1"/>
    <col min="4" max="4" width="12.7109375" style="418" customWidth="1"/>
    <col min="5" max="256" width="9.140625" style="418"/>
    <col min="257" max="257" width="5.7109375" style="418" customWidth="1"/>
    <col min="258" max="258" width="34.42578125" style="418" customWidth="1"/>
    <col min="259" max="259" width="28.5703125" style="418" customWidth="1"/>
    <col min="260" max="260" width="12.7109375" style="418" customWidth="1"/>
    <col min="261" max="512" width="9.140625" style="418"/>
    <col min="513" max="513" width="5.7109375" style="418" customWidth="1"/>
    <col min="514" max="514" width="34.42578125" style="418" customWidth="1"/>
    <col min="515" max="515" width="28.5703125" style="418" customWidth="1"/>
    <col min="516" max="516" width="12.7109375" style="418" customWidth="1"/>
    <col min="517" max="768" width="9.140625" style="418"/>
    <col min="769" max="769" width="5.7109375" style="418" customWidth="1"/>
    <col min="770" max="770" width="34.42578125" style="418" customWidth="1"/>
    <col min="771" max="771" width="28.5703125" style="418" customWidth="1"/>
    <col min="772" max="772" width="12.7109375" style="418" customWidth="1"/>
    <col min="773" max="1024" width="9.140625" style="418"/>
    <col min="1025" max="1025" width="5.7109375" style="418" customWidth="1"/>
    <col min="1026" max="1026" width="34.42578125" style="418" customWidth="1"/>
    <col min="1027" max="1027" width="28.5703125" style="418" customWidth="1"/>
    <col min="1028" max="1028" width="12.7109375" style="418" customWidth="1"/>
    <col min="1029" max="1280" width="9.140625" style="418"/>
    <col min="1281" max="1281" width="5.7109375" style="418" customWidth="1"/>
    <col min="1282" max="1282" width="34.42578125" style="418" customWidth="1"/>
    <col min="1283" max="1283" width="28.5703125" style="418" customWidth="1"/>
    <col min="1284" max="1284" width="12.7109375" style="418" customWidth="1"/>
    <col min="1285" max="1536" width="9.140625" style="418"/>
    <col min="1537" max="1537" width="5.7109375" style="418" customWidth="1"/>
    <col min="1538" max="1538" width="34.42578125" style="418" customWidth="1"/>
    <col min="1539" max="1539" width="28.5703125" style="418" customWidth="1"/>
    <col min="1540" max="1540" width="12.7109375" style="418" customWidth="1"/>
    <col min="1541" max="1792" width="9.140625" style="418"/>
    <col min="1793" max="1793" width="5.7109375" style="418" customWidth="1"/>
    <col min="1794" max="1794" width="34.42578125" style="418" customWidth="1"/>
    <col min="1795" max="1795" width="28.5703125" style="418" customWidth="1"/>
    <col min="1796" max="1796" width="12.7109375" style="418" customWidth="1"/>
    <col min="1797" max="2048" width="9.140625" style="418"/>
    <col min="2049" max="2049" width="5.7109375" style="418" customWidth="1"/>
    <col min="2050" max="2050" width="34.42578125" style="418" customWidth="1"/>
    <col min="2051" max="2051" width="28.5703125" style="418" customWidth="1"/>
    <col min="2052" max="2052" width="12.7109375" style="418" customWidth="1"/>
    <col min="2053" max="2304" width="9.140625" style="418"/>
    <col min="2305" max="2305" width="5.7109375" style="418" customWidth="1"/>
    <col min="2306" max="2306" width="34.42578125" style="418" customWidth="1"/>
    <col min="2307" max="2307" width="28.5703125" style="418" customWidth="1"/>
    <col min="2308" max="2308" width="12.7109375" style="418" customWidth="1"/>
    <col min="2309" max="2560" width="9.140625" style="418"/>
    <col min="2561" max="2561" width="5.7109375" style="418" customWidth="1"/>
    <col min="2562" max="2562" width="34.42578125" style="418" customWidth="1"/>
    <col min="2563" max="2563" width="28.5703125" style="418" customWidth="1"/>
    <col min="2564" max="2564" width="12.7109375" style="418" customWidth="1"/>
    <col min="2565" max="2816" width="9.140625" style="418"/>
    <col min="2817" max="2817" width="5.7109375" style="418" customWidth="1"/>
    <col min="2818" max="2818" width="34.42578125" style="418" customWidth="1"/>
    <col min="2819" max="2819" width="28.5703125" style="418" customWidth="1"/>
    <col min="2820" max="2820" width="12.7109375" style="418" customWidth="1"/>
    <col min="2821" max="3072" width="9.140625" style="418"/>
    <col min="3073" max="3073" width="5.7109375" style="418" customWidth="1"/>
    <col min="3074" max="3074" width="34.42578125" style="418" customWidth="1"/>
    <col min="3075" max="3075" width="28.5703125" style="418" customWidth="1"/>
    <col min="3076" max="3076" width="12.7109375" style="418" customWidth="1"/>
    <col min="3077" max="3328" width="9.140625" style="418"/>
    <col min="3329" max="3329" width="5.7109375" style="418" customWidth="1"/>
    <col min="3330" max="3330" width="34.42578125" style="418" customWidth="1"/>
    <col min="3331" max="3331" width="28.5703125" style="418" customWidth="1"/>
    <col min="3332" max="3332" width="12.7109375" style="418" customWidth="1"/>
    <col min="3333" max="3584" width="9.140625" style="418"/>
    <col min="3585" max="3585" width="5.7109375" style="418" customWidth="1"/>
    <col min="3586" max="3586" width="34.42578125" style="418" customWidth="1"/>
    <col min="3587" max="3587" width="28.5703125" style="418" customWidth="1"/>
    <col min="3588" max="3588" width="12.7109375" style="418" customWidth="1"/>
    <col min="3589" max="3840" width="9.140625" style="418"/>
    <col min="3841" max="3841" width="5.7109375" style="418" customWidth="1"/>
    <col min="3842" max="3842" width="34.42578125" style="418" customWidth="1"/>
    <col min="3843" max="3843" width="28.5703125" style="418" customWidth="1"/>
    <col min="3844" max="3844" width="12.7109375" style="418" customWidth="1"/>
    <col min="3845" max="4096" width="9.140625" style="418"/>
    <col min="4097" max="4097" width="5.7109375" style="418" customWidth="1"/>
    <col min="4098" max="4098" width="34.42578125" style="418" customWidth="1"/>
    <col min="4099" max="4099" width="28.5703125" style="418" customWidth="1"/>
    <col min="4100" max="4100" width="12.7109375" style="418" customWidth="1"/>
    <col min="4101" max="4352" width="9.140625" style="418"/>
    <col min="4353" max="4353" width="5.7109375" style="418" customWidth="1"/>
    <col min="4354" max="4354" width="34.42578125" style="418" customWidth="1"/>
    <col min="4355" max="4355" width="28.5703125" style="418" customWidth="1"/>
    <col min="4356" max="4356" width="12.7109375" style="418" customWidth="1"/>
    <col min="4357" max="4608" width="9.140625" style="418"/>
    <col min="4609" max="4609" width="5.7109375" style="418" customWidth="1"/>
    <col min="4610" max="4610" width="34.42578125" style="418" customWidth="1"/>
    <col min="4611" max="4611" width="28.5703125" style="418" customWidth="1"/>
    <col min="4612" max="4612" width="12.7109375" style="418" customWidth="1"/>
    <col min="4613" max="4864" width="9.140625" style="418"/>
    <col min="4865" max="4865" width="5.7109375" style="418" customWidth="1"/>
    <col min="4866" max="4866" width="34.42578125" style="418" customWidth="1"/>
    <col min="4867" max="4867" width="28.5703125" style="418" customWidth="1"/>
    <col min="4868" max="4868" width="12.7109375" style="418" customWidth="1"/>
    <col min="4869" max="5120" width="9.140625" style="418"/>
    <col min="5121" max="5121" width="5.7109375" style="418" customWidth="1"/>
    <col min="5122" max="5122" width="34.42578125" style="418" customWidth="1"/>
    <col min="5123" max="5123" width="28.5703125" style="418" customWidth="1"/>
    <col min="5124" max="5124" width="12.7109375" style="418" customWidth="1"/>
    <col min="5125" max="5376" width="9.140625" style="418"/>
    <col min="5377" max="5377" width="5.7109375" style="418" customWidth="1"/>
    <col min="5378" max="5378" width="34.42578125" style="418" customWidth="1"/>
    <col min="5379" max="5379" width="28.5703125" style="418" customWidth="1"/>
    <col min="5380" max="5380" width="12.7109375" style="418" customWidth="1"/>
    <col min="5381" max="5632" width="9.140625" style="418"/>
    <col min="5633" max="5633" width="5.7109375" style="418" customWidth="1"/>
    <col min="5634" max="5634" width="34.42578125" style="418" customWidth="1"/>
    <col min="5635" max="5635" width="28.5703125" style="418" customWidth="1"/>
    <col min="5636" max="5636" width="12.7109375" style="418" customWidth="1"/>
    <col min="5637" max="5888" width="9.140625" style="418"/>
    <col min="5889" max="5889" width="5.7109375" style="418" customWidth="1"/>
    <col min="5890" max="5890" width="34.42578125" style="418" customWidth="1"/>
    <col min="5891" max="5891" width="28.5703125" style="418" customWidth="1"/>
    <col min="5892" max="5892" width="12.7109375" style="418" customWidth="1"/>
    <col min="5893" max="6144" width="9.140625" style="418"/>
    <col min="6145" max="6145" width="5.7109375" style="418" customWidth="1"/>
    <col min="6146" max="6146" width="34.42578125" style="418" customWidth="1"/>
    <col min="6147" max="6147" width="28.5703125" style="418" customWidth="1"/>
    <col min="6148" max="6148" width="12.7109375" style="418" customWidth="1"/>
    <col min="6149" max="6400" width="9.140625" style="418"/>
    <col min="6401" max="6401" width="5.7109375" style="418" customWidth="1"/>
    <col min="6402" max="6402" width="34.42578125" style="418" customWidth="1"/>
    <col min="6403" max="6403" width="28.5703125" style="418" customWidth="1"/>
    <col min="6404" max="6404" width="12.7109375" style="418" customWidth="1"/>
    <col min="6405" max="6656" width="9.140625" style="418"/>
    <col min="6657" max="6657" width="5.7109375" style="418" customWidth="1"/>
    <col min="6658" max="6658" width="34.42578125" style="418" customWidth="1"/>
    <col min="6659" max="6659" width="28.5703125" style="418" customWidth="1"/>
    <col min="6660" max="6660" width="12.7109375" style="418" customWidth="1"/>
    <col min="6661" max="6912" width="9.140625" style="418"/>
    <col min="6913" max="6913" width="5.7109375" style="418" customWidth="1"/>
    <col min="6914" max="6914" width="34.42578125" style="418" customWidth="1"/>
    <col min="6915" max="6915" width="28.5703125" style="418" customWidth="1"/>
    <col min="6916" max="6916" width="12.7109375" style="418" customWidth="1"/>
    <col min="6917" max="7168" width="9.140625" style="418"/>
    <col min="7169" max="7169" width="5.7109375" style="418" customWidth="1"/>
    <col min="7170" max="7170" width="34.42578125" style="418" customWidth="1"/>
    <col min="7171" max="7171" width="28.5703125" style="418" customWidth="1"/>
    <col min="7172" max="7172" width="12.7109375" style="418" customWidth="1"/>
    <col min="7173" max="7424" width="9.140625" style="418"/>
    <col min="7425" max="7425" width="5.7109375" style="418" customWidth="1"/>
    <col min="7426" max="7426" width="34.42578125" style="418" customWidth="1"/>
    <col min="7427" max="7427" width="28.5703125" style="418" customWidth="1"/>
    <col min="7428" max="7428" width="12.7109375" style="418" customWidth="1"/>
    <col min="7429" max="7680" width="9.140625" style="418"/>
    <col min="7681" max="7681" width="5.7109375" style="418" customWidth="1"/>
    <col min="7682" max="7682" width="34.42578125" style="418" customWidth="1"/>
    <col min="7683" max="7683" width="28.5703125" style="418" customWidth="1"/>
    <col min="7684" max="7684" width="12.7109375" style="418" customWidth="1"/>
    <col min="7685" max="7936" width="9.140625" style="418"/>
    <col min="7937" max="7937" width="5.7109375" style="418" customWidth="1"/>
    <col min="7938" max="7938" width="34.42578125" style="418" customWidth="1"/>
    <col min="7939" max="7939" width="28.5703125" style="418" customWidth="1"/>
    <col min="7940" max="7940" width="12.7109375" style="418" customWidth="1"/>
    <col min="7941" max="8192" width="9.140625" style="418"/>
    <col min="8193" max="8193" width="5.7109375" style="418" customWidth="1"/>
    <col min="8194" max="8194" width="34.42578125" style="418" customWidth="1"/>
    <col min="8195" max="8195" width="28.5703125" style="418" customWidth="1"/>
    <col min="8196" max="8196" width="12.7109375" style="418" customWidth="1"/>
    <col min="8197" max="8448" width="9.140625" style="418"/>
    <col min="8449" max="8449" width="5.7109375" style="418" customWidth="1"/>
    <col min="8450" max="8450" width="34.42578125" style="418" customWidth="1"/>
    <col min="8451" max="8451" width="28.5703125" style="418" customWidth="1"/>
    <col min="8452" max="8452" width="12.7109375" style="418" customWidth="1"/>
    <col min="8453" max="8704" width="9.140625" style="418"/>
    <col min="8705" max="8705" width="5.7109375" style="418" customWidth="1"/>
    <col min="8706" max="8706" width="34.42578125" style="418" customWidth="1"/>
    <col min="8707" max="8707" width="28.5703125" style="418" customWidth="1"/>
    <col min="8708" max="8708" width="12.7109375" style="418" customWidth="1"/>
    <col min="8709" max="8960" width="9.140625" style="418"/>
    <col min="8961" max="8961" width="5.7109375" style="418" customWidth="1"/>
    <col min="8962" max="8962" width="34.42578125" style="418" customWidth="1"/>
    <col min="8963" max="8963" width="28.5703125" style="418" customWidth="1"/>
    <col min="8964" max="8964" width="12.7109375" style="418" customWidth="1"/>
    <col min="8965" max="9216" width="9.140625" style="418"/>
    <col min="9217" max="9217" width="5.7109375" style="418" customWidth="1"/>
    <col min="9218" max="9218" width="34.42578125" style="418" customWidth="1"/>
    <col min="9219" max="9219" width="28.5703125" style="418" customWidth="1"/>
    <col min="9220" max="9220" width="12.7109375" style="418" customWidth="1"/>
    <col min="9221" max="9472" width="9.140625" style="418"/>
    <col min="9473" max="9473" width="5.7109375" style="418" customWidth="1"/>
    <col min="9474" max="9474" width="34.42578125" style="418" customWidth="1"/>
    <col min="9475" max="9475" width="28.5703125" style="418" customWidth="1"/>
    <col min="9476" max="9476" width="12.7109375" style="418" customWidth="1"/>
    <col min="9477" max="9728" width="9.140625" style="418"/>
    <col min="9729" max="9729" width="5.7109375" style="418" customWidth="1"/>
    <col min="9730" max="9730" width="34.42578125" style="418" customWidth="1"/>
    <col min="9731" max="9731" width="28.5703125" style="418" customWidth="1"/>
    <col min="9732" max="9732" width="12.7109375" style="418" customWidth="1"/>
    <col min="9733" max="9984" width="9.140625" style="418"/>
    <col min="9985" max="9985" width="5.7109375" style="418" customWidth="1"/>
    <col min="9986" max="9986" width="34.42578125" style="418" customWidth="1"/>
    <col min="9987" max="9987" width="28.5703125" style="418" customWidth="1"/>
    <col min="9988" max="9988" width="12.7109375" style="418" customWidth="1"/>
    <col min="9989" max="10240" width="9.140625" style="418"/>
    <col min="10241" max="10241" width="5.7109375" style="418" customWidth="1"/>
    <col min="10242" max="10242" width="34.42578125" style="418" customWidth="1"/>
    <col min="10243" max="10243" width="28.5703125" style="418" customWidth="1"/>
    <col min="10244" max="10244" width="12.7109375" style="418" customWidth="1"/>
    <col min="10245" max="10496" width="9.140625" style="418"/>
    <col min="10497" max="10497" width="5.7109375" style="418" customWidth="1"/>
    <col min="10498" max="10498" width="34.42578125" style="418" customWidth="1"/>
    <col min="10499" max="10499" width="28.5703125" style="418" customWidth="1"/>
    <col min="10500" max="10500" width="12.7109375" style="418" customWidth="1"/>
    <col min="10501" max="10752" width="9.140625" style="418"/>
    <col min="10753" max="10753" width="5.7109375" style="418" customWidth="1"/>
    <col min="10754" max="10754" width="34.42578125" style="418" customWidth="1"/>
    <col min="10755" max="10755" width="28.5703125" style="418" customWidth="1"/>
    <col min="10756" max="10756" width="12.7109375" style="418" customWidth="1"/>
    <col min="10757" max="11008" width="9.140625" style="418"/>
    <col min="11009" max="11009" width="5.7109375" style="418" customWidth="1"/>
    <col min="11010" max="11010" width="34.42578125" style="418" customWidth="1"/>
    <col min="11011" max="11011" width="28.5703125" style="418" customWidth="1"/>
    <col min="11012" max="11012" width="12.7109375" style="418" customWidth="1"/>
    <col min="11013" max="11264" width="9.140625" style="418"/>
    <col min="11265" max="11265" width="5.7109375" style="418" customWidth="1"/>
    <col min="11266" max="11266" width="34.42578125" style="418" customWidth="1"/>
    <col min="11267" max="11267" width="28.5703125" style="418" customWidth="1"/>
    <col min="11268" max="11268" width="12.7109375" style="418" customWidth="1"/>
    <col min="11269" max="11520" width="9.140625" style="418"/>
    <col min="11521" max="11521" width="5.7109375" style="418" customWidth="1"/>
    <col min="11522" max="11522" width="34.42578125" style="418" customWidth="1"/>
    <col min="11523" max="11523" width="28.5703125" style="418" customWidth="1"/>
    <col min="11524" max="11524" width="12.7109375" style="418" customWidth="1"/>
    <col min="11525" max="11776" width="9.140625" style="418"/>
    <col min="11777" max="11777" width="5.7109375" style="418" customWidth="1"/>
    <col min="11778" max="11778" width="34.42578125" style="418" customWidth="1"/>
    <col min="11779" max="11779" width="28.5703125" style="418" customWidth="1"/>
    <col min="11780" max="11780" width="12.7109375" style="418" customWidth="1"/>
    <col min="11781" max="12032" width="9.140625" style="418"/>
    <col min="12033" max="12033" width="5.7109375" style="418" customWidth="1"/>
    <col min="12034" max="12034" width="34.42578125" style="418" customWidth="1"/>
    <col min="12035" max="12035" width="28.5703125" style="418" customWidth="1"/>
    <col min="12036" max="12036" width="12.7109375" style="418" customWidth="1"/>
    <col min="12037" max="12288" width="9.140625" style="418"/>
    <col min="12289" max="12289" width="5.7109375" style="418" customWidth="1"/>
    <col min="12290" max="12290" width="34.42578125" style="418" customWidth="1"/>
    <col min="12291" max="12291" width="28.5703125" style="418" customWidth="1"/>
    <col min="12292" max="12292" width="12.7109375" style="418" customWidth="1"/>
    <col min="12293" max="12544" width="9.140625" style="418"/>
    <col min="12545" max="12545" width="5.7109375" style="418" customWidth="1"/>
    <col min="12546" max="12546" width="34.42578125" style="418" customWidth="1"/>
    <col min="12547" max="12547" width="28.5703125" style="418" customWidth="1"/>
    <col min="12548" max="12548" width="12.7109375" style="418" customWidth="1"/>
    <col min="12549" max="12800" width="9.140625" style="418"/>
    <col min="12801" max="12801" width="5.7109375" style="418" customWidth="1"/>
    <col min="12802" max="12802" width="34.42578125" style="418" customWidth="1"/>
    <col min="12803" max="12803" width="28.5703125" style="418" customWidth="1"/>
    <col min="12804" max="12804" width="12.7109375" style="418" customWidth="1"/>
    <col min="12805" max="13056" width="9.140625" style="418"/>
    <col min="13057" max="13057" width="5.7109375" style="418" customWidth="1"/>
    <col min="13058" max="13058" width="34.42578125" style="418" customWidth="1"/>
    <col min="13059" max="13059" width="28.5703125" style="418" customWidth="1"/>
    <col min="13060" max="13060" width="12.7109375" style="418" customWidth="1"/>
    <col min="13061" max="13312" width="9.140625" style="418"/>
    <col min="13313" max="13313" width="5.7109375" style="418" customWidth="1"/>
    <col min="13314" max="13314" width="34.42578125" style="418" customWidth="1"/>
    <col min="13315" max="13315" width="28.5703125" style="418" customWidth="1"/>
    <col min="13316" max="13316" width="12.7109375" style="418" customWidth="1"/>
    <col min="13317" max="13568" width="9.140625" style="418"/>
    <col min="13569" max="13569" width="5.7109375" style="418" customWidth="1"/>
    <col min="13570" max="13570" width="34.42578125" style="418" customWidth="1"/>
    <col min="13571" max="13571" width="28.5703125" style="418" customWidth="1"/>
    <col min="13572" max="13572" width="12.7109375" style="418" customWidth="1"/>
    <col min="13573" max="13824" width="9.140625" style="418"/>
    <col min="13825" max="13825" width="5.7109375" style="418" customWidth="1"/>
    <col min="13826" max="13826" width="34.42578125" style="418" customWidth="1"/>
    <col min="13827" max="13827" width="28.5703125" style="418" customWidth="1"/>
    <col min="13828" max="13828" width="12.7109375" style="418" customWidth="1"/>
    <col min="13829" max="14080" width="9.140625" style="418"/>
    <col min="14081" max="14081" width="5.7109375" style="418" customWidth="1"/>
    <col min="14082" max="14082" width="34.42578125" style="418" customWidth="1"/>
    <col min="14083" max="14083" width="28.5703125" style="418" customWidth="1"/>
    <col min="14084" max="14084" width="12.7109375" style="418" customWidth="1"/>
    <col min="14085" max="14336" width="9.140625" style="418"/>
    <col min="14337" max="14337" width="5.7109375" style="418" customWidth="1"/>
    <col min="14338" max="14338" width="34.42578125" style="418" customWidth="1"/>
    <col min="14339" max="14339" width="28.5703125" style="418" customWidth="1"/>
    <col min="14340" max="14340" width="12.7109375" style="418" customWidth="1"/>
    <col min="14341" max="14592" width="9.140625" style="418"/>
    <col min="14593" max="14593" width="5.7109375" style="418" customWidth="1"/>
    <col min="14594" max="14594" width="34.42578125" style="418" customWidth="1"/>
    <col min="14595" max="14595" width="28.5703125" style="418" customWidth="1"/>
    <col min="14596" max="14596" width="12.7109375" style="418" customWidth="1"/>
    <col min="14597" max="14848" width="9.140625" style="418"/>
    <col min="14849" max="14849" width="5.7109375" style="418" customWidth="1"/>
    <col min="14850" max="14850" width="34.42578125" style="418" customWidth="1"/>
    <col min="14851" max="14851" width="28.5703125" style="418" customWidth="1"/>
    <col min="14852" max="14852" width="12.7109375" style="418" customWidth="1"/>
    <col min="14853" max="15104" width="9.140625" style="418"/>
    <col min="15105" max="15105" width="5.7109375" style="418" customWidth="1"/>
    <col min="15106" max="15106" width="34.42578125" style="418" customWidth="1"/>
    <col min="15107" max="15107" width="28.5703125" style="418" customWidth="1"/>
    <col min="15108" max="15108" width="12.7109375" style="418" customWidth="1"/>
    <col min="15109" max="15360" width="9.140625" style="418"/>
    <col min="15361" max="15361" width="5.7109375" style="418" customWidth="1"/>
    <col min="15362" max="15362" width="34.42578125" style="418" customWidth="1"/>
    <col min="15363" max="15363" width="28.5703125" style="418" customWidth="1"/>
    <col min="15364" max="15364" width="12.7109375" style="418" customWidth="1"/>
    <col min="15365" max="15616" width="9.140625" style="418"/>
    <col min="15617" max="15617" width="5.7109375" style="418" customWidth="1"/>
    <col min="15618" max="15618" width="34.42578125" style="418" customWidth="1"/>
    <col min="15619" max="15619" width="28.5703125" style="418" customWidth="1"/>
    <col min="15620" max="15620" width="12.7109375" style="418" customWidth="1"/>
    <col min="15621" max="15872" width="9.140625" style="418"/>
    <col min="15873" max="15873" width="5.7109375" style="418" customWidth="1"/>
    <col min="15874" max="15874" width="34.42578125" style="418" customWidth="1"/>
    <col min="15875" max="15875" width="28.5703125" style="418" customWidth="1"/>
    <col min="15876" max="15876" width="12.7109375" style="418" customWidth="1"/>
    <col min="15877" max="16128" width="9.140625" style="418"/>
    <col min="16129" max="16129" width="5.7109375" style="418" customWidth="1"/>
    <col min="16130" max="16130" width="34.42578125" style="418" customWidth="1"/>
    <col min="16131" max="16131" width="28.5703125" style="418" customWidth="1"/>
    <col min="16132" max="16132" width="12.7109375" style="418" customWidth="1"/>
    <col min="16133" max="16384" width="9.140625" style="418"/>
  </cols>
  <sheetData>
    <row r="1" spans="1:4" ht="15.75" x14ac:dyDescent="0.25">
      <c r="B1" s="944" t="s">
        <v>888</v>
      </c>
      <c r="C1" s="944"/>
      <c r="D1" s="944"/>
    </row>
    <row r="2" spans="1:4" ht="15.75" x14ac:dyDescent="0.25">
      <c r="B2" s="419"/>
      <c r="C2" s="419"/>
      <c r="D2" s="419"/>
    </row>
    <row r="4" spans="1:4" ht="15.75" x14ac:dyDescent="0.25">
      <c r="A4" s="945" t="s">
        <v>603</v>
      </c>
      <c r="B4" s="945"/>
      <c r="C4" s="945"/>
      <c r="D4" s="945"/>
    </row>
    <row r="5" spans="1:4" ht="15.75" x14ac:dyDescent="0.25">
      <c r="A5" s="420"/>
      <c r="B5" s="420"/>
      <c r="C5" s="420"/>
      <c r="D5" s="420"/>
    </row>
    <row r="6" spans="1:4" ht="15.75" x14ac:dyDescent="0.25">
      <c r="A6" s="945" t="s">
        <v>969</v>
      </c>
      <c r="B6" s="945"/>
      <c r="C6" s="945"/>
      <c r="D6" s="945"/>
    </row>
    <row r="7" spans="1:4" ht="15.75" x14ac:dyDescent="0.25">
      <c r="A7" s="420"/>
      <c r="B7" s="420"/>
      <c r="C7" s="420"/>
      <c r="D7" s="420"/>
    </row>
    <row r="8" spans="1:4" ht="15.75" x14ac:dyDescent="0.25">
      <c r="A8" s="420"/>
      <c r="B8" s="420"/>
      <c r="C8" s="420"/>
      <c r="D8" s="420"/>
    </row>
    <row r="9" spans="1:4" ht="15.75" thickBot="1" x14ac:dyDescent="0.3">
      <c r="A9" s="421"/>
      <c r="B9" s="421"/>
      <c r="C9" s="946"/>
      <c r="D9" s="946"/>
    </row>
    <row r="10" spans="1:4" ht="42.75" customHeight="1" thickBot="1" x14ac:dyDescent="0.25">
      <c r="A10" s="422" t="s">
        <v>125</v>
      </c>
      <c r="B10" s="423" t="s">
        <v>604</v>
      </c>
      <c r="C10" s="423" t="s">
        <v>605</v>
      </c>
      <c r="D10" s="424" t="s">
        <v>963</v>
      </c>
    </row>
    <row r="11" spans="1:4" ht="20.100000000000001" customHeight="1" x14ac:dyDescent="0.2">
      <c r="A11" s="425" t="s">
        <v>9</v>
      </c>
      <c r="B11" s="426" t="s">
        <v>606</v>
      </c>
      <c r="C11" s="426" t="s">
        <v>607</v>
      </c>
      <c r="D11" s="427">
        <v>100000</v>
      </c>
    </row>
    <row r="12" spans="1:4" ht="20.100000000000001" customHeight="1" x14ac:dyDescent="0.2">
      <c r="A12" s="428" t="s">
        <v>31</v>
      </c>
      <c r="B12" s="429" t="s">
        <v>608</v>
      </c>
      <c r="C12" s="429" t="s">
        <v>609</v>
      </c>
      <c r="D12" s="430">
        <v>300000</v>
      </c>
    </row>
    <row r="13" spans="1:4" ht="20.100000000000001" customHeight="1" x14ac:dyDescent="0.2">
      <c r="A13" s="428" t="s">
        <v>41</v>
      </c>
      <c r="B13" s="429" t="s">
        <v>610</v>
      </c>
      <c r="C13" s="429" t="s">
        <v>611</v>
      </c>
      <c r="D13" s="430">
        <v>330000</v>
      </c>
    </row>
    <row r="14" spans="1:4" ht="20.100000000000001" customHeight="1" x14ac:dyDescent="0.2">
      <c r="A14" s="428" t="s">
        <v>43</v>
      </c>
      <c r="B14" s="429" t="s">
        <v>612</v>
      </c>
      <c r="C14" s="429" t="s">
        <v>613</v>
      </c>
      <c r="D14" s="430">
        <v>800000</v>
      </c>
    </row>
    <row r="15" spans="1:4" ht="20.100000000000001" customHeight="1" x14ac:dyDescent="0.2">
      <c r="A15" s="428" t="s">
        <v>50</v>
      </c>
      <c r="B15" s="429" t="s">
        <v>964</v>
      </c>
      <c r="C15" s="429" t="s">
        <v>613</v>
      </c>
      <c r="D15" s="430">
        <v>100000</v>
      </c>
    </row>
    <row r="16" spans="1:4" ht="20.100000000000001" customHeight="1" x14ac:dyDescent="0.2">
      <c r="A16" s="428" t="s">
        <v>58</v>
      </c>
      <c r="B16" s="429" t="s">
        <v>965</v>
      </c>
      <c r="C16" s="429" t="s">
        <v>613</v>
      </c>
      <c r="D16" s="430">
        <v>100000</v>
      </c>
    </row>
    <row r="17" spans="1:4" ht="20.100000000000001" customHeight="1" x14ac:dyDescent="0.2">
      <c r="A17" s="428" t="s">
        <v>60</v>
      </c>
      <c r="B17" s="429" t="s">
        <v>966</v>
      </c>
      <c r="C17" s="429" t="s">
        <v>613</v>
      </c>
      <c r="D17" s="430">
        <v>100000</v>
      </c>
    </row>
    <row r="18" spans="1:4" ht="20.100000000000001" customHeight="1" x14ac:dyDescent="0.2">
      <c r="A18" s="428" t="s">
        <v>62</v>
      </c>
      <c r="B18" s="429" t="s">
        <v>967</v>
      </c>
      <c r="C18" s="429" t="s">
        <v>613</v>
      </c>
      <c r="D18" s="430">
        <v>100000</v>
      </c>
    </row>
    <row r="19" spans="1:4" ht="20.100000000000001" customHeight="1" x14ac:dyDescent="0.2">
      <c r="A19" s="428" t="s">
        <v>64</v>
      </c>
      <c r="B19" s="429" t="s">
        <v>968</v>
      </c>
      <c r="C19" s="429" t="s">
        <v>613</v>
      </c>
      <c r="D19" s="430">
        <v>2500000</v>
      </c>
    </row>
    <row r="20" spans="1:4" ht="20.100000000000001" customHeight="1" x14ac:dyDescent="0.2">
      <c r="A20" s="428" t="s">
        <v>72</v>
      </c>
      <c r="B20" s="429" t="s">
        <v>975</v>
      </c>
      <c r="C20" s="429" t="s">
        <v>613</v>
      </c>
      <c r="D20" s="430">
        <v>300000</v>
      </c>
    </row>
    <row r="21" spans="1:4" ht="20.100000000000001" customHeight="1" thickBot="1" x14ac:dyDescent="0.25">
      <c r="A21" s="428" t="s">
        <v>503</v>
      </c>
      <c r="B21" s="429" t="s">
        <v>707</v>
      </c>
      <c r="C21" s="429" t="s">
        <v>613</v>
      </c>
      <c r="D21" s="430">
        <v>50000</v>
      </c>
    </row>
    <row r="22" spans="1:4" ht="15.95" customHeight="1" thickBot="1" x14ac:dyDescent="0.25">
      <c r="A22" s="947" t="s">
        <v>111</v>
      </c>
      <c r="B22" s="948"/>
      <c r="C22" s="431"/>
      <c r="D22" s="432">
        <f>SUM(D11:D21)</f>
        <v>4780000</v>
      </c>
    </row>
  </sheetData>
  <mergeCells count="5">
    <mergeCell ref="B1:D1"/>
    <mergeCell ref="A4:D4"/>
    <mergeCell ref="A6:D6"/>
    <mergeCell ref="C9:D9"/>
    <mergeCell ref="A22:B22"/>
  </mergeCells>
  <conditionalFormatting sqref="D22">
    <cfRule type="cellIs" dxfId="0" priority="1" stopIfTrue="1" operator="equal">
      <formula>0</formula>
    </cfRule>
  </conditionalFormatting>
  <printOptions horizontalCentered="1"/>
  <pageMargins left="0.78740157480314965" right="0.78740157480314965" top="1.57" bottom="0.98425196850393704" header="0.78740157480314965" footer="0.78740157480314965"/>
  <pageSetup paperSize="9" scale="95" orientation="portrait" r:id="rId1"/>
  <headerFooter alignWithMargins="0">
    <oddHeader xml:space="preserve">&amp;C&amp;"Times New Roman CE,Félkövér"&amp;12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22" zoomScaleNormal="100" zoomScalePageLayoutView="80" workbookViewId="0">
      <selection activeCell="F23" sqref="F23"/>
    </sheetView>
  </sheetViews>
  <sheetFormatPr defaultRowHeight="12.75" x14ac:dyDescent="0.2"/>
  <cols>
    <col min="1" max="1" width="42.85546875" style="78" customWidth="1"/>
    <col min="2" max="2" width="18.5703125" style="78" customWidth="1"/>
    <col min="3" max="3" width="16.5703125" style="78" customWidth="1"/>
    <col min="4" max="4" width="15" style="78" customWidth="1"/>
    <col min="5" max="5" width="14.85546875" style="78" customWidth="1"/>
    <col min="6" max="6" width="16.5703125" style="78" customWidth="1"/>
    <col min="7" max="7" width="16.42578125" style="78" customWidth="1"/>
    <col min="8" max="256" width="9.140625" style="78"/>
    <col min="257" max="257" width="42.85546875" style="78" customWidth="1"/>
    <col min="258" max="258" width="18.5703125" style="78" customWidth="1"/>
    <col min="259" max="259" width="16.5703125" style="78" customWidth="1"/>
    <col min="260" max="260" width="15" style="78" customWidth="1"/>
    <col min="261" max="261" width="14.85546875" style="78" customWidth="1"/>
    <col min="262" max="262" width="16.5703125" style="78" customWidth="1"/>
    <col min="263" max="263" width="16.42578125" style="78" customWidth="1"/>
    <col min="264" max="512" width="9.140625" style="78"/>
    <col min="513" max="513" width="42.85546875" style="78" customWidth="1"/>
    <col min="514" max="514" width="18.5703125" style="78" customWidth="1"/>
    <col min="515" max="515" width="16.5703125" style="78" customWidth="1"/>
    <col min="516" max="516" width="15" style="78" customWidth="1"/>
    <col min="517" max="517" width="14.85546875" style="78" customWidth="1"/>
    <col min="518" max="518" width="16.5703125" style="78" customWidth="1"/>
    <col min="519" max="519" width="16.42578125" style="78" customWidth="1"/>
    <col min="520" max="768" width="9.140625" style="78"/>
    <col min="769" max="769" width="42.85546875" style="78" customWidth="1"/>
    <col min="770" max="770" width="18.5703125" style="78" customWidth="1"/>
    <col min="771" max="771" width="16.5703125" style="78" customWidth="1"/>
    <col min="772" max="772" width="15" style="78" customWidth="1"/>
    <col min="773" max="773" width="14.85546875" style="78" customWidth="1"/>
    <col min="774" max="774" width="16.5703125" style="78" customWidth="1"/>
    <col min="775" max="775" width="16.42578125" style="78" customWidth="1"/>
    <col min="776" max="1024" width="9.140625" style="78"/>
    <col min="1025" max="1025" width="42.85546875" style="78" customWidth="1"/>
    <col min="1026" max="1026" width="18.5703125" style="78" customWidth="1"/>
    <col min="1027" max="1027" width="16.5703125" style="78" customWidth="1"/>
    <col min="1028" max="1028" width="15" style="78" customWidth="1"/>
    <col min="1029" max="1029" width="14.85546875" style="78" customWidth="1"/>
    <col min="1030" max="1030" width="16.5703125" style="78" customWidth="1"/>
    <col min="1031" max="1031" width="16.42578125" style="78" customWidth="1"/>
    <col min="1032" max="1280" width="9.140625" style="78"/>
    <col min="1281" max="1281" width="42.85546875" style="78" customWidth="1"/>
    <col min="1282" max="1282" width="18.5703125" style="78" customWidth="1"/>
    <col min="1283" max="1283" width="16.5703125" style="78" customWidth="1"/>
    <col min="1284" max="1284" width="15" style="78" customWidth="1"/>
    <col min="1285" max="1285" width="14.85546875" style="78" customWidth="1"/>
    <col min="1286" max="1286" width="16.5703125" style="78" customWidth="1"/>
    <col min="1287" max="1287" width="16.42578125" style="78" customWidth="1"/>
    <col min="1288" max="1536" width="9.140625" style="78"/>
    <col min="1537" max="1537" width="42.85546875" style="78" customWidth="1"/>
    <col min="1538" max="1538" width="18.5703125" style="78" customWidth="1"/>
    <col min="1539" max="1539" width="16.5703125" style="78" customWidth="1"/>
    <col min="1540" max="1540" width="15" style="78" customWidth="1"/>
    <col min="1541" max="1541" width="14.85546875" style="78" customWidth="1"/>
    <col min="1542" max="1542" width="16.5703125" style="78" customWidth="1"/>
    <col min="1543" max="1543" width="16.42578125" style="78" customWidth="1"/>
    <col min="1544" max="1792" width="9.140625" style="78"/>
    <col min="1793" max="1793" width="42.85546875" style="78" customWidth="1"/>
    <col min="1794" max="1794" width="18.5703125" style="78" customWidth="1"/>
    <col min="1795" max="1795" width="16.5703125" style="78" customWidth="1"/>
    <col min="1796" max="1796" width="15" style="78" customWidth="1"/>
    <col min="1797" max="1797" width="14.85546875" style="78" customWidth="1"/>
    <col min="1798" max="1798" width="16.5703125" style="78" customWidth="1"/>
    <col min="1799" max="1799" width="16.42578125" style="78" customWidth="1"/>
    <col min="1800" max="2048" width="9.140625" style="78"/>
    <col min="2049" max="2049" width="42.85546875" style="78" customWidth="1"/>
    <col min="2050" max="2050" width="18.5703125" style="78" customWidth="1"/>
    <col min="2051" max="2051" width="16.5703125" style="78" customWidth="1"/>
    <col min="2052" max="2052" width="15" style="78" customWidth="1"/>
    <col min="2053" max="2053" width="14.85546875" style="78" customWidth="1"/>
    <col min="2054" max="2054" width="16.5703125" style="78" customWidth="1"/>
    <col min="2055" max="2055" width="16.42578125" style="78" customWidth="1"/>
    <col min="2056" max="2304" width="9.140625" style="78"/>
    <col min="2305" max="2305" width="42.85546875" style="78" customWidth="1"/>
    <col min="2306" max="2306" width="18.5703125" style="78" customWidth="1"/>
    <col min="2307" max="2307" width="16.5703125" style="78" customWidth="1"/>
    <col min="2308" max="2308" width="15" style="78" customWidth="1"/>
    <col min="2309" max="2309" width="14.85546875" style="78" customWidth="1"/>
    <col min="2310" max="2310" width="16.5703125" style="78" customWidth="1"/>
    <col min="2311" max="2311" width="16.42578125" style="78" customWidth="1"/>
    <col min="2312" max="2560" width="9.140625" style="78"/>
    <col min="2561" max="2561" width="42.85546875" style="78" customWidth="1"/>
    <col min="2562" max="2562" width="18.5703125" style="78" customWidth="1"/>
    <col min="2563" max="2563" width="16.5703125" style="78" customWidth="1"/>
    <col min="2564" max="2564" width="15" style="78" customWidth="1"/>
    <col min="2565" max="2565" width="14.85546875" style="78" customWidth="1"/>
    <col min="2566" max="2566" width="16.5703125" style="78" customWidth="1"/>
    <col min="2567" max="2567" width="16.42578125" style="78" customWidth="1"/>
    <col min="2568" max="2816" width="9.140625" style="78"/>
    <col min="2817" max="2817" width="42.85546875" style="78" customWidth="1"/>
    <col min="2818" max="2818" width="18.5703125" style="78" customWidth="1"/>
    <col min="2819" max="2819" width="16.5703125" style="78" customWidth="1"/>
    <col min="2820" max="2820" width="15" style="78" customWidth="1"/>
    <col min="2821" max="2821" width="14.85546875" style="78" customWidth="1"/>
    <col min="2822" max="2822" width="16.5703125" style="78" customWidth="1"/>
    <col min="2823" max="2823" width="16.42578125" style="78" customWidth="1"/>
    <col min="2824" max="3072" width="9.140625" style="78"/>
    <col min="3073" max="3073" width="42.85546875" style="78" customWidth="1"/>
    <col min="3074" max="3074" width="18.5703125" style="78" customWidth="1"/>
    <col min="3075" max="3075" width="16.5703125" style="78" customWidth="1"/>
    <col min="3076" max="3076" width="15" style="78" customWidth="1"/>
    <col min="3077" max="3077" width="14.85546875" style="78" customWidth="1"/>
    <col min="3078" max="3078" width="16.5703125" style="78" customWidth="1"/>
    <col min="3079" max="3079" width="16.42578125" style="78" customWidth="1"/>
    <col min="3080" max="3328" width="9.140625" style="78"/>
    <col min="3329" max="3329" width="42.85546875" style="78" customWidth="1"/>
    <col min="3330" max="3330" width="18.5703125" style="78" customWidth="1"/>
    <col min="3331" max="3331" width="16.5703125" style="78" customWidth="1"/>
    <col min="3332" max="3332" width="15" style="78" customWidth="1"/>
    <col min="3333" max="3333" width="14.85546875" style="78" customWidth="1"/>
    <col min="3334" max="3334" width="16.5703125" style="78" customWidth="1"/>
    <col min="3335" max="3335" width="16.42578125" style="78" customWidth="1"/>
    <col min="3336" max="3584" width="9.140625" style="78"/>
    <col min="3585" max="3585" width="42.85546875" style="78" customWidth="1"/>
    <col min="3586" max="3586" width="18.5703125" style="78" customWidth="1"/>
    <col min="3587" max="3587" width="16.5703125" style="78" customWidth="1"/>
    <col min="3588" max="3588" width="15" style="78" customWidth="1"/>
    <col min="3589" max="3589" width="14.85546875" style="78" customWidth="1"/>
    <col min="3590" max="3590" width="16.5703125" style="78" customWidth="1"/>
    <col min="3591" max="3591" width="16.42578125" style="78" customWidth="1"/>
    <col min="3592" max="3840" width="9.140625" style="78"/>
    <col min="3841" max="3841" width="42.85546875" style="78" customWidth="1"/>
    <col min="3842" max="3842" width="18.5703125" style="78" customWidth="1"/>
    <col min="3843" max="3843" width="16.5703125" style="78" customWidth="1"/>
    <col min="3844" max="3844" width="15" style="78" customWidth="1"/>
    <col min="3845" max="3845" width="14.85546875" style="78" customWidth="1"/>
    <col min="3846" max="3846" width="16.5703125" style="78" customWidth="1"/>
    <col min="3847" max="3847" width="16.42578125" style="78" customWidth="1"/>
    <col min="3848" max="4096" width="9.140625" style="78"/>
    <col min="4097" max="4097" width="42.85546875" style="78" customWidth="1"/>
    <col min="4098" max="4098" width="18.5703125" style="78" customWidth="1"/>
    <col min="4099" max="4099" width="16.5703125" style="78" customWidth="1"/>
    <col min="4100" max="4100" width="15" style="78" customWidth="1"/>
    <col min="4101" max="4101" width="14.85546875" style="78" customWidth="1"/>
    <col min="4102" max="4102" width="16.5703125" style="78" customWidth="1"/>
    <col min="4103" max="4103" width="16.42578125" style="78" customWidth="1"/>
    <col min="4104" max="4352" width="9.140625" style="78"/>
    <col min="4353" max="4353" width="42.85546875" style="78" customWidth="1"/>
    <col min="4354" max="4354" width="18.5703125" style="78" customWidth="1"/>
    <col min="4355" max="4355" width="16.5703125" style="78" customWidth="1"/>
    <col min="4356" max="4356" width="15" style="78" customWidth="1"/>
    <col min="4357" max="4357" width="14.85546875" style="78" customWidth="1"/>
    <col min="4358" max="4358" width="16.5703125" style="78" customWidth="1"/>
    <col min="4359" max="4359" width="16.42578125" style="78" customWidth="1"/>
    <col min="4360" max="4608" width="9.140625" style="78"/>
    <col min="4609" max="4609" width="42.85546875" style="78" customWidth="1"/>
    <col min="4610" max="4610" width="18.5703125" style="78" customWidth="1"/>
    <col min="4611" max="4611" width="16.5703125" style="78" customWidth="1"/>
    <col min="4612" max="4612" width="15" style="78" customWidth="1"/>
    <col min="4613" max="4613" width="14.85546875" style="78" customWidth="1"/>
    <col min="4614" max="4614" width="16.5703125" style="78" customWidth="1"/>
    <col min="4615" max="4615" width="16.42578125" style="78" customWidth="1"/>
    <col min="4616" max="4864" width="9.140625" style="78"/>
    <col min="4865" max="4865" width="42.85546875" style="78" customWidth="1"/>
    <col min="4866" max="4866" width="18.5703125" style="78" customWidth="1"/>
    <col min="4867" max="4867" width="16.5703125" style="78" customWidth="1"/>
    <col min="4868" max="4868" width="15" style="78" customWidth="1"/>
    <col min="4869" max="4869" width="14.85546875" style="78" customWidth="1"/>
    <col min="4870" max="4870" width="16.5703125" style="78" customWidth="1"/>
    <col min="4871" max="4871" width="16.42578125" style="78" customWidth="1"/>
    <col min="4872" max="5120" width="9.140625" style="78"/>
    <col min="5121" max="5121" width="42.85546875" style="78" customWidth="1"/>
    <col min="5122" max="5122" width="18.5703125" style="78" customWidth="1"/>
    <col min="5123" max="5123" width="16.5703125" style="78" customWidth="1"/>
    <col min="5124" max="5124" width="15" style="78" customWidth="1"/>
    <col min="5125" max="5125" width="14.85546875" style="78" customWidth="1"/>
    <col min="5126" max="5126" width="16.5703125" style="78" customWidth="1"/>
    <col min="5127" max="5127" width="16.42578125" style="78" customWidth="1"/>
    <col min="5128" max="5376" width="9.140625" style="78"/>
    <col min="5377" max="5377" width="42.85546875" style="78" customWidth="1"/>
    <col min="5378" max="5378" width="18.5703125" style="78" customWidth="1"/>
    <col min="5379" max="5379" width="16.5703125" style="78" customWidth="1"/>
    <col min="5380" max="5380" width="15" style="78" customWidth="1"/>
    <col min="5381" max="5381" width="14.85546875" style="78" customWidth="1"/>
    <col min="5382" max="5382" width="16.5703125" style="78" customWidth="1"/>
    <col min="5383" max="5383" width="16.42578125" style="78" customWidth="1"/>
    <col min="5384" max="5632" width="9.140625" style="78"/>
    <col min="5633" max="5633" width="42.85546875" style="78" customWidth="1"/>
    <col min="5634" max="5634" width="18.5703125" style="78" customWidth="1"/>
    <col min="5635" max="5635" width="16.5703125" style="78" customWidth="1"/>
    <col min="5636" max="5636" width="15" style="78" customWidth="1"/>
    <col min="5637" max="5637" width="14.85546875" style="78" customWidth="1"/>
    <col min="5638" max="5638" width="16.5703125" style="78" customWidth="1"/>
    <col min="5639" max="5639" width="16.42578125" style="78" customWidth="1"/>
    <col min="5640" max="5888" width="9.140625" style="78"/>
    <col min="5889" max="5889" width="42.85546875" style="78" customWidth="1"/>
    <col min="5890" max="5890" width="18.5703125" style="78" customWidth="1"/>
    <col min="5891" max="5891" width="16.5703125" style="78" customWidth="1"/>
    <col min="5892" max="5892" width="15" style="78" customWidth="1"/>
    <col min="5893" max="5893" width="14.85546875" style="78" customWidth="1"/>
    <col min="5894" max="5894" width="16.5703125" style="78" customWidth="1"/>
    <col min="5895" max="5895" width="16.42578125" style="78" customWidth="1"/>
    <col min="5896" max="6144" width="9.140625" style="78"/>
    <col min="6145" max="6145" width="42.85546875" style="78" customWidth="1"/>
    <col min="6146" max="6146" width="18.5703125" style="78" customWidth="1"/>
    <col min="6147" max="6147" width="16.5703125" style="78" customWidth="1"/>
    <col min="6148" max="6148" width="15" style="78" customWidth="1"/>
    <col min="6149" max="6149" width="14.85546875" style="78" customWidth="1"/>
    <col min="6150" max="6150" width="16.5703125" style="78" customWidth="1"/>
    <col min="6151" max="6151" width="16.42578125" style="78" customWidth="1"/>
    <col min="6152" max="6400" width="9.140625" style="78"/>
    <col min="6401" max="6401" width="42.85546875" style="78" customWidth="1"/>
    <col min="6402" max="6402" width="18.5703125" style="78" customWidth="1"/>
    <col min="6403" max="6403" width="16.5703125" style="78" customWidth="1"/>
    <col min="6404" max="6404" width="15" style="78" customWidth="1"/>
    <col min="6405" max="6405" width="14.85546875" style="78" customWidth="1"/>
    <col min="6406" max="6406" width="16.5703125" style="78" customWidth="1"/>
    <col min="6407" max="6407" width="16.42578125" style="78" customWidth="1"/>
    <col min="6408" max="6656" width="9.140625" style="78"/>
    <col min="6657" max="6657" width="42.85546875" style="78" customWidth="1"/>
    <col min="6658" max="6658" width="18.5703125" style="78" customWidth="1"/>
    <col min="6659" max="6659" width="16.5703125" style="78" customWidth="1"/>
    <col min="6660" max="6660" width="15" style="78" customWidth="1"/>
    <col min="6661" max="6661" width="14.85546875" style="78" customWidth="1"/>
    <col min="6662" max="6662" width="16.5703125" style="78" customWidth="1"/>
    <col min="6663" max="6663" width="16.42578125" style="78" customWidth="1"/>
    <col min="6664" max="6912" width="9.140625" style="78"/>
    <col min="6913" max="6913" width="42.85546875" style="78" customWidth="1"/>
    <col min="6914" max="6914" width="18.5703125" style="78" customWidth="1"/>
    <col min="6915" max="6915" width="16.5703125" style="78" customWidth="1"/>
    <col min="6916" max="6916" width="15" style="78" customWidth="1"/>
    <col min="6917" max="6917" width="14.85546875" style="78" customWidth="1"/>
    <col min="6918" max="6918" width="16.5703125" style="78" customWidth="1"/>
    <col min="6919" max="6919" width="16.42578125" style="78" customWidth="1"/>
    <col min="6920" max="7168" width="9.140625" style="78"/>
    <col min="7169" max="7169" width="42.85546875" style="78" customWidth="1"/>
    <col min="7170" max="7170" width="18.5703125" style="78" customWidth="1"/>
    <col min="7171" max="7171" width="16.5703125" style="78" customWidth="1"/>
    <col min="7172" max="7172" width="15" style="78" customWidth="1"/>
    <col min="7173" max="7173" width="14.85546875" style="78" customWidth="1"/>
    <col min="7174" max="7174" width="16.5703125" style="78" customWidth="1"/>
    <col min="7175" max="7175" width="16.42578125" style="78" customWidth="1"/>
    <col min="7176" max="7424" width="9.140625" style="78"/>
    <col min="7425" max="7425" width="42.85546875" style="78" customWidth="1"/>
    <col min="7426" max="7426" width="18.5703125" style="78" customWidth="1"/>
    <col min="7427" max="7427" width="16.5703125" style="78" customWidth="1"/>
    <col min="7428" max="7428" width="15" style="78" customWidth="1"/>
    <col min="7429" max="7429" width="14.85546875" style="78" customWidth="1"/>
    <col min="7430" max="7430" width="16.5703125" style="78" customWidth="1"/>
    <col min="7431" max="7431" width="16.42578125" style="78" customWidth="1"/>
    <col min="7432" max="7680" width="9.140625" style="78"/>
    <col min="7681" max="7681" width="42.85546875" style="78" customWidth="1"/>
    <col min="7682" max="7682" width="18.5703125" style="78" customWidth="1"/>
    <col min="7683" max="7683" width="16.5703125" style="78" customWidth="1"/>
    <col min="7684" max="7684" width="15" style="78" customWidth="1"/>
    <col min="7685" max="7685" width="14.85546875" style="78" customWidth="1"/>
    <col min="7686" max="7686" width="16.5703125" style="78" customWidth="1"/>
    <col min="7687" max="7687" width="16.42578125" style="78" customWidth="1"/>
    <col min="7688" max="7936" width="9.140625" style="78"/>
    <col min="7937" max="7937" width="42.85546875" style="78" customWidth="1"/>
    <col min="7938" max="7938" width="18.5703125" style="78" customWidth="1"/>
    <col min="7939" max="7939" width="16.5703125" style="78" customWidth="1"/>
    <col min="7940" max="7940" width="15" style="78" customWidth="1"/>
    <col min="7941" max="7941" width="14.85546875" style="78" customWidth="1"/>
    <col min="7942" max="7942" width="16.5703125" style="78" customWidth="1"/>
    <col min="7943" max="7943" width="16.42578125" style="78" customWidth="1"/>
    <col min="7944" max="8192" width="9.140625" style="78"/>
    <col min="8193" max="8193" width="42.85546875" style="78" customWidth="1"/>
    <col min="8194" max="8194" width="18.5703125" style="78" customWidth="1"/>
    <col min="8195" max="8195" width="16.5703125" style="78" customWidth="1"/>
    <col min="8196" max="8196" width="15" style="78" customWidth="1"/>
    <col min="8197" max="8197" width="14.85546875" style="78" customWidth="1"/>
    <col min="8198" max="8198" width="16.5703125" style="78" customWidth="1"/>
    <col min="8199" max="8199" width="16.42578125" style="78" customWidth="1"/>
    <col min="8200" max="8448" width="9.140625" style="78"/>
    <col min="8449" max="8449" width="42.85546875" style="78" customWidth="1"/>
    <col min="8450" max="8450" width="18.5703125" style="78" customWidth="1"/>
    <col min="8451" max="8451" width="16.5703125" style="78" customWidth="1"/>
    <col min="8452" max="8452" width="15" style="78" customWidth="1"/>
    <col min="8453" max="8453" width="14.85546875" style="78" customWidth="1"/>
    <col min="8454" max="8454" width="16.5703125" style="78" customWidth="1"/>
    <col min="8455" max="8455" width="16.42578125" style="78" customWidth="1"/>
    <col min="8456" max="8704" width="9.140625" style="78"/>
    <col min="8705" max="8705" width="42.85546875" style="78" customWidth="1"/>
    <col min="8706" max="8706" width="18.5703125" style="78" customWidth="1"/>
    <col min="8707" max="8707" width="16.5703125" style="78" customWidth="1"/>
    <col min="8708" max="8708" width="15" style="78" customWidth="1"/>
    <col min="8709" max="8709" width="14.85546875" style="78" customWidth="1"/>
    <col min="8710" max="8710" width="16.5703125" style="78" customWidth="1"/>
    <col min="8711" max="8711" width="16.42578125" style="78" customWidth="1"/>
    <col min="8712" max="8960" width="9.140625" style="78"/>
    <col min="8961" max="8961" width="42.85546875" style="78" customWidth="1"/>
    <col min="8962" max="8962" width="18.5703125" style="78" customWidth="1"/>
    <col min="8963" max="8963" width="16.5703125" style="78" customWidth="1"/>
    <col min="8964" max="8964" width="15" style="78" customWidth="1"/>
    <col min="8965" max="8965" width="14.85546875" style="78" customWidth="1"/>
    <col min="8966" max="8966" width="16.5703125" style="78" customWidth="1"/>
    <col min="8967" max="8967" width="16.42578125" style="78" customWidth="1"/>
    <col min="8968" max="9216" width="9.140625" style="78"/>
    <col min="9217" max="9217" width="42.85546875" style="78" customWidth="1"/>
    <col min="9218" max="9218" width="18.5703125" style="78" customWidth="1"/>
    <col min="9219" max="9219" width="16.5703125" style="78" customWidth="1"/>
    <col min="9220" max="9220" width="15" style="78" customWidth="1"/>
    <col min="9221" max="9221" width="14.85546875" style="78" customWidth="1"/>
    <col min="9222" max="9222" width="16.5703125" style="78" customWidth="1"/>
    <col min="9223" max="9223" width="16.42578125" style="78" customWidth="1"/>
    <col min="9224" max="9472" width="9.140625" style="78"/>
    <col min="9473" max="9473" width="42.85546875" style="78" customWidth="1"/>
    <col min="9474" max="9474" width="18.5703125" style="78" customWidth="1"/>
    <col min="9475" max="9475" width="16.5703125" style="78" customWidth="1"/>
    <col min="9476" max="9476" width="15" style="78" customWidth="1"/>
    <col min="9477" max="9477" width="14.85546875" style="78" customWidth="1"/>
    <col min="9478" max="9478" width="16.5703125" style="78" customWidth="1"/>
    <col min="9479" max="9479" width="16.42578125" style="78" customWidth="1"/>
    <col min="9480" max="9728" width="9.140625" style="78"/>
    <col min="9729" max="9729" width="42.85546875" style="78" customWidth="1"/>
    <col min="9730" max="9730" width="18.5703125" style="78" customWidth="1"/>
    <col min="9731" max="9731" width="16.5703125" style="78" customWidth="1"/>
    <col min="9732" max="9732" width="15" style="78" customWidth="1"/>
    <col min="9733" max="9733" width="14.85546875" style="78" customWidth="1"/>
    <col min="9734" max="9734" width="16.5703125" style="78" customWidth="1"/>
    <col min="9735" max="9735" width="16.42578125" style="78" customWidth="1"/>
    <col min="9736" max="9984" width="9.140625" style="78"/>
    <col min="9985" max="9985" width="42.85546875" style="78" customWidth="1"/>
    <col min="9986" max="9986" width="18.5703125" style="78" customWidth="1"/>
    <col min="9987" max="9987" width="16.5703125" style="78" customWidth="1"/>
    <col min="9988" max="9988" width="15" style="78" customWidth="1"/>
    <col min="9989" max="9989" width="14.85546875" style="78" customWidth="1"/>
    <col min="9990" max="9990" width="16.5703125" style="78" customWidth="1"/>
    <col min="9991" max="9991" width="16.42578125" style="78" customWidth="1"/>
    <col min="9992" max="10240" width="9.140625" style="78"/>
    <col min="10241" max="10241" width="42.85546875" style="78" customWidth="1"/>
    <col min="10242" max="10242" width="18.5703125" style="78" customWidth="1"/>
    <col min="10243" max="10243" width="16.5703125" style="78" customWidth="1"/>
    <col min="10244" max="10244" width="15" style="78" customWidth="1"/>
    <col min="10245" max="10245" width="14.85546875" style="78" customWidth="1"/>
    <col min="10246" max="10246" width="16.5703125" style="78" customWidth="1"/>
    <col min="10247" max="10247" width="16.42578125" style="78" customWidth="1"/>
    <col min="10248" max="10496" width="9.140625" style="78"/>
    <col min="10497" max="10497" width="42.85546875" style="78" customWidth="1"/>
    <col min="10498" max="10498" width="18.5703125" style="78" customWidth="1"/>
    <col min="10499" max="10499" width="16.5703125" style="78" customWidth="1"/>
    <col min="10500" max="10500" width="15" style="78" customWidth="1"/>
    <col min="10501" max="10501" width="14.85546875" style="78" customWidth="1"/>
    <col min="10502" max="10502" width="16.5703125" style="78" customWidth="1"/>
    <col min="10503" max="10503" width="16.42578125" style="78" customWidth="1"/>
    <col min="10504" max="10752" width="9.140625" style="78"/>
    <col min="10753" max="10753" width="42.85546875" style="78" customWidth="1"/>
    <col min="10754" max="10754" width="18.5703125" style="78" customWidth="1"/>
    <col min="10755" max="10755" width="16.5703125" style="78" customWidth="1"/>
    <col min="10756" max="10756" width="15" style="78" customWidth="1"/>
    <col min="10757" max="10757" width="14.85546875" style="78" customWidth="1"/>
    <col min="10758" max="10758" width="16.5703125" style="78" customWidth="1"/>
    <col min="10759" max="10759" width="16.42578125" style="78" customWidth="1"/>
    <col min="10760" max="11008" width="9.140625" style="78"/>
    <col min="11009" max="11009" width="42.85546875" style="78" customWidth="1"/>
    <col min="11010" max="11010" width="18.5703125" style="78" customWidth="1"/>
    <col min="11011" max="11011" width="16.5703125" style="78" customWidth="1"/>
    <col min="11012" max="11012" width="15" style="78" customWidth="1"/>
    <col min="11013" max="11013" width="14.85546875" style="78" customWidth="1"/>
    <col min="11014" max="11014" width="16.5703125" style="78" customWidth="1"/>
    <col min="11015" max="11015" width="16.42578125" style="78" customWidth="1"/>
    <col min="11016" max="11264" width="9.140625" style="78"/>
    <col min="11265" max="11265" width="42.85546875" style="78" customWidth="1"/>
    <col min="11266" max="11266" width="18.5703125" style="78" customWidth="1"/>
    <col min="11267" max="11267" width="16.5703125" style="78" customWidth="1"/>
    <col min="11268" max="11268" width="15" style="78" customWidth="1"/>
    <col min="11269" max="11269" width="14.85546875" style="78" customWidth="1"/>
    <col min="11270" max="11270" width="16.5703125" style="78" customWidth="1"/>
    <col min="11271" max="11271" width="16.42578125" style="78" customWidth="1"/>
    <col min="11272" max="11520" width="9.140625" style="78"/>
    <col min="11521" max="11521" width="42.85546875" style="78" customWidth="1"/>
    <col min="11522" max="11522" width="18.5703125" style="78" customWidth="1"/>
    <col min="11523" max="11523" width="16.5703125" style="78" customWidth="1"/>
    <col min="11524" max="11524" width="15" style="78" customWidth="1"/>
    <col min="11525" max="11525" width="14.85546875" style="78" customWidth="1"/>
    <col min="11526" max="11526" width="16.5703125" style="78" customWidth="1"/>
    <col min="11527" max="11527" width="16.42578125" style="78" customWidth="1"/>
    <col min="11528" max="11776" width="9.140625" style="78"/>
    <col min="11777" max="11777" width="42.85546875" style="78" customWidth="1"/>
    <col min="11778" max="11778" width="18.5703125" style="78" customWidth="1"/>
    <col min="11779" max="11779" width="16.5703125" style="78" customWidth="1"/>
    <col min="11780" max="11780" width="15" style="78" customWidth="1"/>
    <col min="11781" max="11781" width="14.85546875" style="78" customWidth="1"/>
    <col min="11782" max="11782" width="16.5703125" style="78" customWidth="1"/>
    <col min="11783" max="11783" width="16.42578125" style="78" customWidth="1"/>
    <col min="11784" max="12032" width="9.140625" style="78"/>
    <col min="12033" max="12033" width="42.85546875" style="78" customWidth="1"/>
    <col min="12034" max="12034" width="18.5703125" style="78" customWidth="1"/>
    <col min="12035" max="12035" width="16.5703125" style="78" customWidth="1"/>
    <col min="12036" max="12036" width="15" style="78" customWidth="1"/>
    <col min="12037" max="12037" width="14.85546875" style="78" customWidth="1"/>
    <col min="12038" max="12038" width="16.5703125" style="78" customWidth="1"/>
    <col min="12039" max="12039" width="16.42578125" style="78" customWidth="1"/>
    <col min="12040" max="12288" width="9.140625" style="78"/>
    <col min="12289" max="12289" width="42.85546875" style="78" customWidth="1"/>
    <col min="12290" max="12290" width="18.5703125" style="78" customWidth="1"/>
    <col min="12291" max="12291" width="16.5703125" style="78" customWidth="1"/>
    <col min="12292" max="12292" width="15" style="78" customWidth="1"/>
    <col min="12293" max="12293" width="14.85546875" style="78" customWidth="1"/>
    <col min="12294" max="12294" width="16.5703125" style="78" customWidth="1"/>
    <col min="12295" max="12295" width="16.42578125" style="78" customWidth="1"/>
    <col min="12296" max="12544" width="9.140625" style="78"/>
    <col min="12545" max="12545" width="42.85546875" style="78" customWidth="1"/>
    <col min="12546" max="12546" width="18.5703125" style="78" customWidth="1"/>
    <col min="12547" max="12547" width="16.5703125" style="78" customWidth="1"/>
    <col min="12548" max="12548" width="15" style="78" customWidth="1"/>
    <col min="12549" max="12549" width="14.85546875" style="78" customWidth="1"/>
    <col min="12550" max="12550" width="16.5703125" style="78" customWidth="1"/>
    <col min="12551" max="12551" width="16.42578125" style="78" customWidth="1"/>
    <col min="12552" max="12800" width="9.140625" style="78"/>
    <col min="12801" max="12801" width="42.85546875" style="78" customWidth="1"/>
    <col min="12802" max="12802" width="18.5703125" style="78" customWidth="1"/>
    <col min="12803" max="12803" width="16.5703125" style="78" customWidth="1"/>
    <col min="12804" max="12804" width="15" style="78" customWidth="1"/>
    <col min="12805" max="12805" width="14.85546875" style="78" customWidth="1"/>
    <col min="12806" max="12806" width="16.5703125" style="78" customWidth="1"/>
    <col min="12807" max="12807" width="16.42578125" style="78" customWidth="1"/>
    <col min="12808" max="13056" width="9.140625" style="78"/>
    <col min="13057" max="13057" width="42.85546875" style="78" customWidth="1"/>
    <col min="13058" max="13058" width="18.5703125" style="78" customWidth="1"/>
    <col min="13059" max="13059" width="16.5703125" style="78" customWidth="1"/>
    <col min="13060" max="13060" width="15" style="78" customWidth="1"/>
    <col min="13061" max="13061" width="14.85546875" style="78" customWidth="1"/>
    <col min="13062" max="13062" width="16.5703125" style="78" customWidth="1"/>
    <col min="13063" max="13063" width="16.42578125" style="78" customWidth="1"/>
    <col min="13064" max="13312" width="9.140625" style="78"/>
    <col min="13313" max="13313" width="42.85546875" style="78" customWidth="1"/>
    <col min="13314" max="13314" width="18.5703125" style="78" customWidth="1"/>
    <col min="13315" max="13315" width="16.5703125" style="78" customWidth="1"/>
    <col min="13316" max="13316" width="15" style="78" customWidth="1"/>
    <col min="13317" max="13317" width="14.85546875" style="78" customWidth="1"/>
    <col min="13318" max="13318" width="16.5703125" style="78" customWidth="1"/>
    <col min="13319" max="13319" width="16.42578125" style="78" customWidth="1"/>
    <col min="13320" max="13568" width="9.140625" style="78"/>
    <col min="13569" max="13569" width="42.85546875" style="78" customWidth="1"/>
    <col min="13570" max="13570" width="18.5703125" style="78" customWidth="1"/>
    <col min="13571" max="13571" width="16.5703125" style="78" customWidth="1"/>
    <col min="13572" max="13572" width="15" style="78" customWidth="1"/>
    <col min="13573" max="13573" width="14.85546875" style="78" customWidth="1"/>
    <col min="13574" max="13574" width="16.5703125" style="78" customWidth="1"/>
    <col min="13575" max="13575" width="16.42578125" style="78" customWidth="1"/>
    <col min="13576" max="13824" width="9.140625" style="78"/>
    <col min="13825" max="13825" width="42.85546875" style="78" customWidth="1"/>
    <col min="13826" max="13826" width="18.5703125" style="78" customWidth="1"/>
    <col min="13827" max="13827" width="16.5703125" style="78" customWidth="1"/>
    <col min="13828" max="13828" width="15" style="78" customWidth="1"/>
    <col min="13829" max="13829" width="14.85546875" style="78" customWidth="1"/>
    <col min="13830" max="13830" width="16.5703125" style="78" customWidth="1"/>
    <col min="13831" max="13831" width="16.42578125" style="78" customWidth="1"/>
    <col min="13832" max="14080" width="9.140625" style="78"/>
    <col min="14081" max="14081" width="42.85546875" style="78" customWidth="1"/>
    <col min="14082" max="14082" width="18.5703125" style="78" customWidth="1"/>
    <col min="14083" max="14083" width="16.5703125" style="78" customWidth="1"/>
    <col min="14084" max="14084" width="15" style="78" customWidth="1"/>
    <col min="14085" max="14085" width="14.85546875" style="78" customWidth="1"/>
    <col min="14086" max="14086" width="16.5703125" style="78" customWidth="1"/>
    <col min="14087" max="14087" width="16.42578125" style="78" customWidth="1"/>
    <col min="14088" max="14336" width="9.140625" style="78"/>
    <col min="14337" max="14337" width="42.85546875" style="78" customWidth="1"/>
    <col min="14338" max="14338" width="18.5703125" style="78" customWidth="1"/>
    <col min="14339" max="14339" width="16.5703125" style="78" customWidth="1"/>
    <col min="14340" max="14340" width="15" style="78" customWidth="1"/>
    <col min="14341" max="14341" width="14.85546875" style="78" customWidth="1"/>
    <col min="14342" max="14342" width="16.5703125" style="78" customWidth="1"/>
    <col min="14343" max="14343" width="16.42578125" style="78" customWidth="1"/>
    <col min="14344" max="14592" width="9.140625" style="78"/>
    <col min="14593" max="14593" width="42.85546875" style="78" customWidth="1"/>
    <col min="14594" max="14594" width="18.5703125" style="78" customWidth="1"/>
    <col min="14595" max="14595" width="16.5703125" style="78" customWidth="1"/>
    <col min="14596" max="14596" width="15" style="78" customWidth="1"/>
    <col min="14597" max="14597" width="14.85546875" style="78" customWidth="1"/>
    <col min="14598" max="14598" width="16.5703125" style="78" customWidth="1"/>
    <col min="14599" max="14599" width="16.42578125" style="78" customWidth="1"/>
    <col min="14600" max="14848" width="9.140625" style="78"/>
    <col min="14849" max="14849" width="42.85546875" style="78" customWidth="1"/>
    <col min="14850" max="14850" width="18.5703125" style="78" customWidth="1"/>
    <col min="14851" max="14851" width="16.5703125" style="78" customWidth="1"/>
    <col min="14852" max="14852" width="15" style="78" customWidth="1"/>
    <col min="14853" max="14853" width="14.85546875" style="78" customWidth="1"/>
    <col min="14854" max="14854" width="16.5703125" style="78" customWidth="1"/>
    <col min="14855" max="14855" width="16.42578125" style="78" customWidth="1"/>
    <col min="14856" max="15104" width="9.140625" style="78"/>
    <col min="15105" max="15105" width="42.85546875" style="78" customWidth="1"/>
    <col min="15106" max="15106" width="18.5703125" style="78" customWidth="1"/>
    <col min="15107" max="15107" width="16.5703125" style="78" customWidth="1"/>
    <col min="15108" max="15108" width="15" style="78" customWidth="1"/>
    <col min="15109" max="15109" width="14.85546875" style="78" customWidth="1"/>
    <col min="15110" max="15110" width="16.5703125" style="78" customWidth="1"/>
    <col min="15111" max="15111" width="16.42578125" style="78" customWidth="1"/>
    <col min="15112" max="15360" width="9.140625" style="78"/>
    <col min="15361" max="15361" width="42.85546875" style="78" customWidth="1"/>
    <col min="15362" max="15362" width="18.5703125" style="78" customWidth="1"/>
    <col min="15363" max="15363" width="16.5703125" style="78" customWidth="1"/>
    <col min="15364" max="15364" width="15" style="78" customWidth="1"/>
    <col min="15365" max="15365" width="14.85546875" style="78" customWidth="1"/>
    <col min="15366" max="15366" width="16.5703125" style="78" customWidth="1"/>
    <col min="15367" max="15367" width="16.42578125" style="78" customWidth="1"/>
    <col min="15368" max="15616" width="9.140625" style="78"/>
    <col min="15617" max="15617" width="42.85546875" style="78" customWidth="1"/>
    <col min="15618" max="15618" width="18.5703125" style="78" customWidth="1"/>
    <col min="15619" max="15619" width="16.5703125" style="78" customWidth="1"/>
    <col min="15620" max="15620" width="15" style="78" customWidth="1"/>
    <col min="15621" max="15621" width="14.85546875" style="78" customWidth="1"/>
    <col min="15622" max="15622" width="16.5703125" style="78" customWidth="1"/>
    <col min="15623" max="15623" width="16.42578125" style="78" customWidth="1"/>
    <col min="15624" max="15872" width="9.140625" style="78"/>
    <col min="15873" max="15873" width="42.85546875" style="78" customWidth="1"/>
    <col min="15874" max="15874" width="18.5703125" style="78" customWidth="1"/>
    <col min="15875" max="15875" width="16.5703125" style="78" customWidth="1"/>
    <col min="15876" max="15876" width="15" style="78" customWidth="1"/>
    <col min="15877" max="15877" width="14.85546875" style="78" customWidth="1"/>
    <col min="15878" max="15878" width="16.5703125" style="78" customWidth="1"/>
    <col min="15879" max="15879" width="16.42578125" style="78" customWidth="1"/>
    <col min="15880" max="16128" width="9.140625" style="78"/>
    <col min="16129" max="16129" width="42.85546875" style="78" customWidth="1"/>
    <col min="16130" max="16130" width="18.5703125" style="78" customWidth="1"/>
    <col min="16131" max="16131" width="16.5703125" style="78" customWidth="1"/>
    <col min="16132" max="16132" width="15" style="78" customWidth="1"/>
    <col min="16133" max="16133" width="14.85546875" style="78" customWidth="1"/>
    <col min="16134" max="16134" width="16.5703125" style="78" customWidth="1"/>
    <col min="16135" max="16135" width="16.42578125" style="78" customWidth="1"/>
    <col min="16136" max="16384" width="9.140625" style="78"/>
  </cols>
  <sheetData>
    <row r="1" spans="1:9" x14ac:dyDescent="0.2">
      <c r="G1" s="433"/>
    </row>
    <row r="2" spans="1:9" ht="15.75" x14ac:dyDescent="0.25">
      <c r="D2" s="913" t="s">
        <v>889</v>
      </c>
      <c r="E2" s="913"/>
      <c r="F2" s="913"/>
      <c r="G2" s="913"/>
      <c r="H2" s="80"/>
      <c r="I2" s="80"/>
    </row>
    <row r="3" spans="1:9" x14ac:dyDescent="0.2">
      <c r="D3" s="81"/>
      <c r="E3" s="81"/>
      <c r="F3" s="81"/>
      <c r="G3" s="81"/>
      <c r="H3" s="80"/>
      <c r="I3" s="80"/>
    </row>
    <row r="5" spans="1:9" ht="15.75" x14ac:dyDescent="0.25">
      <c r="A5" s="913" t="s">
        <v>871</v>
      </c>
      <c r="B5" s="913"/>
      <c r="C5" s="913"/>
      <c r="D5" s="913"/>
      <c r="E5" s="913"/>
      <c r="F5" s="913"/>
      <c r="G5" s="913"/>
      <c r="H5" s="82"/>
    </row>
    <row r="6" spans="1:9" ht="15.75" x14ac:dyDescent="0.25">
      <c r="A6" s="913" t="s">
        <v>89</v>
      </c>
      <c r="B6" s="913"/>
      <c r="C6" s="913"/>
      <c r="D6" s="913"/>
      <c r="E6" s="913"/>
      <c r="F6" s="913"/>
      <c r="G6" s="913"/>
      <c r="H6" s="82"/>
    </row>
    <row r="7" spans="1:9" ht="15" x14ac:dyDescent="0.25">
      <c r="A7" s="83"/>
      <c r="B7" s="83"/>
      <c r="C7" s="83"/>
      <c r="D7" s="83"/>
      <c r="E7" s="83"/>
      <c r="F7" s="83"/>
      <c r="G7" s="83"/>
      <c r="H7" s="83"/>
    </row>
    <row r="8" spans="1:9" ht="15.75" thickBot="1" x14ac:dyDescent="0.3">
      <c r="A8" s="83"/>
      <c r="B8" s="83"/>
      <c r="C8" s="83"/>
      <c r="D8" s="83"/>
      <c r="E8" s="83"/>
      <c r="F8" s="83"/>
      <c r="G8" s="83"/>
      <c r="H8" s="83"/>
    </row>
    <row r="9" spans="1:9" ht="37.5" customHeight="1" thickBot="1" x14ac:dyDescent="0.3">
      <c r="A9" s="88" t="s">
        <v>90</v>
      </c>
      <c r="B9" s="434" t="s">
        <v>614</v>
      </c>
      <c r="C9" s="435" t="s">
        <v>615</v>
      </c>
      <c r="D9" s="435" t="s">
        <v>616</v>
      </c>
      <c r="E9" s="435" t="s">
        <v>547</v>
      </c>
      <c r="F9" s="436" t="s">
        <v>617</v>
      </c>
      <c r="G9" s="626" t="s">
        <v>97</v>
      </c>
      <c r="H9" s="83"/>
    </row>
    <row r="10" spans="1:9" ht="19.5" customHeight="1" x14ac:dyDescent="0.25">
      <c r="A10" s="437" t="s">
        <v>714</v>
      </c>
      <c r="B10" s="438">
        <v>885000</v>
      </c>
      <c r="C10" s="439"/>
      <c r="D10" s="439"/>
      <c r="E10" s="439"/>
      <c r="F10" s="440"/>
      <c r="G10" s="441">
        <f t="shared" ref="G10:G22" si="0">SUM(B10:F10)</f>
        <v>885000</v>
      </c>
      <c r="H10" s="83"/>
    </row>
    <row r="11" spans="1:9" ht="19.5" customHeight="1" x14ac:dyDescent="0.25">
      <c r="A11" s="442" t="s">
        <v>618</v>
      </c>
      <c r="B11" s="443">
        <v>321000</v>
      </c>
      <c r="C11" s="95"/>
      <c r="D11" s="95">
        <v>590000</v>
      </c>
      <c r="E11" s="95"/>
      <c r="F11" s="444"/>
      <c r="G11" s="627">
        <f t="shared" si="0"/>
        <v>911000</v>
      </c>
      <c r="H11" s="83"/>
    </row>
    <row r="12" spans="1:9" ht="19.5" customHeight="1" x14ac:dyDescent="0.25">
      <c r="A12" s="442" t="s">
        <v>619</v>
      </c>
      <c r="B12" s="443">
        <v>5496000</v>
      </c>
      <c r="C12" s="95"/>
      <c r="D12" s="95"/>
      <c r="E12" s="95">
        <v>1530000</v>
      </c>
      <c r="F12" s="444"/>
      <c r="G12" s="627">
        <f t="shared" si="0"/>
        <v>7026000</v>
      </c>
      <c r="H12" s="83"/>
    </row>
    <row r="13" spans="1:9" ht="19.5" customHeight="1" x14ac:dyDescent="0.25">
      <c r="A13" s="442" t="s">
        <v>708</v>
      </c>
      <c r="B13" s="443">
        <v>18300000</v>
      </c>
      <c r="C13" s="95"/>
      <c r="D13" s="95"/>
      <c r="E13" s="95"/>
      <c r="F13" s="444"/>
      <c r="G13" s="627">
        <f t="shared" si="0"/>
        <v>18300000</v>
      </c>
      <c r="H13" s="83"/>
    </row>
    <row r="14" spans="1:9" ht="19.5" customHeight="1" x14ac:dyDescent="0.25">
      <c r="A14" s="442" t="s">
        <v>620</v>
      </c>
      <c r="B14" s="443"/>
      <c r="C14" s="95">
        <v>118201533</v>
      </c>
      <c r="D14" s="95"/>
      <c r="E14" s="95"/>
      <c r="F14" s="444"/>
      <c r="G14" s="627">
        <f t="shared" si="0"/>
        <v>118201533</v>
      </c>
      <c r="H14" s="83"/>
    </row>
    <row r="15" spans="1:9" ht="19.5" customHeight="1" x14ac:dyDescent="0.25">
      <c r="A15" s="442" t="s">
        <v>104</v>
      </c>
      <c r="B15" s="443"/>
      <c r="C15" s="95"/>
      <c r="D15" s="95">
        <v>5400000</v>
      </c>
      <c r="E15" s="95"/>
      <c r="F15" s="444"/>
      <c r="G15" s="627">
        <f t="shared" si="0"/>
        <v>5400000</v>
      </c>
      <c r="H15" s="83"/>
    </row>
    <row r="16" spans="1:9" ht="19.5" customHeight="1" x14ac:dyDescent="0.25">
      <c r="A16" s="442" t="s">
        <v>621</v>
      </c>
      <c r="B16" s="443"/>
      <c r="C16" s="95"/>
      <c r="D16" s="95">
        <v>4960000</v>
      </c>
      <c r="E16" s="95"/>
      <c r="F16" s="444"/>
      <c r="G16" s="627">
        <f t="shared" si="0"/>
        <v>4960000</v>
      </c>
      <c r="H16" s="83"/>
    </row>
    <row r="17" spans="1:8" ht="19.5" customHeight="1" x14ac:dyDescent="0.25">
      <c r="A17" s="442" t="s">
        <v>366</v>
      </c>
      <c r="B17" s="443"/>
      <c r="C17" s="95"/>
      <c r="D17" s="95">
        <v>91200</v>
      </c>
      <c r="E17" s="629"/>
      <c r="F17" s="630"/>
      <c r="G17" s="627">
        <f t="shared" si="0"/>
        <v>91200</v>
      </c>
      <c r="H17" s="83"/>
    </row>
    <row r="18" spans="1:8" ht="24" customHeight="1" x14ac:dyDescent="0.25">
      <c r="A18" s="442" t="s">
        <v>107</v>
      </c>
      <c r="B18" s="443">
        <v>3900000</v>
      </c>
      <c r="C18" s="95"/>
      <c r="D18" s="95"/>
      <c r="E18" s="95"/>
      <c r="F18" s="444"/>
      <c r="G18" s="627">
        <f t="shared" si="0"/>
        <v>3900000</v>
      </c>
      <c r="H18" s="83"/>
    </row>
    <row r="19" spans="1:8" ht="24" customHeight="1" x14ac:dyDescent="0.25">
      <c r="A19" s="442" t="s">
        <v>622</v>
      </c>
      <c r="B19" s="443"/>
      <c r="C19" s="95"/>
      <c r="D19" s="95">
        <v>180000</v>
      </c>
      <c r="E19" s="95"/>
      <c r="F19" s="444"/>
      <c r="G19" s="627">
        <f t="shared" si="0"/>
        <v>180000</v>
      </c>
      <c r="H19" s="83"/>
    </row>
    <row r="20" spans="1:8" ht="24" customHeight="1" x14ac:dyDescent="0.25">
      <c r="A20" s="442" t="s">
        <v>719</v>
      </c>
      <c r="B20" s="443">
        <v>1337000</v>
      </c>
      <c r="C20" s="95"/>
      <c r="D20" s="95">
        <v>48900000</v>
      </c>
      <c r="E20" s="95"/>
      <c r="F20" s="444"/>
      <c r="G20" s="627">
        <f t="shared" si="0"/>
        <v>50237000</v>
      </c>
      <c r="H20" s="83"/>
    </row>
    <row r="21" spans="1:8" ht="24" customHeight="1" x14ac:dyDescent="0.25">
      <c r="A21" s="442" t="s">
        <v>722</v>
      </c>
      <c r="B21" s="443">
        <v>120000</v>
      </c>
      <c r="C21" s="95"/>
      <c r="D21" s="95"/>
      <c r="E21" s="95"/>
      <c r="F21" s="444"/>
      <c r="G21" s="627">
        <f t="shared" si="0"/>
        <v>120000</v>
      </c>
      <c r="H21" s="83"/>
    </row>
    <row r="22" spans="1:8" ht="24" customHeight="1" thickBot="1" x14ac:dyDescent="0.3">
      <c r="A22" s="624" t="s">
        <v>717</v>
      </c>
      <c r="B22" s="631"/>
      <c r="C22" s="632"/>
      <c r="D22" s="632"/>
      <c r="E22" s="632"/>
      <c r="F22" s="633">
        <v>58088855</v>
      </c>
      <c r="G22" s="628">
        <f t="shared" si="0"/>
        <v>58088855</v>
      </c>
      <c r="H22" s="83"/>
    </row>
    <row r="23" spans="1:8" ht="27" customHeight="1" thickBot="1" x14ac:dyDescent="0.25">
      <c r="A23" s="445" t="s">
        <v>111</v>
      </c>
      <c r="B23" s="446">
        <f t="shared" ref="B23:E23" si="1">SUM(B10:B21)</f>
        <v>30359000</v>
      </c>
      <c r="C23" s="105">
        <f t="shared" si="1"/>
        <v>118201533</v>
      </c>
      <c r="D23" s="105">
        <f t="shared" si="1"/>
        <v>60121200</v>
      </c>
      <c r="E23" s="105">
        <f t="shared" si="1"/>
        <v>1530000</v>
      </c>
      <c r="F23" s="105">
        <f>SUM(F10:F22)</f>
        <v>58088855</v>
      </c>
      <c r="G23" s="625">
        <f>SUM(G10:G22)</f>
        <v>268300588</v>
      </c>
    </row>
    <row r="24" spans="1:8" x14ac:dyDescent="0.2">
      <c r="B24" s="620"/>
      <c r="C24" s="620"/>
      <c r="D24" s="620"/>
      <c r="E24" s="620"/>
      <c r="F24" s="620"/>
      <c r="G24" s="108">
        <f>SUM(B23:F23)</f>
        <v>268300588</v>
      </c>
    </row>
  </sheetData>
  <mergeCells count="3">
    <mergeCell ref="D2:G2"/>
    <mergeCell ref="A5:G5"/>
    <mergeCell ref="A6:G6"/>
  </mergeCells>
  <pageMargins left="0.74803149606299213" right="0.74803149606299213" top="0.98425196850393704" bottom="0.98425196850393704" header="0.51181102362204722" footer="0.51181102362204722"/>
  <pageSetup paperSize="9" scale="90" orientation="landscape" horizontalDpi="360" verticalDpi="36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75" zoomScaleNormal="75" zoomScalePageLayoutView="80" workbookViewId="0">
      <selection activeCell="A4" sqref="A4:I4"/>
    </sheetView>
  </sheetViews>
  <sheetFormatPr defaultRowHeight="12.75" x14ac:dyDescent="0.2"/>
  <cols>
    <col min="1" max="1" width="40.28515625" style="78" customWidth="1"/>
    <col min="2" max="2" width="9.140625" style="78"/>
    <col min="3" max="3" width="11.85546875" style="78" customWidth="1"/>
    <col min="4" max="4" width="12.140625" style="78" customWidth="1"/>
    <col min="5" max="5" width="12.28515625" style="78" bestFit="1" customWidth="1"/>
    <col min="6" max="6" width="13.28515625" style="78" customWidth="1"/>
    <col min="7" max="7" width="14.5703125" style="78" customWidth="1"/>
    <col min="8" max="9" width="12.5703125" style="78" customWidth="1"/>
    <col min="10" max="256" width="9.140625" style="78"/>
    <col min="257" max="257" width="40.28515625" style="78" customWidth="1"/>
    <col min="258" max="258" width="9.140625" style="78"/>
    <col min="259" max="259" width="18.5703125" style="78" customWidth="1"/>
    <col min="260" max="260" width="12.140625" style="78" customWidth="1"/>
    <col min="261" max="261" width="12.28515625" style="78" bestFit="1" customWidth="1"/>
    <col min="262" max="262" width="13.28515625" style="78" customWidth="1"/>
    <col min="263" max="263" width="14.140625" style="78" customWidth="1"/>
    <col min="264" max="264" width="10.7109375" style="78" customWidth="1"/>
    <col min="265" max="265" width="12.5703125" style="78" customWidth="1"/>
    <col min="266" max="512" width="9.140625" style="78"/>
    <col min="513" max="513" width="40.28515625" style="78" customWidth="1"/>
    <col min="514" max="514" width="9.140625" style="78"/>
    <col min="515" max="515" width="18.5703125" style="78" customWidth="1"/>
    <col min="516" max="516" width="12.140625" style="78" customWidth="1"/>
    <col min="517" max="517" width="12.28515625" style="78" bestFit="1" customWidth="1"/>
    <col min="518" max="518" width="13.28515625" style="78" customWidth="1"/>
    <col min="519" max="519" width="14.140625" style="78" customWidth="1"/>
    <col min="520" max="520" width="10.7109375" style="78" customWidth="1"/>
    <col min="521" max="521" width="12.5703125" style="78" customWidth="1"/>
    <col min="522" max="768" width="9.140625" style="78"/>
    <col min="769" max="769" width="40.28515625" style="78" customWidth="1"/>
    <col min="770" max="770" width="9.140625" style="78"/>
    <col min="771" max="771" width="18.5703125" style="78" customWidth="1"/>
    <col min="772" max="772" width="12.140625" style="78" customWidth="1"/>
    <col min="773" max="773" width="12.28515625" style="78" bestFit="1" customWidth="1"/>
    <col min="774" max="774" width="13.28515625" style="78" customWidth="1"/>
    <col min="775" max="775" width="14.140625" style="78" customWidth="1"/>
    <col min="776" max="776" width="10.7109375" style="78" customWidth="1"/>
    <col min="777" max="777" width="12.5703125" style="78" customWidth="1"/>
    <col min="778" max="1024" width="9.140625" style="78"/>
    <col min="1025" max="1025" width="40.28515625" style="78" customWidth="1"/>
    <col min="1026" max="1026" width="9.140625" style="78"/>
    <col min="1027" max="1027" width="18.5703125" style="78" customWidth="1"/>
    <col min="1028" max="1028" width="12.140625" style="78" customWidth="1"/>
    <col min="1029" max="1029" width="12.28515625" style="78" bestFit="1" customWidth="1"/>
    <col min="1030" max="1030" width="13.28515625" style="78" customWidth="1"/>
    <col min="1031" max="1031" width="14.140625" style="78" customWidth="1"/>
    <col min="1032" max="1032" width="10.7109375" style="78" customWidth="1"/>
    <col min="1033" max="1033" width="12.5703125" style="78" customWidth="1"/>
    <col min="1034" max="1280" width="9.140625" style="78"/>
    <col min="1281" max="1281" width="40.28515625" style="78" customWidth="1"/>
    <col min="1282" max="1282" width="9.140625" style="78"/>
    <col min="1283" max="1283" width="18.5703125" style="78" customWidth="1"/>
    <col min="1284" max="1284" width="12.140625" style="78" customWidth="1"/>
    <col min="1285" max="1285" width="12.28515625" style="78" bestFit="1" customWidth="1"/>
    <col min="1286" max="1286" width="13.28515625" style="78" customWidth="1"/>
    <col min="1287" max="1287" width="14.140625" style="78" customWidth="1"/>
    <col min="1288" max="1288" width="10.7109375" style="78" customWidth="1"/>
    <col min="1289" max="1289" width="12.5703125" style="78" customWidth="1"/>
    <col min="1290" max="1536" width="9.140625" style="78"/>
    <col min="1537" max="1537" width="40.28515625" style="78" customWidth="1"/>
    <col min="1538" max="1538" width="9.140625" style="78"/>
    <col min="1539" max="1539" width="18.5703125" style="78" customWidth="1"/>
    <col min="1540" max="1540" width="12.140625" style="78" customWidth="1"/>
    <col min="1541" max="1541" width="12.28515625" style="78" bestFit="1" customWidth="1"/>
    <col min="1542" max="1542" width="13.28515625" style="78" customWidth="1"/>
    <col min="1543" max="1543" width="14.140625" style="78" customWidth="1"/>
    <col min="1544" max="1544" width="10.7109375" style="78" customWidth="1"/>
    <col min="1545" max="1545" width="12.5703125" style="78" customWidth="1"/>
    <col min="1546" max="1792" width="9.140625" style="78"/>
    <col min="1793" max="1793" width="40.28515625" style="78" customWidth="1"/>
    <col min="1794" max="1794" width="9.140625" style="78"/>
    <col min="1795" max="1795" width="18.5703125" style="78" customWidth="1"/>
    <col min="1796" max="1796" width="12.140625" style="78" customWidth="1"/>
    <col min="1797" max="1797" width="12.28515625" style="78" bestFit="1" customWidth="1"/>
    <col min="1798" max="1798" width="13.28515625" style="78" customWidth="1"/>
    <col min="1799" max="1799" width="14.140625" style="78" customWidth="1"/>
    <col min="1800" max="1800" width="10.7109375" style="78" customWidth="1"/>
    <col min="1801" max="1801" width="12.5703125" style="78" customWidth="1"/>
    <col min="1802" max="2048" width="9.140625" style="78"/>
    <col min="2049" max="2049" width="40.28515625" style="78" customWidth="1"/>
    <col min="2050" max="2050" width="9.140625" style="78"/>
    <col min="2051" max="2051" width="18.5703125" style="78" customWidth="1"/>
    <col min="2052" max="2052" width="12.140625" style="78" customWidth="1"/>
    <col min="2053" max="2053" width="12.28515625" style="78" bestFit="1" customWidth="1"/>
    <col min="2054" max="2054" width="13.28515625" style="78" customWidth="1"/>
    <col min="2055" max="2055" width="14.140625" style="78" customWidth="1"/>
    <col min="2056" max="2056" width="10.7109375" style="78" customWidth="1"/>
    <col min="2057" max="2057" width="12.5703125" style="78" customWidth="1"/>
    <col min="2058" max="2304" width="9.140625" style="78"/>
    <col min="2305" max="2305" width="40.28515625" style="78" customWidth="1"/>
    <col min="2306" max="2306" width="9.140625" style="78"/>
    <col min="2307" max="2307" width="18.5703125" style="78" customWidth="1"/>
    <col min="2308" max="2308" width="12.140625" style="78" customWidth="1"/>
    <col min="2309" max="2309" width="12.28515625" style="78" bestFit="1" customWidth="1"/>
    <col min="2310" max="2310" width="13.28515625" style="78" customWidth="1"/>
    <col min="2311" max="2311" width="14.140625" style="78" customWidth="1"/>
    <col min="2312" max="2312" width="10.7109375" style="78" customWidth="1"/>
    <col min="2313" max="2313" width="12.5703125" style="78" customWidth="1"/>
    <col min="2314" max="2560" width="9.140625" style="78"/>
    <col min="2561" max="2561" width="40.28515625" style="78" customWidth="1"/>
    <col min="2562" max="2562" width="9.140625" style="78"/>
    <col min="2563" max="2563" width="18.5703125" style="78" customWidth="1"/>
    <col min="2564" max="2564" width="12.140625" style="78" customWidth="1"/>
    <col min="2565" max="2565" width="12.28515625" style="78" bestFit="1" customWidth="1"/>
    <col min="2566" max="2566" width="13.28515625" style="78" customWidth="1"/>
    <col min="2567" max="2567" width="14.140625" style="78" customWidth="1"/>
    <col min="2568" max="2568" width="10.7109375" style="78" customWidth="1"/>
    <col min="2569" max="2569" width="12.5703125" style="78" customWidth="1"/>
    <col min="2570" max="2816" width="9.140625" style="78"/>
    <col min="2817" max="2817" width="40.28515625" style="78" customWidth="1"/>
    <col min="2818" max="2818" width="9.140625" style="78"/>
    <col min="2819" max="2819" width="18.5703125" style="78" customWidth="1"/>
    <col min="2820" max="2820" width="12.140625" style="78" customWidth="1"/>
    <col min="2821" max="2821" width="12.28515625" style="78" bestFit="1" customWidth="1"/>
    <col min="2822" max="2822" width="13.28515625" style="78" customWidth="1"/>
    <col min="2823" max="2823" width="14.140625" style="78" customWidth="1"/>
    <col min="2824" max="2824" width="10.7109375" style="78" customWidth="1"/>
    <col min="2825" max="2825" width="12.5703125" style="78" customWidth="1"/>
    <col min="2826" max="3072" width="9.140625" style="78"/>
    <col min="3073" max="3073" width="40.28515625" style="78" customWidth="1"/>
    <col min="3074" max="3074" width="9.140625" style="78"/>
    <col min="3075" max="3075" width="18.5703125" style="78" customWidth="1"/>
    <col min="3076" max="3076" width="12.140625" style="78" customWidth="1"/>
    <col min="3077" max="3077" width="12.28515625" style="78" bestFit="1" customWidth="1"/>
    <col min="3078" max="3078" width="13.28515625" style="78" customWidth="1"/>
    <col min="3079" max="3079" width="14.140625" style="78" customWidth="1"/>
    <col min="3080" max="3080" width="10.7109375" style="78" customWidth="1"/>
    <col min="3081" max="3081" width="12.5703125" style="78" customWidth="1"/>
    <col min="3082" max="3328" width="9.140625" style="78"/>
    <col min="3329" max="3329" width="40.28515625" style="78" customWidth="1"/>
    <col min="3330" max="3330" width="9.140625" style="78"/>
    <col min="3331" max="3331" width="18.5703125" style="78" customWidth="1"/>
    <col min="3332" max="3332" width="12.140625" style="78" customWidth="1"/>
    <col min="3333" max="3333" width="12.28515625" style="78" bestFit="1" customWidth="1"/>
    <col min="3334" max="3334" width="13.28515625" style="78" customWidth="1"/>
    <col min="3335" max="3335" width="14.140625" style="78" customWidth="1"/>
    <col min="3336" max="3336" width="10.7109375" style="78" customWidth="1"/>
    <col min="3337" max="3337" width="12.5703125" style="78" customWidth="1"/>
    <col min="3338" max="3584" width="9.140625" style="78"/>
    <col min="3585" max="3585" width="40.28515625" style="78" customWidth="1"/>
    <col min="3586" max="3586" width="9.140625" style="78"/>
    <col min="3587" max="3587" width="18.5703125" style="78" customWidth="1"/>
    <col min="3588" max="3588" width="12.140625" style="78" customWidth="1"/>
    <col min="3589" max="3589" width="12.28515625" style="78" bestFit="1" customWidth="1"/>
    <col min="3590" max="3590" width="13.28515625" style="78" customWidth="1"/>
    <col min="3591" max="3591" width="14.140625" style="78" customWidth="1"/>
    <col min="3592" max="3592" width="10.7109375" style="78" customWidth="1"/>
    <col min="3593" max="3593" width="12.5703125" style="78" customWidth="1"/>
    <col min="3594" max="3840" width="9.140625" style="78"/>
    <col min="3841" max="3841" width="40.28515625" style="78" customWidth="1"/>
    <col min="3842" max="3842" width="9.140625" style="78"/>
    <col min="3843" max="3843" width="18.5703125" style="78" customWidth="1"/>
    <col min="3844" max="3844" width="12.140625" style="78" customWidth="1"/>
    <col min="3845" max="3845" width="12.28515625" style="78" bestFit="1" customWidth="1"/>
    <col min="3846" max="3846" width="13.28515625" style="78" customWidth="1"/>
    <col min="3847" max="3847" width="14.140625" style="78" customWidth="1"/>
    <col min="3848" max="3848" width="10.7109375" style="78" customWidth="1"/>
    <col min="3849" max="3849" width="12.5703125" style="78" customWidth="1"/>
    <col min="3850" max="4096" width="9.140625" style="78"/>
    <col min="4097" max="4097" width="40.28515625" style="78" customWidth="1"/>
    <col min="4098" max="4098" width="9.140625" style="78"/>
    <col min="4099" max="4099" width="18.5703125" style="78" customWidth="1"/>
    <col min="4100" max="4100" width="12.140625" style="78" customWidth="1"/>
    <col min="4101" max="4101" width="12.28515625" style="78" bestFit="1" customWidth="1"/>
    <col min="4102" max="4102" width="13.28515625" style="78" customWidth="1"/>
    <col min="4103" max="4103" width="14.140625" style="78" customWidth="1"/>
    <col min="4104" max="4104" width="10.7109375" style="78" customWidth="1"/>
    <col min="4105" max="4105" width="12.5703125" style="78" customWidth="1"/>
    <col min="4106" max="4352" width="9.140625" style="78"/>
    <col min="4353" max="4353" width="40.28515625" style="78" customWidth="1"/>
    <col min="4354" max="4354" width="9.140625" style="78"/>
    <col min="4355" max="4355" width="18.5703125" style="78" customWidth="1"/>
    <col min="4356" max="4356" width="12.140625" style="78" customWidth="1"/>
    <col min="4357" max="4357" width="12.28515625" style="78" bestFit="1" customWidth="1"/>
    <col min="4358" max="4358" width="13.28515625" style="78" customWidth="1"/>
    <col min="4359" max="4359" width="14.140625" style="78" customWidth="1"/>
    <col min="4360" max="4360" width="10.7109375" style="78" customWidth="1"/>
    <col min="4361" max="4361" width="12.5703125" style="78" customWidth="1"/>
    <col min="4362" max="4608" width="9.140625" style="78"/>
    <col min="4609" max="4609" width="40.28515625" style="78" customWidth="1"/>
    <col min="4610" max="4610" width="9.140625" style="78"/>
    <col min="4611" max="4611" width="18.5703125" style="78" customWidth="1"/>
    <col min="4612" max="4612" width="12.140625" style="78" customWidth="1"/>
    <col min="4613" max="4613" width="12.28515625" style="78" bestFit="1" customWidth="1"/>
    <col min="4614" max="4614" width="13.28515625" style="78" customWidth="1"/>
    <col min="4615" max="4615" width="14.140625" style="78" customWidth="1"/>
    <col min="4616" max="4616" width="10.7109375" style="78" customWidth="1"/>
    <col min="4617" max="4617" width="12.5703125" style="78" customWidth="1"/>
    <col min="4618" max="4864" width="9.140625" style="78"/>
    <col min="4865" max="4865" width="40.28515625" style="78" customWidth="1"/>
    <col min="4866" max="4866" width="9.140625" style="78"/>
    <col min="4867" max="4867" width="18.5703125" style="78" customWidth="1"/>
    <col min="4868" max="4868" width="12.140625" style="78" customWidth="1"/>
    <col min="4869" max="4869" width="12.28515625" style="78" bestFit="1" customWidth="1"/>
    <col min="4870" max="4870" width="13.28515625" style="78" customWidth="1"/>
    <col min="4871" max="4871" width="14.140625" style="78" customWidth="1"/>
    <col min="4872" max="4872" width="10.7109375" style="78" customWidth="1"/>
    <col min="4873" max="4873" width="12.5703125" style="78" customWidth="1"/>
    <col min="4874" max="5120" width="9.140625" style="78"/>
    <col min="5121" max="5121" width="40.28515625" style="78" customWidth="1"/>
    <col min="5122" max="5122" width="9.140625" style="78"/>
    <col min="5123" max="5123" width="18.5703125" style="78" customWidth="1"/>
    <col min="5124" max="5124" width="12.140625" style="78" customWidth="1"/>
    <col min="5125" max="5125" width="12.28515625" style="78" bestFit="1" customWidth="1"/>
    <col min="5126" max="5126" width="13.28515625" style="78" customWidth="1"/>
    <col min="5127" max="5127" width="14.140625" style="78" customWidth="1"/>
    <col min="5128" max="5128" width="10.7109375" style="78" customWidth="1"/>
    <col min="5129" max="5129" width="12.5703125" style="78" customWidth="1"/>
    <col min="5130" max="5376" width="9.140625" style="78"/>
    <col min="5377" max="5377" width="40.28515625" style="78" customWidth="1"/>
    <col min="5378" max="5378" width="9.140625" style="78"/>
    <col min="5379" max="5379" width="18.5703125" style="78" customWidth="1"/>
    <col min="5380" max="5380" width="12.140625" style="78" customWidth="1"/>
    <col min="5381" max="5381" width="12.28515625" style="78" bestFit="1" customWidth="1"/>
    <col min="5382" max="5382" width="13.28515625" style="78" customWidth="1"/>
    <col min="5383" max="5383" width="14.140625" style="78" customWidth="1"/>
    <col min="5384" max="5384" width="10.7109375" style="78" customWidth="1"/>
    <col min="5385" max="5385" width="12.5703125" style="78" customWidth="1"/>
    <col min="5386" max="5632" width="9.140625" style="78"/>
    <col min="5633" max="5633" width="40.28515625" style="78" customWidth="1"/>
    <col min="5634" max="5634" width="9.140625" style="78"/>
    <col min="5635" max="5635" width="18.5703125" style="78" customWidth="1"/>
    <col min="5636" max="5636" width="12.140625" style="78" customWidth="1"/>
    <col min="5637" max="5637" width="12.28515625" style="78" bestFit="1" customWidth="1"/>
    <col min="5638" max="5638" width="13.28515625" style="78" customWidth="1"/>
    <col min="5639" max="5639" width="14.140625" style="78" customWidth="1"/>
    <col min="5640" max="5640" width="10.7109375" style="78" customWidth="1"/>
    <col min="5641" max="5641" width="12.5703125" style="78" customWidth="1"/>
    <col min="5642" max="5888" width="9.140625" style="78"/>
    <col min="5889" max="5889" width="40.28515625" style="78" customWidth="1"/>
    <col min="5890" max="5890" width="9.140625" style="78"/>
    <col min="5891" max="5891" width="18.5703125" style="78" customWidth="1"/>
    <col min="5892" max="5892" width="12.140625" style="78" customWidth="1"/>
    <col min="5893" max="5893" width="12.28515625" style="78" bestFit="1" customWidth="1"/>
    <col min="5894" max="5894" width="13.28515625" style="78" customWidth="1"/>
    <col min="5895" max="5895" width="14.140625" style="78" customWidth="1"/>
    <col min="5896" max="5896" width="10.7109375" style="78" customWidth="1"/>
    <col min="5897" max="5897" width="12.5703125" style="78" customWidth="1"/>
    <col min="5898" max="6144" width="9.140625" style="78"/>
    <col min="6145" max="6145" width="40.28515625" style="78" customWidth="1"/>
    <col min="6146" max="6146" width="9.140625" style="78"/>
    <col min="6147" max="6147" width="18.5703125" style="78" customWidth="1"/>
    <col min="6148" max="6148" width="12.140625" style="78" customWidth="1"/>
    <col min="6149" max="6149" width="12.28515625" style="78" bestFit="1" customWidth="1"/>
    <col min="6150" max="6150" width="13.28515625" style="78" customWidth="1"/>
    <col min="6151" max="6151" width="14.140625" style="78" customWidth="1"/>
    <col min="6152" max="6152" width="10.7109375" style="78" customWidth="1"/>
    <col min="6153" max="6153" width="12.5703125" style="78" customWidth="1"/>
    <col min="6154" max="6400" width="9.140625" style="78"/>
    <col min="6401" max="6401" width="40.28515625" style="78" customWidth="1"/>
    <col min="6402" max="6402" width="9.140625" style="78"/>
    <col min="6403" max="6403" width="18.5703125" style="78" customWidth="1"/>
    <col min="6404" max="6404" width="12.140625" style="78" customWidth="1"/>
    <col min="6405" max="6405" width="12.28515625" style="78" bestFit="1" customWidth="1"/>
    <col min="6406" max="6406" width="13.28515625" style="78" customWidth="1"/>
    <col min="6407" max="6407" width="14.140625" style="78" customWidth="1"/>
    <col min="6408" max="6408" width="10.7109375" style="78" customWidth="1"/>
    <col min="6409" max="6409" width="12.5703125" style="78" customWidth="1"/>
    <col min="6410" max="6656" width="9.140625" style="78"/>
    <col min="6657" max="6657" width="40.28515625" style="78" customWidth="1"/>
    <col min="6658" max="6658" width="9.140625" style="78"/>
    <col min="6659" max="6659" width="18.5703125" style="78" customWidth="1"/>
    <col min="6660" max="6660" width="12.140625" style="78" customWidth="1"/>
    <col min="6661" max="6661" width="12.28515625" style="78" bestFit="1" customWidth="1"/>
    <col min="6662" max="6662" width="13.28515625" style="78" customWidth="1"/>
    <col min="6663" max="6663" width="14.140625" style="78" customWidth="1"/>
    <col min="6664" max="6664" width="10.7109375" style="78" customWidth="1"/>
    <col min="6665" max="6665" width="12.5703125" style="78" customWidth="1"/>
    <col min="6666" max="6912" width="9.140625" style="78"/>
    <col min="6913" max="6913" width="40.28515625" style="78" customWidth="1"/>
    <col min="6914" max="6914" width="9.140625" style="78"/>
    <col min="6915" max="6915" width="18.5703125" style="78" customWidth="1"/>
    <col min="6916" max="6916" width="12.140625" style="78" customWidth="1"/>
    <col min="6917" max="6917" width="12.28515625" style="78" bestFit="1" customWidth="1"/>
    <col min="6918" max="6918" width="13.28515625" style="78" customWidth="1"/>
    <col min="6919" max="6919" width="14.140625" style="78" customWidth="1"/>
    <col min="6920" max="6920" width="10.7109375" style="78" customWidth="1"/>
    <col min="6921" max="6921" width="12.5703125" style="78" customWidth="1"/>
    <col min="6922" max="7168" width="9.140625" style="78"/>
    <col min="7169" max="7169" width="40.28515625" style="78" customWidth="1"/>
    <col min="7170" max="7170" width="9.140625" style="78"/>
    <col min="7171" max="7171" width="18.5703125" style="78" customWidth="1"/>
    <col min="7172" max="7172" width="12.140625" style="78" customWidth="1"/>
    <col min="7173" max="7173" width="12.28515625" style="78" bestFit="1" customWidth="1"/>
    <col min="7174" max="7174" width="13.28515625" style="78" customWidth="1"/>
    <col min="7175" max="7175" width="14.140625" style="78" customWidth="1"/>
    <col min="7176" max="7176" width="10.7109375" style="78" customWidth="1"/>
    <col min="7177" max="7177" width="12.5703125" style="78" customWidth="1"/>
    <col min="7178" max="7424" width="9.140625" style="78"/>
    <col min="7425" max="7425" width="40.28515625" style="78" customWidth="1"/>
    <col min="7426" max="7426" width="9.140625" style="78"/>
    <col min="7427" max="7427" width="18.5703125" style="78" customWidth="1"/>
    <col min="7428" max="7428" width="12.140625" style="78" customWidth="1"/>
    <col min="7429" max="7429" width="12.28515625" style="78" bestFit="1" customWidth="1"/>
    <col min="7430" max="7430" width="13.28515625" style="78" customWidth="1"/>
    <col min="7431" max="7431" width="14.140625" style="78" customWidth="1"/>
    <col min="7432" max="7432" width="10.7109375" style="78" customWidth="1"/>
    <col min="7433" max="7433" width="12.5703125" style="78" customWidth="1"/>
    <col min="7434" max="7680" width="9.140625" style="78"/>
    <col min="7681" max="7681" width="40.28515625" style="78" customWidth="1"/>
    <col min="7682" max="7682" width="9.140625" style="78"/>
    <col min="7683" max="7683" width="18.5703125" style="78" customWidth="1"/>
    <col min="7684" max="7684" width="12.140625" style="78" customWidth="1"/>
    <col min="7685" max="7685" width="12.28515625" style="78" bestFit="1" customWidth="1"/>
    <col min="7686" max="7686" width="13.28515625" style="78" customWidth="1"/>
    <col min="7687" max="7687" width="14.140625" style="78" customWidth="1"/>
    <col min="7688" max="7688" width="10.7109375" style="78" customWidth="1"/>
    <col min="7689" max="7689" width="12.5703125" style="78" customWidth="1"/>
    <col min="7690" max="7936" width="9.140625" style="78"/>
    <col min="7937" max="7937" width="40.28515625" style="78" customWidth="1"/>
    <col min="7938" max="7938" width="9.140625" style="78"/>
    <col min="7939" max="7939" width="18.5703125" style="78" customWidth="1"/>
    <col min="7940" max="7940" width="12.140625" style="78" customWidth="1"/>
    <col min="7941" max="7941" width="12.28515625" style="78" bestFit="1" customWidth="1"/>
    <col min="7942" max="7942" width="13.28515625" style="78" customWidth="1"/>
    <col min="7943" max="7943" width="14.140625" style="78" customWidth="1"/>
    <col min="7944" max="7944" width="10.7109375" style="78" customWidth="1"/>
    <col min="7945" max="7945" width="12.5703125" style="78" customWidth="1"/>
    <col min="7946" max="8192" width="9.140625" style="78"/>
    <col min="8193" max="8193" width="40.28515625" style="78" customWidth="1"/>
    <col min="8194" max="8194" width="9.140625" style="78"/>
    <col min="8195" max="8195" width="18.5703125" style="78" customWidth="1"/>
    <col min="8196" max="8196" width="12.140625" style="78" customWidth="1"/>
    <col min="8197" max="8197" width="12.28515625" style="78" bestFit="1" customWidth="1"/>
    <col min="8198" max="8198" width="13.28515625" style="78" customWidth="1"/>
    <col min="8199" max="8199" width="14.140625" style="78" customWidth="1"/>
    <col min="8200" max="8200" width="10.7109375" style="78" customWidth="1"/>
    <col min="8201" max="8201" width="12.5703125" style="78" customWidth="1"/>
    <col min="8202" max="8448" width="9.140625" style="78"/>
    <col min="8449" max="8449" width="40.28515625" style="78" customWidth="1"/>
    <col min="8450" max="8450" width="9.140625" style="78"/>
    <col min="8451" max="8451" width="18.5703125" style="78" customWidth="1"/>
    <col min="8452" max="8452" width="12.140625" style="78" customWidth="1"/>
    <col min="8453" max="8453" width="12.28515625" style="78" bestFit="1" customWidth="1"/>
    <col min="8454" max="8454" width="13.28515625" style="78" customWidth="1"/>
    <col min="8455" max="8455" width="14.140625" style="78" customWidth="1"/>
    <col min="8456" max="8456" width="10.7109375" style="78" customWidth="1"/>
    <col min="8457" max="8457" width="12.5703125" style="78" customWidth="1"/>
    <col min="8458" max="8704" width="9.140625" style="78"/>
    <col min="8705" max="8705" width="40.28515625" style="78" customWidth="1"/>
    <col min="8706" max="8706" width="9.140625" style="78"/>
    <col min="8707" max="8707" width="18.5703125" style="78" customWidth="1"/>
    <col min="8708" max="8708" width="12.140625" style="78" customWidth="1"/>
    <col min="8709" max="8709" width="12.28515625" style="78" bestFit="1" customWidth="1"/>
    <col min="8710" max="8710" width="13.28515625" style="78" customWidth="1"/>
    <col min="8711" max="8711" width="14.140625" style="78" customWidth="1"/>
    <col min="8712" max="8712" width="10.7109375" style="78" customWidth="1"/>
    <col min="8713" max="8713" width="12.5703125" style="78" customWidth="1"/>
    <col min="8714" max="8960" width="9.140625" style="78"/>
    <col min="8961" max="8961" width="40.28515625" style="78" customWidth="1"/>
    <col min="8962" max="8962" width="9.140625" style="78"/>
    <col min="8963" max="8963" width="18.5703125" style="78" customWidth="1"/>
    <col min="8964" max="8964" width="12.140625" style="78" customWidth="1"/>
    <col min="8965" max="8965" width="12.28515625" style="78" bestFit="1" customWidth="1"/>
    <col min="8966" max="8966" width="13.28515625" style="78" customWidth="1"/>
    <col min="8967" max="8967" width="14.140625" style="78" customWidth="1"/>
    <col min="8968" max="8968" width="10.7109375" style="78" customWidth="1"/>
    <col min="8969" max="8969" width="12.5703125" style="78" customWidth="1"/>
    <col min="8970" max="9216" width="9.140625" style="78"/>
    <col min="9217" max="9217" width="40.28515625" style="78" customWidth="1"/>
    <col min="9218" max="9218" width="9.140625" style="78"/>
    <col min="9219" max="9219" width="18.5703125" style="78" customWidth="1"/>
    <col min="9220" max="9220" width="12.140625" style="78" customWidth="1"/>
    <col min="9221" max="9221" width="12.28515625" style="78" bestFit="1" customWidth="1"/>
    <col min="9222" max="9222" width="13.28515625" style="78" customWidth="1"/>
    <col min="9223" max="9223" width="14.140625" style="78" customWidth="1"/>
    <col min="9224" max="9224" width="10.7109375" style="78" customWidth="1"/>
    <col min="9225" max="9225" width="12.5703125" style="78" customWidth="1"/>
    <col min="9226" max="9472" width="9.140625" style="78"/>
    <col min="9473" max="9473" width="40.28515625" style="78" customWidth="1"/>
    <col min="9474" max="9474" width="9.140625" style="78"/>
    <col min="9475" max="9475" width="18.5703125" style="78" customWidth="1"/>
    <col min="9476" max="9476" width="12.140625" style="78" customWidth="1"/>
    <col min="9477" max="9477" width="12.28515625" style="78" bestFit="1" customWidth="1"/>
    <col min="9478" max="9478" width="13.28515625" style="78" customWidth="1"/>
    <col min="9479" max="9479" width="14.140625" style="78" customWidth="1"/>
    <col min="9480" max="9480" width="10.7109375" style="78" customWidth="1"/>
    <col min="9481" max="9481" width="12.5703125" style="78" customWidth="1"/>
    <col min="9482" max="9728" width="9.140625" style="78"/>
    <col min="9729" max="9729" width="40.28515625" style="78" customWidth="1"/>
    <col min="9730" max="9730" width="9.140625" style="78"/>
    <col min="9731" max="9731" width="18.5703125" style="78" customWidth="1"/>
    <col min="9732" max="9732" width="12.140625" style="78" customWidth="1"/>
    <col min="9733" max="9733" width="12.28515625" style="78" bestFit="1" customWidth="1"/>
    <col min="9734" max="9734" width="13.28515625" style="78" customWidth="1"/>
    <col min="9735" max="9735" width="14.140625" style="78" customWidth="1"/>
    <col min="9736" max="9736" width="10.7109375" style="78" customWidth="1"/>
    <col min="9737" max="9737" width="12.5703125" style="78" customWidth="1"/>
    <col min="9738" max="9984" width="9.140625" style="78"/>
    <col min="9985" max="9985" width="40.28515625" style="78" customWidth="1"/>
    <col min="9986" max="9986" width="9.140625" style="78"/>
    <col min="9987" max="9987" width="18.5703125" style="78" customWidth="1"/>
    <col min="9988" max="9988" width="12.140625" style="78" customWidth="1"/>
    <col min="9989" max="9989" width="12.28515625" style="78" bestFit="1" customWidth="1"/>
    <col min="9990" max="9990" width="13.28515625" style="78" customWidth="1"/>
    <col min="9991" max="9991" width="14.140625" style="78" customWidth="1"/>
    <col min="9992" max="9992" width="10.7109375" style="78" customWidth="1"/>
    <col min="9993" max="9993" width="12.5703125" style="78" customWidth="1"/>
    <col min="9994" max="10240" width="9.140625" style="78"/>
    <col min="10241" max="10241" width="40.28515625" style="78" customWidth="1"/>
    <col min="10242" max="10242" width="9.140625" style="78"/>
    <col min="10243" max="10243" width="18.5703125" style="78" customWidth="1"/>
    <col min="10244" max="10244" width="12.140625" style="78" customWidth="1"/>
    <col min="10245" max="10245" width="12.28515625" style="78" bestFit="1" customWidth="1"/>
    <col min="10246" max="10246" width="13.28515625" style="78" customWidth="1"/>
    <col min="10247" max="10247" width="14.140625" style="78" customWidth="1"/>
    <col min="10248" max="10248" width="10.7109375" style="78" customWidth="1"/>
    <col min="10249" max="10249" width="12.5703125" style="78" customWidth="1"/>
    <col min="10250" max="10496" width="9.140625" style="78"/>
    <col min="10497" max="10497" width="40.28515625" style="78" customWidth="1"/>
    <col min="10498" max="10498" width="9.140625" style="78"/>
    <col min="10499" max="10499" width="18.5703125" style="78" customWidth="1"/>
    <col min="10500" max="10500" width="12.140625" style="78" customWidth="1"/>
    <col min="10501" max="10501" width="12.28515625" style="78" bestFit="1" customWidth="1"/>
    <col min="10502" max="10502" width="13.28515625" style="78" customWidth="1"/>
    <col min="10503" max="10503" width="14.140625" style="78" customWidth="1"/>
    <col min="10504" max="10504" width="10.7109375" style="78" customWidth="1"/>
    <col min="10505" max="10505" width="12.5703125" style="78" customWidth="1"/>
    <col min="10506" max="10752" width="9.140625" style="78"/>
    <col min="10753" max="10753" width="40.28515625" style="78" customWidth="1"/>
    <col min="10754" max="10754" width="9.140625" style="78"/>
    <col min="10755" max="10755" width="18.5703125" style="78" customWidth="1"/>
    <col min="10756" max="10756" width="12.140625" style="78" customWidth="1"/>
    <col min="10757" max="10757" width="12.28515625" style="78" bestFit="1" customWidth="1"/>
    <col min="10758" max="10758" width="13.28515625" style="78" customWidth="1"/>
    <col min="10759" max="10759" width="14.140625" style="78" customWidth="1"/>
    <col min="10760" max="10760" width="10.7109375" style="78" customWidth="1"/>
    <col min="10761" max="10761" width="12.5703125" style="78" customWidth="1"/>
    <col min="10762" max="11008" width="9.140625" style="78"/>
    <col min="11009" max="11009" width="40.28515625" style="78" customWidth="1"/>
    <col min="11010" max="11010" width="9.140625" style="78"/>
    <col min="11011" max="11011" width="18.5703125" style="78" customWidth="1"/>
    <col min="11012" max="11012" width="12.140625" style="78" customWidth="1"/>
    <col min="11013" max="11013" width="12.28515625" style="78" bestFit="1" customWidth="1"/>
    <col min="11014" max="11014" width="13.28515625" style="78" customWidth="1"/>
    <col min="11015" max="11015" width="14.140625" style="78" customWidth="1"/>
    <col min="11016" max="11016" width="10.7109375" style="78" customWidth="1"/>
    <col min="11017" max="11017" width="12.5703125" style="78" customWidth="1"/>
    <col min="11018" max="11264" width="9.140625" style="78"/>
    <col min="11265" max="11265" width="40.28515625" style="78" customWidth="1"/>
    <col min="11266" max="11266" width="9.140625" style="78"/>
    <col min="11267" max="11267" width="18.5703125" style="78" customWidth="1"/>
    <col min="11268" max="11268" width="12.140625" style="78" customWidth="1"/>
    <col min="11269" max="11269" width="12.28515625" style="78" bestFit="1" customWidth="1"/>
    <col min="11270" max="11270" width="13.28515625" style="78" customWidth="1"/>
    <col min="11271" max="11271" width="14.140625" style="78" customWidth="1"/>
    <col min="11272" max="11272" width="10.7109375" style="78" customWidth="1"/>
    <col min="11273" max="11273" width="12.5703125" style="78" customWidth="1"/>
    <col min="11274" max="11520" width="9.140625" style="78"/>
    <col min="11521" max="11521" width="40.28515625" style="78" customWidth="1"/>
    <col min="11522" max="11522" width="9.140625" style="78"/>
    <col min="11523" max="11523" width="18.5703125" style="78" customWidth="1"/>
    <col min="11524" max="11524" width="12.140625" style="78" customWidth="1"/>
    <col min="11525" max="11525" width="12.28515625" style="78" bestFit="1" customWidth="1"/>
    <col min="11526" max="11526" width="13.28515625" style="78" customWidth="1"/>
    <col min="11527" max="11527" width="14.140625" style="78" customWidth="1"/>
    <col min="11528" max="11528" width="10.7109375" style="78" customWidth="1"/>
    <col min="11529" max="11529" width="12.5703125" style="78" customWidth="1"/>
    <col min="11530" max="11776" width="9.140625" style="78"/>
    <col min="11777" max="11777" width="40.28515625" style="78" customWidth="1"/>
    <col min="11778" max="11778" width="9.140625" style="78"/>
    <col min="11779" max="11779" width="18.5703125" style="78" customWidth="1"/>
    <col min="11780" max="11780" width="12.140625" style="78" customWidth="1"/>
    <col min="11781" max="11781" width="12.28515625" style="78" bestFit="1" customWidth="1"/>
    <col min="11782" max="11782" width="13.28515625" style="78" customWidth="1"/>
    <col min="11783" max="11783" width="14.140625" style="78" customWidth="1"/>
    <col min="11784" max="11784" width="10.7109375" style="78" customWidth="1"/>
    <col min="11785" max="11785" width="12.5703125" style="78" customWidth="1"/>
    <col min="11786" max="12032" width="9.140625" style="78"/>
    <col min="12033" max="12033" width="40.28515625" style="78" customWidth="1"/>
    <col min="12034" max="12034" width="9.140625" style="78"/>
    <col min="12035" max="12035" width="18.5703125" style="78" customWidth="1"/>
    <col min="12036" max="12036" width="12.140625" style="78" customWidth="1"/>
    <col min="12037" max="12037" width="12.28515625" style="78" bestFit="1" customWidth="1"/>
    <col min="12038" max="12038" width="13.28515625" style="78" customWidth="1"/>
    <col min="12039" max="12039" width="14.140625" style="78" customWidth="1"/>
    <col min="12040" max="12040" width="10.7109375" style="78" customWidth="1"/>
    <col min="12041" max="12041" width="12.5703125" style="78" customWidth="1"/>
    <col min="12042" max="12288" width="9.140625" style="78"/>
    <col min="12289" max="12289" width="40.28515625" style="78" customWidth="1"/>
    <col min="12290" max="12290" width="9.140625" style="78"/>
    <col min="12291" max="12291" width="18.5703125" style="78" customWidth="1"/>
    <col min="12292" max="12292" width="12.140625" style="78" customWidth="1"/>
    <col min="12293" max="12293" width="12.28515625" style="78" bestFit="1" customWidth="1"/>
    <col min="12294" max="12294" width="13.28515625" style="78" customWidth="1"/>
    <col min="12295" max="12295" width="14.140625" style="78" customWidth="1"/>
    <col min="12296" max="12296" width="10.7109375" style="78" customWidth="1"/>
    <col min="12297" max="12297" width="12.5703125" style="78" customWidth="1"/>
    <col min="12298" max="12544" width="9.140625" style="78"/>
    <col min="12545" max="12545" width="40.28515625" style="78" customWidth="1"/>
    <col min="12546" max="12546" width="9.140625" style="78"/>
    <col min="12547" max="12547" width="18.5703125" style="78" customWidth="1"/>
    <col min="12548" max="12548" width="12.140625" style="78" customWidth="1"/>
    <col min="12549" max="12549" width="12.28515625" style="78" bestFit="1" customWidth="1"/>
    <col min="12550" max="12550" width="13.28515625" style="78" customWidth="1"/>
    <col min="12551" max="12551" width="14.140625" style="78" customWidth="1"/>
    <col min="12552" max="12552" width="10.7109375" style="78" customWidth="1"/>
    <col min="12553" max="12553" width="12.5703125" style="78" customWidth="1"/>
    <col min="12554" max="12800" width="9.140625" style="78"/>
    <col min="12801" max="12801" width="40.28515625" style="78" customWidth="1"/>
    <col min="12802" max="12802" width="9.140625" style="78"/>
    <col min="12803" max="12803" width="18.5703125" style="78" customWidth="1"/>
    <col min="12804" max="12804" width="12.140625" style="78" customWidth="1"/>
    <col min="12805" max="12805" width="12.28515625" style="78" bestFit="1" customWidth="1"/>
    <col min="12806" max="12806" width="13.28515625" style="78" customWidth="1"/>
    <col min="12807" max="12807" width="14.140625" style="78" customWidth="1"/>
    <col min="12808" max="12808" width="10.7109375" style="78" customWidth="1"/>
    <col min="12809" max="12809" width="12.5703125" style="78" customWidth="1"/>
    <col min="12810" max="13056" width="9.140625" style="78"/>
    <col min="13057" max="13057" width="40.28515625" style="78" customWidth="1"/>
    <col min="13058" max="13058" width="9.140625" style="78"/>
    <col min="13059" max="13059" width="18.5703125" style="78" customWidth="1"/>
    <col min="13060" max="13060" width="12.140625" style="78" customWidth="1"/>
    <col min="13061" max="13061" width="12.28515625" style="78" bestFit="1" customWidth="1"/>
    <col min="13062" max="13062" width="13.28515625" style="78" customWidth="1"/>
    <col min="13063" max="13063" width="14.140625" style="78" customWidth="1"/>
    <col min="13064" max="13064" width="10.7109375" style="78" customWidth="1"/>
    <col min="13065" max="13065" width="12.5703125" style="78" customWidth="1"/>
    <col min="13066" max="13312" width="9.140625" style="78"/>
    <col min="13313" max="13313" width="40.28515625" style="78" customWidth="1"/>
    <col min="13314" max="13314" width="9.140625" style="78"/>
    <col min="13315" max="13315" width="18.5703125" style="78" customWidth="1"/>
    <col min="13316" max="13316" width="12.140625" style="78" customWidth="1"/>
    <col min="13317" max="13317" width="12.28515625" style="78" bestFit="1" customWidth="1"/>
    <col min="13318" max="13318" width="13.28515625" style="78" customWidth="1"/>
    <col min="13319" max="13319" width="14.140625" style="78" customWidth="1"/>
    <col min="13320" max="13320" width="10.7109375" style="78" customWidth="1"/>
    <col min="13321" max="13321" width="12.5703125" style="78" customWidth="1"/>
    <col min="13322" max="13568" width="9.140625" style="78"/>
    <col min="13569" max="13569" width="40.28515625" style="78" customWidth="1"/>
    <col min="13570" max="13570" width="9.140625" style="78"/>
    <col min="13571" max="13571" width="18.5703125" style="78" customWidth="1"/>
    <col min="13572" max="13572" width="12.140625" style="78" customWidth="1"/>
    <col min="13573" max="13573" width="12.28515625" style="78" bestFit="1" customWidth="1"/>
    <col min="13574" max="13574" width="13.28515625" style="78" customWidth="1"/>
    <col min="13575" max="13575" width="14.140625" style="78" customWidth="1"/>
    <col min="13576" max="13576" width="10.7109375" style="78" customWidth="1"/>
    <col min="13577" max="13577" width="12.5703125" style="78" customWidth="1"/>
    <col min="13578" max="13824" width="9.140625" style="78"/>
    <col min="13825" max="13825" width="40.28515625" style="78" customWidth="1"/>
    <col min="13826" max="13826" width="9.140625" style="78"/>
    <col min="13827" max="13827" width="18.5703125" style="78" customWidth="1"/>
    <col min="13828" max="13828" width="12.140625" style="78" customWidth="1"/>
    <col min="13829" max="13829" width="12.28515625" style="78" bestFit="1" customWidth="1"/>
    <col min="13830" max="13830" width="13.28515625" style="78" customWidth="1"/>
    <col min="13831" max="13831" width="14.140625" style="78" customWidth="1"/>
    <col min="13832" max="13832" width="10.7109375" style="78" customWidth="1"/>
    <col min="13833" max="13833" width="12.5703125" style="78" customWidth="1"/>
    <col min="13834" max="14080" width="9.140625" style="78"/>
    <col min="14081" max="14081" width="40.28515625" style="78" customWidth="1"/>
    <col min="14082" max="14082" width="9.140625" style="78"/>
    <col min="14083" max="14083" width="18.5703125" style="78" customWidth="1"/>
    <col min="14084" max="14084" width="12.140625" style="78" customWidth="1"/>
    <col min="14085" max="14085" width="12.28515625" style="78" bestFit="1" customWidth="1"/>
    <col min="14086" max="14086" width="13.28515625" style="78" customWidth="1"/>
    <col min="14087" max="14087" width="14.140625" style="78" customWidth="1"/>
    <col min="14088" max="14088" width="10.7109375" style="78" customWidth="1"/>
    <col min="14089" max="14089" width="12.5703125" style="78" customWidth="1"/>
    <col min="14090" max="14336" width="9.140625" style="78"/>
    <col min="14337" max="14337" width="40.28515625" style="78" customWidth="1"/>
    <col min="14338" max="14338" width="9.140625" style="78"/>
    <col min="14339" max="14339" width="18.5703125" style="78" customWidth="1"/>
    <col min="14340" max="14340" width="12.140625" style="78" customWidth="1"/>
    <col min="14341" max="14341" width="12.28515625" style="78" bestFit="1" customWidth="1"/>
    <col min="14342" max="14342" width="13.28515625" style="78" customWidth="1"/>
    <col min="14343" max="14343" width="14.140625" style="78" customWidth="1"/>
    <col min="14344" max="14344" width="10.7109375" style="78" customWidth="1"/>
    <col min="14345" max="14345" width="12.5703125" style="78" customWidth="1"/>
    <col min="14346" max="14592" width="9.140625" style="78"/>
    <col min="14593" max="14593" width="40.28515625" style="78" customWidth="1"/>
    <col min="14594" max="14594" width="9.140625" style="78"/>
    <col min="14595" max="14595" width="18.5703125" style="78" customWidth="1"/>
    <col min="14596" max="14596" width="12.140625" style="78" customWidth="1"/>
    <col min="14597" max="14597" width="12.28515625" style="78" bestFit="1" customWidth="1"/>
    <col min="14598" max="14598" width="13.28515625" style="78" customWidth="1"/>
    <col min="14599" max="14599" width="14.140625" style="78" customWidth="1"/>
    <col min="14600" max="14600" width="10.7109375" style="78" customWidth="1"/>
    <col min="14601" max="14601" width="12.5703125" style="78" customWidth="1"/>
    <col min="14602" max="14848" width="9.140625" style="78"/>
    <col min="14849" max="14849" width="40.28515625" style="78" customWidth="1"/>
    <col min="14850" max="14850" width="9.140625" style="78"/>
    <col min="14851" max="14851" width="18.5703125" style="78" customWidth="1"/>
    <col min="14852" max="14852" width="12.140625" style="78" customWidth="1"/>
    <col min="14853" max="14853" width="12.28515625" style="78" bestFit="1" customWidth="1"/>
    <col min="14854" max="14854" width="13.28515625" style="78" customWidth="1"/>
    <col min="14855" max="14855" width="14.140625" style="78" customWidth="1"/>
    <col min="14856" max="14856" width="10.7109375" style="78" customWidth="1"/>
    <col min="14857" max="14857" width="12.5703125" style="78" customWidth="1"/>
    <col min="14858" max="15104" width="9.140625" style="78"/>
    <col min="15105" max="15105" width="40.28515625" style="78" customWidth="1"/>
    <col min="15106" max="15106" width="9.140625" style="78"/>
    <col min="15107" max="15107" width="18.5703125" style="78" customWidth="1"/>
    <col min="15108" max="15108" width="12.140625" style="78" customWidth="1"/>
    <col min="15109" max="15109" width="12.28515625" style="78" bestFit="1" customWidth="1"/>
    <col min="15110" max="15110" width="13.28515625" style="78" customWidth="1"/>
    <col min="15111" max="15111" width="14.140625" style="78" customWidth="1"/>
    <col min="15112" max="15112" width="10.7109375" style="78" customWidth="1"/>
    <col min="15113" max="15113" width="12.5703125" style="78" customWidth="1"/>
    <col min="15114" max="15360" width="9.140625" style="78"/>
    <col min="15361" max="15361" width="40.28515625" style="78" customWidth="1"/>
    <col min="15362" max="15362" width="9.140625" style="78"/>
    <col min="15363" max="15363" width="18.5703125" style="78" customWidth="1"/>
    <col min="15364" max="15364" width="12.140625" style="78" customWidth="1"/>
    <col min="15365" max="15365" width="12.28515625" style="78" bestFit="1" customWidth="1"/>
    <col min="15366" max="15366" width="13.28515625" style="78" customWidth="1"/>
    <col min="15367" max="15367" width="14.140625" style="78" customWidth="1"/>
    <col min="15368" max="15368" width="10.7109375" style="78" customWidth="1"/>
    <col min="15369" max="15369" width="12.5703125" style="78" customWidth="1"/>
    <col min="15370" max="15616" width="9.140625" style="78"/>
    <col min="15617" max="15617" width="40.28515625" style="78" customWidth="1"/>
    <col min="15618" max="15618" width="9.140625" style="78"/>
    <col min="15619" max="15619" width="18.5703125" style="78" customWidth="1"/>
    <col min="15620" max="15620" width="12.140625" style="78" customWidth="1"/>
    <col min="15621" max="15621" width="12.28515625" style="78" bestFit="1" customWidth="1"/>
    <col min="15622" max="15622" width="13.28515625" style="78" customWidth="1"/>
    <col min="15623" max="15623" width="14.140625" style="78" customWidth="1"/>
    <col min="15624" max="15624" width="10.7109375" style="78" customWidth="1"/>
    <col min="15625" max="15625" width="12.5703125" style="78" customWidth="1"/>
    <col min="15626" max="15872" width="9.140625" style="78"/>
    <col min="15873" max="15873" width="40.28515625" style="78" customWidth="1"/>
    <col min="15874" max="15874" width="9.140625" style="78"/>
    <col min="15875" max="15875" width="18.5703125" style="78" customWidth="1"/>
    <col min="15876" max="15876" width="12.140625" style="78" customWidth="1"/>
    <col min="15877" max="15877" width="12.28515625" style="78" bestFit="1" customWidth="1"/>
    <col min="15878" max="15878" width="13.28515625" style="78" customWidth="1"/>
    <col min="15879" max="15879" width="14.140625" style="78" customWidth="1"/>
    <col min="15880" max="15880" width="10.7109375" style="78" customWidth="1"/>
    <col min="15881" max="15881" width="12.5703125" style="78" customWidth="1"/>
    <col min="15882" max="16128" width="9.140625" style="78"/>
    <col min="16129" max="16129" width="40.28515625" style="78" customWidth="1"/>
    <col min="16130" max="16130" width="9.140625" style="78"/>
    <col min="16131" max="16131" width="18.5703125" style="78" customWidth="1"/>
    <col min="16132" max="16132" width="12.140625" style="78" customWidth="1"/>
    <col min="16133" max="16133" width="12.28515625" style="78" bestFit="1" customWidth="1"/>
    <col min="16134" max="16134" width="13.28515625" style="78" customWidth="1"/>
    <col min="16135" max="16135" width="14.140625" style="78" customWidth="1"/>
    <col min="16136" max="16136" width="10.7109375" style="78" customWidth="1"/>
    <col min="16137" max="16137" width="12.5703125" style="78" customWidth="1"/>
    <col min="16138" max="16384" width="9.140625" style="78"/>
  </cols>
  <sheetData>
    <row r="1" spans="1:11" ht="15.75" x14ac:dyDescent="0.25">
      <c r="E1" s="913" t="s">
        <v>890</v>
      </c>
      <c r="F1" s="913"/>
      <c r="G1" s="913"/>
      <c r="H1" s="913"/>
      <c r="I1" s="913"/>
      <c r="J1" s="80"/>
      <c r="K1" s="80"/>
    </row>
    <row r="2" spans="1:11" x14ac:dyDescent="0.2">
      <c r="E2" s="81"/>
      <c r="F2" s="81"/>
      <c r="G2" s="81"/>
      <c r="H2" s="81"/>
      <c r="I2" s="81"/>
      <c r="J2" s="80"/>
      <c r="K2" s="80"/>
    </row>
    <row r="3" spans="1:11" ht="14.25" x14ac:dyDescent="0.2">
      <c r="A3" s="949" t="s">
        <v>872</v>
      </c>
      <c r="B3" s="949"/>
      <c r="C3" s="949"/>
      <c r="D3" s="949"/>
      <c r="E3" s="949"/>
      <c r="F3" s="949"/>
      <c r="G3" s="949"/>
      <c r="H3" s="949"/>
      <c r="I3" s="949"/>
      <c r="J3" s="82"/>
    </row>
    <row r="4" spans="1:11" ht="14.25" x14ac:dyDescent="0.2">
      <c r="A4" s="949" t="s">
        <v>962</v>
      </c>
      <c r="B4" s="949"/>
      <c r="C4" s="949"/>
      <c r="D4" s="949"/>
      <c r="E4" s="949"/>
      <c r="F4" s="949"/>
      <c r="G4" s="949"/>
      <c r="H4" s="949"/>
      <c r="I4" s="949"/>
      <c r="J4" s="82"/>
    </row>
    <row r="5" spans="1:11" ht="15.75" thickBot="1" x14ac:dyDescent="0.3">
      <c r="A5" s="949"/>
      <c r="B5" s="949"/>
      <c r="C5" s="949"/>
      <c r="D5" s="949"/>
      <c r="E5" s="949"/>
      <c r="F5" s="949"/>
      <c r="G5" s="949"/>
      <c r="H5" s="949"/>
      <c r="I5" s="949"/>
      <c r="J5" s="83"/>
    </row>
    <row r="6" spans="1:11" ht="45.75" customHeight="1" thickBot="1" x14ac:dyDescent="0.3">
      <c r="A6" s="84" t="s">
        <v>90</v>
      </c>
      <c r="B6" s="85" t="s">
        <v>91</v>
      </c>
      <c r="C6" s="85" t="s">
        <v>92</v>
      </c>
      <c r="D6" s="86" t="s">
        <v>93</v>
      </c>
      <c r="E6" s="86" t="s">
        <v>94</v>
      </c>
      <c r="F6" s="85" t="s">
        <v>95</v>
      </c>
      <c r="G6" s="85" t="s">
        <v>96</v>
      </c>
      <c r="H6" s="87" t="s">
        <v>779</v>
      </c>
      <c r="I6" s="88" t="s">
        <v>97</v>
      </c>
      <c r="J6" s="83"/>
    </row>
    <row r="7" spans="1:11" ht="27.95" customHeight="1" x14ac:dyDescent="0.25">
      <c r="A7" s="89" t="s">
        <v>98</v>
      </c>
      <c r="B7" s="90">
        <v>1</v>
      </c>
      <c r="C7" s="91">
        <v>5653000</v>
      </c>
      <c r="D7" s="91">
        <v>1263000</v>
      </c>
      <c r="E7" s="91">
        <v>8963603</v>
      </c>
      <c r="F7" s="91">
        <v>39871000</v>
      </c>
      <c r="G7" s="91">
        <v>1016000</v>
      </c>
      <c r="H7" s="92"/>
      <c r="I7" s="634">
        <f t="shared" ref="I7:I19" si="0">SUM(C7:H7)</f>
        <v>56766603</v>
      </c>
      <c r="J7" s="83"/>
    </row>
    <row r="8" spans="1:11" ht="27.95" customHeight="1" x14ac:dyDescent="0.25">
      <c r="A8" s="93" t="s">
        <v>112</v>
      </c>
      <c r="B8" s="94">
        <v>0</v>
      </c>
      <c r="C8" s="95">
        <v>40000</v>
      </c>
      <c r="D8" s="95">
        <v>9000</v>
      </c>
      <c r="E8" s="95">
        <v>1346000</v>
      </c>
      <c r="F8" s="95"/>
      <c r="G8" s="95"/>
      <c r="H8" s="96"/>
      <c r="I8" s="634">
        <f t="shared" si="0"/>
        <v>1395000</v>
      </c>
      <c r="J8" s="83"/>
    </row>
    <row r="9" spans="1:11" ht="27.95" customHeight="1" x14ac:dyDescent="0.25">
      <c r="A9" s="93" t="s">
        <v>777</v>
      </c>
      <c r="B9" s="94">
        <v>0</v>
      </c>
      <c r="C9" s="95"/>
      <c r="D9" s="95"/>
      <c r="E9" s="95"/>
      <c r="F9" s="95"/>
      <c r="G9" s="95">
        <v>1500000</v>
      </c>
      <c r="H9" s="96"/>
      <c r="I9" s="634">
        <f t="shared" si="0"/>
        <v>1500000</v>
      </c>
      <c r="J9" s="83"/>
    </row>
    <row r="10" spans="1:11" ht="27.95" customHeight="1" x14ac:dyDescent="0.25">
      <c r="A10" s="93" t="s">
        <v>778</v>
      </c>
      <c r="B10" s="94">
        <v>0</v>
      </c>
      <c r="C10" s="95"/>
      <c r="D10" s="95"/>
      <c r="E10" s="95"/>
      <c r="F10" s="95"/>
      <c r="G10" s="95"/>
      <c r="H10" s="96">
        <v>4213748</v>
      </c>
      <c r="I10" s="634">
        <f t="shared" si="0"/>
        <v>4213748</v>
      </c>
      <c r="J10" s="83"/>
    </row>
    <row r="11" spans="1:11" ht="27.95" customHeight="1" x14ac:dyDescent="0.25">
      <c r="A11" s="93" t="s">
        <v>113</v>
      </c>
      <c r="B11" s="94">
        <v>0</v>
      </c>
      <c r="C11" s="95"/>
      <c r="D11" s="95"/>
      <c r="E11" s="95"/>
      <c r="F11" s="95"/>
      <c r="G11" s="95"/>
      <c r="H11" s="96">
        <v>37372800</v>
      </c>
      <c r="I11" s="634">
        <f t="shared" si="0"/>
        <v>37372800</v>
      </c>
      <c r="J11" s="83"/>
    </row>
    <row r="12" spans="1:11" ht="27.95" customHeight="1" x14ac:dyDescent="0.25">
      <c r="A12" s="93" t="s">
        <v>114</v>
      </c>
      <c r="B12" s="94">
        <v>1</v>
      </c>
      <c r="C12" s="95">
        <v>243000</v>
      </c>
      <c r="D12" s="95">
        <v>27000</v>
      </c>
      <c r="E12" s="95"/>
      <c r="F12" s="95"/>
      <c r="G12" s="95"/>
      <c r="H12" s="96"/>
      <c r="I12" s="634">
        <f t="shared" si="0"/>
        <v>270000</v>
      </c>
      <c r="J12" s="83"/>
    </row>
    <row r="13" spans="1:11" ht="27.95" customHeight="1" x14ac:dyDescent="0.25">
      <c r="A13" s="93" t="s">
        <v>735</v>
      </c>
      <c r="B13" s="94">
        <v>32</v>
      </c>
      <c r="C13" s="95">
        <v>31305000</v>
      </c>
      <c r="D13" s="95">
        <v>3444000</v>
      </c>
      <c r="E13" s="95">
        <v>6280000</v>
      </c>
      <c r="F13" s="95"/>
      <c r="G13" s="95">
        <v>14374000</v>
      </c>
      <c r="H13" s="96"/>
      <c r="I13" s="634">
        <f t="shared" si="0"/>
        <v>55403000</v>
      </c>
      <c r="J13" s="83"/>
    </row>
    <row r="14" spans="1:11" ht="27.95" customHeight="1" x14ac:dyDescent="0.25">
      <c r="A14" s="93" t="s">
        <v>842</v>
      </c>
      <c r="B14" s="94">
        <v>0</v>
      </c>
      <c r="C14" s="95"/>
      <c r="D14" s="95"/>
      <c r="E14" s="95"/>
      <c r="F14" s="95"/>
      <c r="G14" s="95">
        <v>20003000</v>
      </c>
      <c r="H14" s="96"/>
      <c r="I14" s="634">
        <f t="shared" si="0"/>
        <v>20003000</v>
      </c>
      <c r="J14" s="83"/>
    </row>
    <row r="15" spans="1:11" ht="27.95" customHeight="1" x14ac:dyDescent="0.25">
      <c r="A15" s="93" t="s">
        <v>115</v>
      </c>
      <c r="B15" s="94">
        <v>0</v>
      </c>
      <c r="C15" s="95"/>
      <c r="D15" s="95"/>
      <c r="E15" s="95">
        <v>1816000</v>
      </c>
      <c r="F15" s="95"/>
      <c r="G15" s="95">
        <v>1200000</v>
      </c>
      <c r="H15" s="96"/>
      <c r="I15" s="634">
        <f t="shared" si="0"/>
        <v>3016000</v>
      </c>
      <c r="J15" s="83"/>
    </row>
    <row r="16" spans="1:11" ht="27.95" customHeight="1" x14ac:dyDescent="0.25">
      <c r="A16" s="93" t="s">
        <v>101</v>
      </c>
      <c r="B16" s="94">
        <v>0</v>
      </c>
      <c r="C16" s="95"/>
      <c r="D16" s="95"/>
      <c r="E16" s="95">
        <v>3175000</v>
      </c>
      <c r="F16" s="95"/>
      <c r="G16" s="95"/>
      <c r="H16" s="96"/>
      <c r="I16" s="634">
        <f t="shared" si="0"/>
        <v>3175000</v>
      </c>
      <c r="J16" s="83"/>
    </row>
    <row r="17" spans="1:10" ht="27.95" customHeight="1" x14ac:dyDescent="0.25">
      <c r="A17" s="93" t="s">
        <v>116</v>
      </c>
      <c r="B17" s="94">
        <v>1</v>
      </c>
      <c r="C17" s="95">
        <v>2004000</v>
      </c>
      <c r="D17" s="95">
        <v>451000</v>
      </c>
      <c r="E17" s="95">
        <v>5145000</v>
      </c>
      <c r="F17" s="95"/>
      <c r="G17" s="95">
        <v>850000</v>
      </c>
      <c r="H17" s="96"/>
      <c r="I17" s="634">
        <f t="shared" si="0"/>
        <v>8450000</v>
      </c>
      <c r="J17" s="83"/>
    </row>
    <row r="18" spans="1:10" ht="27.95" customHeight="1" x14ac:dyDescent="0.25">
      <c r="A18" s="93" t="s">
        <v>117</v>
      </c>
      <c r="B18" s="94">
        <v>1</v>
      </c>
      <c r="C18" s="95">
        <v>2004000</v>
      </c>
      <c r="D18" s="95">
        <v>452000</v>
      </c>
      <c r="E18" s="95">
        <v>15252000</v>
      </c>
      <c r="F18" s="95"/>
      <c r="G18" s="95"/>
      <c r="H18" s="96"/>
      <c r="I18" s="634">
        <f t="shared" si="0"/>
        <v>17708000</v>
      </c>
      <c r="J18" s="83"/>
    </row>
    <row r="19" spans="1:10" ht="27.95" customHeight="1" x14ac:dyDescent="0.25">
      <c r="A19" s="93" t="s">
        <v>103</v>
      </c>
      <c r="B19" s="94">
        <v>0</v>
      </c>
      <c r="C19" s="95"/>
      <c r="D19" s="95"/>
      <c r="E19" s="95">
        <v>95000</v>
      </c>
      <c r="F19" s="95"/>
      <c r="G19" s="95"/>
      <c r="H19" s="96"/>
      <c r="I19" s="634">
        <f t="shared" si="0"/>
        <v>95000</v>
      </c>
      <c r="J19" s="83"/>
    </row>
    <row r="20" spans="1:10" ht="27.95" customHeight="1" x14ac:dyDescent="0.25">
      <c r="A20" s="93" t="s">
        <v>104</v>
      </c>
      <c r="B20" s="94">
        <v>0</v>
      </c>
      <c r="C20" s="95"/>
      <c r="D20" s="95"/>
      <c r="E20" s="95">
        <v>63000</v>
      </c>
      <c r="F20" s="95">
        <v>5520000</v>
      </c>
      <c r="G20" s="95"/>
      <c r="H20" s="96"/>
      <c r="I20" s="634">
        <f>SUM(C20:H20)</f>
        <v>5583000</v>
      </c>
      <c r="J20" s="83"/>
    </row>
    <row r="21" spans="1:10" ht="27.95" customHeight="1" x14ac:dyDescent="0.25">
      <c r="A21" s="93" t="s">
        <v>105</v>
      </c>
      <c r="B21" s="94">
        <v>1</v>
      </c>
      <c r="C21" s="94">
        <v>3350000</v>
      </c>
      <c r="D21" s="94">
        <v>915000</v>
      </c>
      <c r="E21" s="94">
        <v>1478000</v>
      </c>
      <c r="F21" s="94"/>
      <c r="G21" s="94"/>
      <c r="H21" s="97"/>
      <c r="I21" s="634">
        <f t="shared" ref="I21:I30" si="1">SUM(C21:H21)</f>
        <v>5743000</v>
      </c>
      <c r="J21" s="83"/>
    </row>
    <row r="22" spans="1:10" ht="27.95" customHeight="1" x14ac:dyDescent="0.25">
      <c r="A22" s="93" t="s">
        <v>106</v>
      </c>
      <c r="B22" s="98">
        <v>0</v>
      </c>
      <c r="C22" s="98"/>
      <c r="D22" s="98"/>
      <c r="E22" s="98"/>
      <c r="F22" s="95">
        <v>91200</v>
      </c>
      <c r="G22" s="98"/>
      <c r="H22" s="99"/>
      <c r="I22" s="634">
        <f t="shared" si="1"/>
        <v>91200</v>
      </c>
      <c r="J22" s="83"/>
    </row>
    <row r="23" spans="1:10" ht="27.95" customHeight="1" x14ac:dyDescent="0.25">
      <c r="A23" s="93" t="s">
        <v>110</v>
      </c>
      <c r="B23" s="94">
        <v>0</v>
      </c>
      <c r="C23" s="95"/>
      <c r="D23" s="95"/>
      <c r="E23" s="95">
        <v>709000</v>
      </c>
      <c r="F23" s="95"/>
      <c r="G23" s="95">
        <v>254000</v>
      </c>
      <c r="H23" s="96"/>
      <c r="I23" s="634">
        <f t="shared" si="1"/>
        <v>963000</v>
      </c>
      <c r="J23" s="83"/>
    </row>
    <row r="24" spans="1:10" ht="27.95" customHeight="1" x14ac:dyDescent="0.25">
      <c r="A24" s="100" t="s">
        <v>108</v>
      </c>
      <c r="B24" s="101">
        <v>0</v>
      </c>
      <c r="C24" s="94"/>
      <c r="D24" s="94"/>
      <c r="E24" s="94">
        <v>1962000</v>
      </c>
      <c r="F24" s="94"/>
      <c r="G24" s="94"/>
      <c r="H24" s="97"/>
      <c r="I24" s="634">
        <f>SUM(C24:H24)</f>
        <v>1962000</v>
      </c>
      <c r="J24" s="83"/>
    </row>
    <row r="25" spans="1:10" ht="27.95" customHeight="1" x14ac:dyDescent="0.25">
      <c r="A25" s="93" t="s">
        <v>109</v>
      </c>
      <c r="B25" s="94">
        <v>0</v>
      </c>
      <c r="C25" s="94"/>
      <c r="D25" s="94"/>
      <c r="E25" s="94">
        <v>63500</v>
      </c>
      <c r="F25" s="94"/>
      <c r="G25" s="94"/>
      <c r="H25" s="97"/>
      <c r="I25" s="634">
        <f t="shared" si="1"/>
        <v>63500</v>
      </c>
      <c r="J25" s="83"/>
    </row>
    <row r="26" spans="1:10" ht="27.95" customHeight="1" x14ac:dyDescent="0.25">
      <c r="A26" s="93" t="s">
        <v>99</v>
      </c>
      <c r="B26" s="94">
        <v>0</v>
      </c>
      <c r="C26" s="94"/>
      <c r="D26" s="94"/>
      <c r="E26" s="94"/>
      <c r="F26" s="94">
        <v>3750000</v>
      </c>
      <c r="G26" s="94"/>
      <c r="H26" s="97"/>
      <c r="I26" s="634">
        <f t="shared" si="1"/>
        <v>3750000</v>
      </c>
      <c r="J26" s="83"/>
    </row>
    <row r="27" spans="1:10" ht="27.95" customHeight="1" x14ac:dyDescent="0.25">
      <c r="A27" s="93" t="s">
        <v>100</v>
      </c>
      <c r="B27" s="94">
        <v>0</v>
      </c>
      <c r="C27" s="94"/>
      <c r="D27" s="94"/>
      <c r="E27" s="94"/>
      <c r="F27" s="94">
        <v>300000</v>
      </c>
      <c r="G27" s="94"/>
      <c r="H27" s="97"/>
      <c r="I27" s="634">
        <f t="shared" si="1"/>
        <v>300000</v>
      </c>
      <c r="J27" s="83"/>
    </row>
    <row r="28" spans="1:10" ht="27.95" customHeight="1" x14ac:dyDescent="0.25">
      <c r="A28" s="93" t="s">
        <v>118</v>
      </c>
      <c r="B28" s="94">
        <v>0</v>
      </c>
      <c r="C28" s="94"/>
      <c r="D28" s="94"/>
      <c r="E28" s="94">
        <v>825000</v>
      </c>
      <c r="F28" s="94"/>
      <c r="G28" s="94"/>
      <c r="H28" s="97"/>
      <c r="I28" s="634">
        <f t="shared" si="1"/>
        <v>825000</v>
      </c>
      <c r="J28" s="83"/>
    </row>
    <row r="29" spans="1:10" ht="27.95" customHeight="1" x14ac:dyDescent="0.25">
      <c r="A29" s="93" t="s">
        <v>873</v>
      </c>
      <c r="B29" s="94">
        <v>0</v>
      </c>
      <c r="C29" s="94"/>
      <c r="D29" s="94"/>
      <c r="E29" s="94">
        <v>1042000</v>
      </c>
      <c r="F29" s="94"/>
      <c r="G29" s="94"/>
      <c r="H29" s="97"/>
      <c r="I29" s="634">
        <f t="shared" si="1"/>
        <v>1042000</v>
      </c>
      <c r="J29" s="83"/>
    </row>
    <row r="30" spans="1:10" ht="27.95" customHeight="1" x14ac:dyDescent="0.25">
      <c r="A30" s="93" t="s">
        <v>780</v>
      </c>
      <c r="B30" s="94">
        <v>0</v>
      </c>
      <c r="C30" s="94"/>
      <c r="D30" s="94"/>
      <c r="E30" s="94">
        <v>15726000</v>
      </c>
      <c r="F30" s="94"/>
      <c r="G30" s="94"/>
      <c r="H30" s="97"/>
      <c r="I30" s="634">
        <f t="shared" si="1"/>
        <v>15726000</v>
      </c>
      <c r="J30" s="83"/>
    </row>
    <row r="31" spans="1:10" ht="27.95" customHeight="1" x14ac:dyDescent="0.25">
      <c r="A31" s="102" t="s">
        <v>119</v>
      </c>
      <c r="B31" s="94">
        <v>0</v>
      </c>
      <c r="C31" s="94"/>
      <c r="D31" s="94"/>
      <c r="E31" s="94"/>
      <c r="F31" s="94">
        <v>10316000</v>
      </c>
      <c r="G31" s="94"/>
      <c r="H31" s="97"/>
      <c r="I31" s="634">
        <f t="shared" ref="I31:I33" si="2">SUM(C31:H31)</f>
        <v>10316000</v>
      </c>
      <c r="J31" s="83"/>
    </row>
    <row r="32" spans="1:10" ht="37.5" customHeight="1" x14ac:dyDescent="0.25">
      <c r="A32" s="102" t="s">
        <v>107</v>
      </c>
      <c r="B32" s="94">
        <v>0</v>
      </c>
      <c r="C32" s="94"/>
      <c r="D32" s="94"/>
      <c r="E32" s="94">
        <v>5800000</v>
      </c>
      <c r="F32" s="94"/>
      <c r="G32" s="94"/>
      <c r="H32" s="97"/>
      <c r="I32" s="634">
        <f t="shared" si="2"/>
        <v>5800000</v>
      </c>
      <c r="J32" s="83"/>
    </row>
    <row r="33" spans="1:10" ht="37.5" customHeight="1" thickBot="1" x14ac:dyDescent="0.3">
      <c r="A33" s="102" t="s">
        <v>120</v>
      </c>
      <c r="B33" s="94">
        <v>0</v>
      </c>
      <c r="C33" s="94"/>
      <c r="D33" s="94"/>
      <c r="E33" s="94"/>
      <c r="F33" s="94"/>
      <c r="G33" s="94"/>
      <c r="H33" s="97">
        <v>6767737</v>
      </c>
      <c r="I33" s="634">
        <f t="shared" si="2"/>
        <v>6767737</v>
      </c>
      <c r="J33" s="83"/>
    </row>
    <row r="34" spans="1:10" ht="37.5" customHeight="1" thickBot="1" x14ac:dyDescent="0.25">
      <c r="A34" s="103" t="s">
        <v>111</v>
      </c>
      <c r="B34" s="104">
        <f t="shared" ref="B34:I34" si="3">SUM(B7:B33)</f>
        <v>37</v>
      </c>
      <c r="C34" s="105">
        <f t="shared" si="3"/>
        <v>44599000</v>
      </c>
      <c r="D34" s="105">
        <f t="shared" si="3"/>
        <v>6561000</v>
      </c>
      <c r="E34" s="105">
        <f t="shared" si="3"/>
        <v>69741103</v>
      </c>
      <c r="F34" s="105">
        <f t="shared" si="3"/>
        <v>59848200</v>
      </c>
      <c r="G34" s="105">
        <f t="shared" si="3"/>
        <v>39197000</v>
      </c>
      <c r="H34" s="105">
        <f t="shared" si="3"/>
        <v>48354285</v>
      </c>
      <c r="I34" s="106">
        <f t="shared" si="3"/>
        <v>268300588</v>
      </c>
    </row>
    <row r="35" spans="1:10" ht="37.5" customHeight="1" x14ac:dyDescent="0.2">
      <c r="A35" s="107"/>
      <c r="I35" s="108">
        <f>SUM(C34:H34)</f>
        <v>268300588</v>
      </c>
    </row>
    <row r="36" spans="1:10" ht="37.5" customHeight="1" x14ac:dyDescent="0.2">
      <c r="A36" s="107"/>
    </row>
    <row r="37" spans="1:10" x14ac:dyDescent="0.2">
      <c r="A37" s="107"/>
    </row>
    <row r="38" spans="1:10" x14ac:dyDescent="0.2">
      <c r="A38" s="107"/>
    </row>
  </sheetData>
  <mergeCells count="4">
    <mergeCell ref="E1:I1"/>
    <mergeCell ref="A3:I3"/>
    <mergeCell ref="A4:I4"/>
    <mergeCell ref="A5:I5"/>
  </mergeCells>
  <pageMargins left="0.74803149606299213" right="0.74803149606299213" top="0.98425196850393704" bottom="0.98425196850393704" header="0.51181102362204722" footer="0.51181102362204722"/>
  <pageSetup paperSize="9" scale="90" orientation="landscape" verticalDpi="36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topLeftCell="A4" zoomScaleNormal="100" zoomScalePageLayoutView="80" workbookViewId="0">
      <selection activeCell="B22" sqref="B22"/>
    </sheetView>
  </sheetViews>
  <sheetFormatPr defaultRowHeight="12.75" x14ac:dyDescent="0.2"/>
  <cols>
    <col min="1" max="1" width="9.140625" style="78"/>
    <col min="2" max="2" width="28.85546875" style="78" customWidth="1"/>
    <col min="3" max="3" width="11.140625" style="78" customWidth="1"/>
    <col min="4" max="4" width="14.42578125" style="78" customWidth="1"/>
    <col min="5" max="5" width="12.85546875" style="78" customWidth="1"/>
    <col min="6" max="6" width="13.7109375" style="78" customWidth="1"/>
    <col min="7" max="7" width="16" style="78" customWidth="1"/>
    <col min="8" max="8" width="18.140625" style="78" customWidth="1"/>
    <col min="9" max="257" width="9.140625" style="78"/>
    <col min="258" max="258" width="28.85546875" style="78" customWidth="1"/>
    <col min="259" max="259" width="11.140625" style="78" customWidth="1"/>
    <col min="260" max="260" width="14.42578125" style="78" customWidth="1"/>
    <col min="261" max="261" width="12.85546875" style="78" customWidth="1"/>
    <col min="262" max="262" width="13.7109375" style="78" customWidth="1"/>
    <col min="263" max="263" width="16" style="78" customWidth="1"/>
    <col min="264" max="264" width="18.140625" style="78" customWidth="1"/>
    <col min="265" max="513" width="9.140625" style="78"/>
    <col min="514" max="514" width="28.85546875" style="78" customWidth="1"/>
    <col min="515" max="515" width="11.140625" style="78" customWidth="1"/>
    <col min="516" max="516" width="14.42578125" style="78" customWidth="1"/>
    <col min="517" max="517" width="12.85546875" style="78" customWidth="1"/>
    <col min="518" max="518" width="13.7109375" style="78" customWidth="1"/>
    <col min="519" max="519" width="16" style="78" customWidth="1"/>
    <col min="520" max="520" width="18.140625" style="78" customWidth="1"/>
    <col min="521" max="769" width="9.140625" style="78"/>
    <col min="770" max="770" width="28.85546875" style="78" customWidth="1"/>
    <col min="771" max="771" width="11.140625" style="78" customWidth="1"/>
    <col min="772" max="772" width="14.42578125" style="78" customWidth="1"/>
    <col min="773" max="773" width="12.85546875" style="78" customWidth="1"/>
    <col min="774" max="774" width="13.7109375" style="78" customWidth="1"/>
    <col min="775" max="775" width="16" style="78" customWidth="1"/>
    <col min="776" max="776" width="18.140625" style="78" customWidth="1"/>
    <col min="777" max="1025" width="9.140625" style="78"/>
    <col min="1026" max="1026" width="28.85546875" style="78" customWidth="1"/>
    <col min="1027" max="1027" width="11.140625" style="78" customWidth="1"/>
    <col min="1028" max="1028" width="14.42578125" style="78" customWidth="1"/>
    <col min="1029" max="1029" width="12.85546875" style="78" customWidth="1"/>
    <col min="1030" max="1030" width="13.7109375" style="78" customWidth="1"/>
    <col min="1031" max="1031" width="16" style="78" customWidth="1"/>
    <col min="1032" max="1032" width="18.140625" style="78" customWidth="1"/>
    <col min="1033" max="1281" width="9.140625" style="78"/>
    <col min="1282" max="1282" width="28.85546875" style="78" customWidth="1"/>
    <col min="1283" max="1283" width="11.140625" style="78" customWidth="1"/>
    <col min="1284" max="1284" width="14.42578125" style="78" customWidth="1"/>
    <col min="1285" max="1285" width="12.85546875" style="78" customWidth="1"/>
    <col min="1286" max="1286" width="13.7109375" style="78" customWidth="1"/>
    <col min="1287" max="1287" width="16" style="78" customWidth="1"/>
    <col min="1288" max="1288" width="18.140625" style="78" customWidth="1"/>
    <col min="1289" max="1537" width="9.140625" style="78"/>
    <col min="1538" max="1538" width="28.85546875" style="78" customWidth="1"/>
    <col min="1539" max="1539" width="11.140625" style="78" customWidth="1"/>
    <col min="1540" max="1540" width="14.42578125" style="78" customWidth="1"/>
    <col min="1541" max="1541" width="12.85546875" style="78" customWidth="1"/>
    <col min="1542" max="1542" width="13.7109375" style="78" customWidth="1"/>
    <col min="1543" max="1543" width="16" style="78" customWidth="1"/>
    <col min="1544" max="1544" width="18.140625" style="78" customWidth="1"/>
    <col min="1545" max="1793" width="9.140625" style="78"/>
    <col min="1794" max="1794" width="28.85546875" style="78" customWidth="1"/>
    <col min="1795" max="1795" width="11.140625" style="78" customWidth="1"/>
    <col min="1796" max="1796" width="14.42578125" style="78" customWidth="1"/>
    <col min="1797" max="1797" width="12.85546875" style="78" customWidth="1"/>
    <col min="1798" max="1798" width="13.7109375" style="78" customWidth="1"/>
    <col min="1799" max="1799" width="16" style="78" customWidth="1"/>
    <col min="1800" max="1800" width="18.140625" style="78" customWidth="1"/>
    <col min="1801" max="2049" width="9.140625" style="78"/>
    <col min="2050" max="2050" width="28.85546875" style="78" customWidth="1"/>
    <col min="2051" max="2051" width="11.140625" style="78" customWidth="1"/>
    <col min="2052" max="2052" width="14.42578125" style="78" customWidth="1"/>
    <col min="2053" max="2053" width="12.85546875" style="78" customWidth="1"/>
    <col min="2054" max="2054" width="13.7109375" style="78" customWidth="1"/>
    <col min="2055" max="2055" width="16" style="78" customWidth="1"/>
    <col min="2056" max="2056" width="18.140625" style="78" customWidth="1"/>
    <col min="2057" max="2305" width="9.140625" style="78"/>
    <col min="2306" max="2306" width="28.85546875" style="78" customWidth="1"/>
    <col min="2307" max="2307" width="11.140625" style="78" customWidth="1"/>
    <col min="2308" max="2308" width="14.42578125" style="78" customWidth="1"/>
    <col min="2309" max="2309" width="12.85546875" style="78" customWidth="1"/>
    <col min="2310" max="2310" width="13.7109375" style="78" customWidth="1"/>
    <col min="2311" max="2311" width="16" style="78" customWidth="1"/>
    <col min="2312" max="2312" width="18.140625" style="78" customWidth="1"/>
    <col min="2313" max="2561" width="9.140625" style="78"/>
    <col min="2562" max="2562" width="28.85546875" style="78" customWidth="1"/>
    <col min="2563" max="2563" width="11.140625" style="78" customWidth="1"/>
    <col min="2564" max="2564" width="14.42578125" style="78" customWidth="1"/>
    <col min="2565" max="2565" width="12.85546875" style="78" customWidth="1"/>
    <col min="2566" max="2566" width="13.7109375" style="78" customWidth="1"/>
    <col min="2567" max="2567" width="16" style="78" customWidth="1"/>
    <col min="2568" max="2568" width="18.140625" style="78" customWidth="1"/>
    <col min="2569" max="2817" width="9.140625" style="78"/>
    <col min="2818" max="2818" width="28.85546875" style="78" customWidth="1"/>
    <col min="2819" max="2819" width="11.140625" style="78" customWidth="1"/>
    <col min="2820" max="2820" width="14.42578125" style="78" customWidth="1"/>
    <col min="2821" max="2821" width="12.85546875" style="78" customWidth="1"/>
    <col min="2822" max="2822" width="13.7109375" style="78" customWidth="1"/>
    <col min="2823" max="2823" width="16" style="78" customWidth="1"/>
    <col min="2824" max="2824" width="18.140625" style="78" customWidth="1"/>
    <col min="2825" max="3073" width="9.140625" style="78"/>
    <col min="3074" max="3074" width="28.85546875" style="78" customWidth="1"/>
    <col min="3075" max="3075" width="11.140625" style="78" customWidth="1"/>
    <col min="3076" max="3076" width="14.42578125" style="78" customWidth="1"/>
    <col min="3077" max="3077" width="12.85546875" style="78" customWidth="1"/>
    <col min="3078" max="3078" width="13.7109375" style="78" customWidth="1"/>
    <col min="3079" max="3079" width="16" style="78" customWidth="1"/>
    <col min="3080" max="3080" width="18.140625" style="78" customWidth="1"/>
    <col min="3081" max="3329" width="9.140625" style="78"/>
    <col min="3330" max="3330" width="28.85546875" style="78" customWidth="1"/>
    <col min="3331" max="3331" width="11.140625" style="78" customWidth="1"/>
    <col min="3332" max="3332" width="14.42578125" style="78" customWidth="1"/>
    <col min="3333" max="3333" width="12.85546875" style="78" customWidth="1"/>
    <col min="3334" max="3334" width="13.7109375" style="78" customWidth="1"/>
    <col min="3335" max="3335" width="16" style="78" customWidth="1"/>
    <col min="3336" max="3336" width="18.140625" style="78" customWidth="1"/>
    <col min="3337" max="3585" width="9.140625" style="78"/>
    <col min="3586" max="3586" width="28.85546875" style="78" customWidth="1"/>
    <col min="3587" max="3587" width="11.140625" style="78" customWidth="1"/>
    <col min="3588" max="3588" width="14.42578125" style="78" customWidth="1"/>
    <col min="3589" max="3589" width="12.85546875" style="78" customWidth="1"/>
    <col min="3590" max="3590" width="13.7109375" style="78" customWidth="1"/>
    <col min="3591" max="3591" width="16" style="78" customWidth="1"/>
    <col min="3592" max="3592" width="18.140625" style="78" customWidth="1"/>
    <col min="3593" max="3841" width="9.140625" style="78"/>
    <col min="3842" max="3842" width="28.85546875" style="78" customWidth="1"/>
    <col min="3843" max="3843" width="11.140625" style="78" customWidth="1"/>
    <col min="3844" max="3844" width="14.42578125" style="78" customWidth="1"/>
    <col min="3845" max="3845" width="12.85546875" style="78" customWidth="1"/>
    <col min="3846" max="3846" width="13.7109375" style="78" customWidth="1"/>
    <col min="3847" max="3847" width="16" style="78" customWidth="1"/>
    <col min="3848" max="3848" width="18.140625" style="78" customWidth="1"/>
    <col min="3849" max="4097" width="9.140625" style="78"/>
    <col min="4098" max="4098" width="28.85546875" style="78" customWidth="1"/>
    <col min="4099" max="4099" width="11.140625" style="78" customWidth="1"/>
    <col min="4100" max="4100" width="14.42578125" style="78" customWidth="1"/>
    <col min="4101" max="4101" width="12.85546875" style="78" customWidth="1"/>
    <col min="4102" max="4102" width="13.7109375" style="78" customWidth="1"/>
    <col min="4103" max="4103" width="16" style="78" customWidth="1"/>
    <col min="4104" max="4104" width="18.140625" style="78" customWidth="1"/>
    <col min="4105" max="4353" width="9.140625" style="78"/>
    <col min="4354" max="4354" width="28.85546875" style="78" customWidth="1"/>
    <col min="4355" max="4355" width="11.140625" style="78" customWidth="1"/>
    <col min="4356" max="4356" width="14.42578125" style="78" customWidth="1"/>
    <col min="4357" max="4357" width="12.85546875" style="78" customWidth="1"/>
    <col min="4358" max="4358" width="13.7109375" style="78" customWidth="1"/>
    <col min="4359" max="4359" width="16" style="78" customWidth="1"/>
    <col min="4360" max="4360" width="18.140625" style="78" customWidth="1"/>
    <col min="4361" max="4609" width="9.140625" style="78"/>
    <col min="4610" max="4610" width="28.85546875" style="78" customWidth="1"/>
    <col min="4611" max="4611" width="11.140625" style="78" customWidth="1"/>
    <col min="4612" max="4612" width="14.42578125" style="78" customWidth="1"/>
    <col min="4613" max="4613" width="12.85546875" style="78" customWidth="1"/>
    <col min="4614" max="4614" width="13.7109375" style="78" customWidth="1"/>
    <col min="4615" max="4615" width="16" style="78" customWidth="1"/>
    <col min="4616" max="4616" width="18.140625" style="78" customWidth="1"/>
    <col min="4617" max="4865" width="9.140625" style="78"/>
    <col min="4866" max="4866" width="28.85546875" style="78" customWidth="1"/>
    <col min="4867" max="4867" width="11.140625" style="78" customWidth="1"/>
    <col min="4868" max="4868" width="14.42578125" style="78" customWidth="1"/>
    <col min="4869" max="4869" width="12.85546875" style="78" customWidth="1"/>
    <col min="4870" max="4870" width="13.7109375" style="78" customWidth="1"/>
    <col min="4871" max="4871" width="16" style="78" customWidth="1"/>
    <col min="4872" max="4872" width="18.140625" style="78" customWidth="1"/>
    <col min="4873" max="5121" width="9.140625" style="78"/>
    <col min="5122" max="5122" width="28.85546875" style="78" customWidth="1"/>
    <col min="5123" max="5123" width="11.140625" style="78" customWidth="1"/>
    <col min="5124" max="5124" width="14.42578125" style="78" customWidth="1"/>
    <col min="5125" max="5125" width="12.85546875" style="78" customWidth="1"/>
    <col min="5126" max="5126" width="13.7109375" style="78" customWidth="1"/>
    <col min="5127" max="5127" width="16" style="78" customWidth="1"/>
    <col min="5128" max="5128" width="18.140625" style="78" customWidth="1"/>
    <col min="5129" max="5377" width="9.140625" style="78"/>
    <col min="5378" max="5378" width="28.85546875" style="78" customWidth="1"/>
    <col min="5379" max="5379" width="11.140625" style="78" customWidth="1"/>
    <col min="5380" max="5380" width="14.42578125" style="78" customWidth="1"/>
    <col min="5381" max="5381" width="12.85546875" style="78" customWidth="1"/>
    <col min="5382" max="5382" width="13.7109375" style="78" customWidth="1"/>
    <col min="5383" max="5383" width="16" style="78" customWidth="1"/>
    <col min="5384" max="5384" width="18.140625" style="78" customWidth="1"/>
    <col min="5385" max="5633" width="9.140625" style="78"/>
    <col min="5634" max="5634" width="28.85546875" style="78" customWidth="1"/>
    <col min="5635" max="5635" width="11.140625" style="78" customWidth="1"/>
    <col min="5636" max="5636" width="14.42578125" style="78" customWidth="1"/>
    <col min="5637" max="5637" width="12.85546875" style="78" customWidth="1"/>
    <col min="5638" max="5638" width="13.7109375" style="78" customWidth="1"/>
    <col min="5639" max="5639" width="16" style="78" customWidth="1"/>
    <col min="5640" max="5640" width="18.140625" style="78" customWidth="1"/>
    <col min="5641" max="5889" width="9.140625" style="78"/>
    <col min="5890" max="5890" width="28.85546875" style="78" customWidth="1"/>
    <col min="5891" max="5891" width="11.140625" style="78" customWidth="1"/>
    <col min="5892" max="5892" width="14.42578125" style="78" customWidth="1"/>
    <col min="5893" max="5893" width="12.85546875" style="78" customWidth="1"/>
    <col min="5894" max="5894" width="13.7109375" style="78" customWidth="1"/>
    <col min="5895" max="5895" width="16" style="78" customWidth="1"/>
    <col min="5896" max="5896" width="18.140625" style="78" customWidth="1"/>
    <col min="5897" max="6145" width="9.140625" style="78"/>
    <col min="6146" max="6146" width="28.85546875" style="78" customWidth="1"/>
    <col min="6147" max="6147" width="11.140625" style="78" customWidth="1"/>
    <col min="6148" max="6148" width="14.42578125" style="78" customWidth="1"/>
    <col min="6149" max="6149" width="12.85546875" style="78" customWidth="1"/>
    <col min="6150" max="6150" width="13.7109375" style="78" customWidth="1"/>
    <col min="6151" max="6151" width="16" style="78" customWidth="1"/>
    <col min="6152" max="6152" width="18.140625" style="78" customWidth="1"/>
    <col min="6153" max="6401" width="9.140625" style="78"/>
    <col min="6402" max="6402" width="28.85546875" style="78" customWidth="1"/>
    <col min="6403" max="6403" width="11.140625" style="78" customWidth="1"/>
    <col min="6404" max="6404" width="14.42578125" style="78" customWidth="1"/>
    <col min="6405" max="6405" width="12.85546875" style="78" customWidth="1"/>
    <col min="6406" max="6406" width="13.7109375" style="78" customWidth="1"/>
    <col min="6407" max="6407" width="16" style="78" customWidth="1"/>
    <col min="6408" max="6408" width="18.140625" style="78" customWidth="1"/>
    <col min="6409" max="6657" width="9.140625" style="78"/>
    <col min="6658" max="6658" width="28.85546875" style="78" customWidth="1"/>
    <col min="6659" max="6659" width="11.140625" style="78" customWidth="1"/>
    <col min="6660" max="6660" width="14.42578125" style="78" customWidth="1"/>
    <col min="6661" max="6661" width="12.85546875" style="78" customWidth="1"/>
    <col min="6662" max="6662" width="13.7109375" style="78" customWidth="1"/>
    <col min="6663" max="6663" width="16" style="78" customWidth="1"/>
    <col min="6664" max="6664" width="18.140625" style="78" customWidth="1"/>
    <col min="6665" max="6913" width="9.140625" style="78"/>
    <col min="6914" max="6914" width="28.85546875" style="78" customWidth="1"/>
    <col min="6915" max="6915" width="11.140625" style="78" customWidth="1"/>
    <col min="6916" max="6916" width="14.42578125" style="78" customWidth="1"/>
    <col min="6917" max="6917" width="12.85546875" style="78" customWidth="1"/>
    <col min="6918" max="6918" width="13.7109375" style="78" customWidth="1"/>
    <col min="6919" max="6919" width="16" style="78" customWidth="1"/>
    <col min="6920" max="6920" width="18.140625" style="78" customWidth="1"/>
    <col min="6921" max="7169" width="9.140625" style="78"/>
    <col min="7170" max="7170" width="28.85546875" style="78" customWidth="1"/>
    <col min="7171" max="7171" width="11.140625" style="78" customWidth="1"/>
    <col min="7172" max="7172" width="14.42578125" style="78" customWidth="1"/>
    <col min="7173" max="7173" width="12.85546875" style="78" customWidth="1"/>
    <col min="7174" max="7174" width="13.7109375" style="78" customWidth="1"/>
    <col min="7175" max="7175" width="16" style="78" customWidth="1"/>
    <col min="7176" max="7176" width="18.140625" style="78" customWidth="1"/>
    <col min="7177" max="7425" width="9.140625" style="78"/>
    <col min="7426" max="7426" width="28.85546875" style="78" customWidth="1"/>
    <col min="7427" max="7427" width="11.140625" style="78" customWidth="1"/>
    <col min="7428" max="7428" width="14.42578125" style="78" customWidth="1"/>
    <col min="7429" max="7429" width="12.85546875" style="78" customWidth="1"/>
    <col min="7430" max="7430" width="13.7109375" style="78" customWidth="1"/>
    <col min="7431" max="7431" width="16" style="78" customWidth="1"/>
    <col min="7432" max="7432" width="18.140625" style="78" customWidth="1"/>
    <col min="7433" max="7681" width="9.140625" style="78"/>
    <col min="7682" max="7682" width="28.85546875" style="78" customWidth="1"/>
    <col min="7683" max="7683" width="11.140625" style="78" customWidth="1"/>
    <col min="7684" max="7684" width="14.42578125" style="78" customWidth="1"/>
    <col min="7685" max="7685" width="12.85546875" style="78" customWidth="1"/>
    <col min="7686" max="7686" width="13.7109375" style="78" customWidth="1"/>
    <col min="7687" max="7687" width="16" style="78" customWidth="1"/>
    <col min="7688" max="7688" width="18.140625" style="78" customWidth="1"/>
    <col min="7689" max="7937" width="9.140625" style="78"/>
    <col min="7938" max="7938" width="28.85546875" style="78" customWidth="1"/>
    <col min="7939" max="7939" width="11.140625" style="78" customWidth="1"/>
    <col min="7940" max="7940" width="14.42578125" style="78" customWidth="1"/>
    <col min="7941" max="7941" width="12.85546875" style="78" customWidth="1"/>
    <col min="7942" max="7942" width="13.7109375" style="78" customWidth="1"/>
    <col min="7943" max="7943" width="16" style="78" customWidth="1"/>
    <col min="7944" max="7944" width="18.140625" style="78" customWidth="1"/>
    <col min="7945" max="8193" width="9.140625" style="78"/>
    <col min="8194" max="8194" width="28.85546875" style="78" customWidth="1"/>
    <col min="8195" max="8195" width="11.140625" style="78" customWidth="1"/>
    <col min="8196" max="8196" width="14.42578125" style="78" customWidth="1"/>
    <col min="8197" max="8197" width="12.85546875" style="78" customWidth="1"/>
    <col min="8198" max="8198" width="13.7109375" style="78" customWidth="1"/>
    <col min="8199" max="8199" width="16" style="78" customWidth="1"/>
    <col min="8200" max="8200" width="18.140625" style="78" customWidth="1"/>
    <col min="8201" max="8449" width="9.140625" style="78"/>
    <col min="8450" max="8450" width="28.85546875" style="78" customWidth="1"/>
    <col min="8451" max="8451" width="11.140625" style="78" customWidth="1"/>
    <col min="8452" max="8452" width="14.42578125" style="78" customWidth="1"/>
    <col min="8453" max="8453" width="12.85546875" style="78" customWidth="1"/>
    <col min="8454" max="8454" width="13.7109375" style="78" customWidth="1"/>
    <col min="8455" max="8455" width="16" style="78" customWidth="1"/>
    <col min="8456" max="8456" width="18.140625" style="78" customWidth="1"/>
    <col min="8457" max="8705" width="9.140625" style="78"/>
    <col min="8706" max="8706" width="28.85546875" style="78" customWidth="1"/>
    <col min="8707" max="8707" width="11.140625" style="78" customWidth="1"/>
    <col min="8708" max="8708" width="14.42578125" style="78" customWidth="1"/>
    <col min="8709" max="8709" width="12.85546875" style="78" customWidth="1"/>
    <col min="8710" max="8710" width="13.7109375" style="78" customWidth="1"/>
    <col min="8711" max="8711" width="16" style="78" customWidth="1"/>
    <col min="8712" max="8712" width="18.140625" style="78" customWidth="1"/>
    <col min="8713" max="8961" width="9.140625" style="78"/>
    <col min="8962" max="8962" width="28.85546875" style="78" customWidth="1"/>
    <col min="8963" max="8963" width="11.140625" style="78" customWidth="1"/>
    <col min="8964" max="8964" width="14.42578125" style="78" customWidth="1"/>
    <col min="8965" max="8965" width="12.85546875" style="78" customWidth="1"/>
    <col min="8966" max="8966" width="13.7109375" style="78" customWidth="1"/>
    <col min="8967" max="8967" width="16" style="78" customWidth="1"/>
    <col min="8968" max="8968" width="18.140625" style="78" customWidth="1"/>
    <col min="8969" max="9217" width="9.140625" style="78"/>
    <col min="9218" max="9218" width="28.85546875" style="78" customWidth="1"/>
    <col min="9219" max="9219" width="11.140625" style="78" customWidth="1"/>
    <col min="9220" max="9220" width="14.42578125" style="78" customWidth="1"/>
    <col min="9221" max="9221" width="12.85546875" style="78" customWidth="1"/>
    <col min="9222" max="9222" width="13.7109375" style="78" customWidth="1"/>
    <col min="9223" max="9223" width="16" style="78" customWidth="1"/>
    <col min="9224" max="9224" width="18.140625" style="78" customWidth="1"/>
    <col min="9225" max="9473" width="9.140625" style="78"/>
    <col min="9474" max="9474" width="28.85546875" style="78" customWidth="1"/>
    <col min="9475" max="9475" width="11.140625" style="78" customWidth="1"/>
    <col min="9476" max="9476" width="14.42578125" style="78" customWidth="1"/>
    <col min="9477" max="9477" width="12.85546875" style="78" customWidth="1"/>
    <col min="9478" max="9478" width="13.7109375" style="78" customWidth="1"/>
    <col min="9479" max="9479" width="16" style="78" customWidth="1"/>
    <col min="9480" max="9480" width="18.140625" style="78" customWidth="1"/>
    <col min="9481" max="9729" width="9.140625" style="78"/>
    <col min="9730" max="9730" width="28.85546875" style="78" customWidth="1"/>
    <col min="9731" max="9731" width="11.140625" style="78" customWidth="1"/>
    <col min="9732" max="9732" width="14.42578125" style="78" customWidth="1"/>
    <col min="9733" max="9733" width="12.85546875" style="78" customWidth="1"/>
    <col min="9734" max="9734" width="13.7109375" style="78" customWidth="1"/>
    <col min="9735" max="9735" width="16" style="78" customWidth="1"/>
    <col min="9736" max="9736" width="18.140625" style="78" customWidth="1"/>
    <col min="9737" max="9985" width="9.140625" style="78"/>
    <col min="9986" max="9986" width="28.85546875" style="78" customWidth="1"/>
    <col min="9987" max="9987" width="11.140625" style="78" customWidth="1"/>
    <col min="9988" max="9988" width="14.42578125" style="78" customWidth="1"/>
    <col min="9989" max="9989" width="12.85546875" style="78" customWidth="1"/>
    <col min="9990" max="9990" width="13.7109375" style="78" customWidth="1"/>
    <col min="9991" max="9991" width="16" style="78" customWidth="1"/>
    <col min="9992" max="9992" width="18.140625" style="78" customWidth="1"/>
    <col min="9993" max="10241" width="9.140625" style="78"/>
    <col min="10242" max="10242" width="28.85546875" style="78" customWidth="1"/>
    <col min="10243" max="10243" width="11.140625" style="78" customWidth="1"/>
    <col min="10244" max="10244" width="14.42578125" style="78" customWidth="1"/>
    <col min="10245" max="10245" width="12.85546875" style="78" customWidth="1"/>
    <col min="10246" max="10246" width="13.7109375" style="78" customWidth="1"/>
    <col min="10247" max="10247" width="16" style="78" customWidth="1"/>
    <col min="10248" max="10248" width="18.140625" style="78" customWidth="1"/>
    <col min="10249" max="10497" width="9.140625" style="78"/>
    <col min="10498" max="10498" width="28.85546875" style="78" customWidth="1"/>
    <col min="10499" max="10499" width="11.140625" style="78" customWidth="1"/>
    <col min="10500" max="10500" width="14.42578125" style="78" customWidth="1"/>
    <col min="10501" max="10501" width="12.85546875" style="78" customWidth="1"/>
    <col min="10502" max="10502" width="13.7109375" style="78" customWidth="1"/>
    <col min="10503" max="10503" width="16" style="78" customWidth="1"/>
    <col min="10504" max="10504" width="18.140625" style="78" customWidth="1"/>
    <col min="10505" max="10753" width="9.140625" style="78"/>
    <col min="10754" max="10754" width="28.85546875" style="78" customWidth="1"/>
    <col min="10755" max="10755" width="11.140625" style="78" customWidth="1"/>
    <col min="10756" max="10756" width="14.42578125" style="78" customWidth="1"/>
    <col min="10757" max="10757" width="12.85546875" style="78" customWidth="1"/>
    <col min="10758" max="10758" width="13.7109375" style="78" customWidth="1"/>
    <col min="10759" max="10759" width="16" style="78" customWidth="1"/>
    <col min="10760" max="10760" width="18.140625" style="78" customWidth="1"/>
    <col min="10761" max="11009" width="9.140625" style="78"/>
    <col min="11010" max="11010" width="28.85546875" style="78" customWidth="1"/>
    <col min="11011" max="11011" width="11.140625" style="78" customWidth="1"/>
    <col min="11012" max="11012" width="14.42578125" style="78" customWidth="1"/>
    <col min="11013" max="11013" width="12.85546875" style="78" customWidth="1"/>
    <col min="11014" max="11014" width="13.7109375" style="78" customWidth="1"/>
    <col min="11015" max="11015" width="16" style="78" customWidth="1"/>
    <col min="11016" max="11016" width="18.140625" style="78" customWidth="1"/>
    <col min="11017" max="11265" width="9.140625" style="78"/>
    <col min="11266" max="11266" width="28.85546875" style="78" customWidth="1"/>
    <col min="11267" max="11267" width="11.140625" style="78" customWidth="1"/>
    <col min="11268" max="11268" width="14.42578125" style="78" customWidth="1"/>
    <col min="11269" max="11269" width="12.85546875" style="78" customWidth="1"/>
    <col min="11270" max="11270" width="13.7109375" style="78" customWidth="1"/>
    <col min="11271" max="11271" width="16" style="78" customWidth="1"/>
    <col min="11272" max="11272" width="18.140625" style="78" customWidth="1"/>
    <col min="11273" max="11521" width="9.140625" style="78"/>
    <col min="11522" max="11522" width="28.85546875" style="78" customWidth="1"/>
    <col min="11523" max="11523" width="11.140625" style="78" customWidth="1"/>
    <col min="11524" max="11524" width="14.42578125" style="78" customWidth="1"/>
    <col min="11525" max="11525" width="12.85546875" style="78" customWidth="1"/>
    <col min="11526" max="11526" width="13.7109375" style="78" customWidth="1"/>
    <col min="11527" max="11527" width="16" style="78" customWidth="1"/>
    <col min="11528" max="11528" width="18.140625" style="78" customWidth="1"/>
    <col min="11529" max="11777" width="9.140625" style="78"/>
    <col min="11778" max="11778" width="28.85546875" style="78" customWidth="1"/>
    <col min="11779" max="11779" width="11.140625" style="78" customWidth="1"/>
    <col min="11780" max="11780" width="14.42578125" style="78" customWidth="1"/>
    <col min="11781" max="11781" width="12.85546875" style="78" customWidth="1"/>
    <col min="11782" max="11782" width="13.7109375" style="78" customWidth="1"/>
    <col min="11783" max="11783" width="16" style="78" customWidth="1"/>
    <col min="11784" max="11784" width="18.140625" style="78" customWidth="1"/>
    <col min="11785" max="12033" width="9.140625" style="78"/>
    <col min="12034" max="12034" width="28.85546875" style="78" customWidth="1"/>
    <col min="12035" max="12035" width="11.140625" style="78" customWidth="1"/>
    <col min="12036" max="12036" width="14.42578125" style="78" customWidth="1"/>
    <col min="12037" max="12037" width="12.85546875" style="78" customWidth="1"/>
    <col min="12038" max="12038" width="13.7109375" style="78" customWidth="1"/>
    <col min="12039" max="12039" width="16" style="78" customWidth="1"/>
    <col min="12040" max="12040" width="18.140625" style="78" customWidth="1"/>
    <col min="12041" max="12289" width="9.140625" style="78"/>
    <col min="12290" max="12290" width="28.85546875" style="78" customWidth="1"/>
    <col min="12291" max="12291" width="11.140625" style="78" customWidth="1"/>
    <col min="12292" max="12292" width="14.42578125" style="78" customWidth="1"/>
    <col min="12293" max="12293" width="12.85546875" style="78" customWidth="1"/>
    <col min="12294" max="12294" width="13.7109375" style="78" customWidth="1"/>
    <col min="12295" max="12295" width="16" style="78" customWidth="1"/>
    <col min="12296" max="12296" width="18.140625" style="78" customWidth="1"/>
    <col min="12297" max="12545" width="9.140625" style="78"/>
    <col min="12546" max="12546" width="28.85546875" style="78" customWidth="1"/>
    <col min="12547" max="12547" width="11.140625" style="78" customWidth="1"/>
    <col min="12548" max="12548" width="14.42578125" style="78" customWidth="1"/>
    <col min="12549" max="12549" width="12.85546875" style="78" customWidth="1"/>
    <col min="12550" max="12550" width="13.7109375" style="78" customWidth="1"/>
    <col min="12551" max="12551" width="16" style="78" customWidth="1"/>
    <col min="12552" max="12552" width="18.140625" style="78" customWidth="1"/>
    <col min="12553" max="12801" width="9.140625" style="78"/>
    <col min="12802" max="12802" width="28.85546875" style="78" customWidth="1"/>
    <col min="12803" max="12803" width="11.140625" style="78" customWidth="1"/>
    <col min="12804" max="12804" width="14.42578125" style="78" customWidth="1"/>
    <col min="12805" max="12805" width="12.85546875" style="78" customWidth="1"/>
    <col min="12806" max="12806" width="13.7109375" style="78" customWidth="1"/>
    <col min="12807" max="12807" width="16" style="78" customWidth="1"/>
    <col min="12808" max="12808" width="18.140625" style="78" customWidth="1"/>
    <col min="12809" max="13057" width="9.140625" style="78"/>
    <col min="13058" max="13058" width="28.85546875" style="78" customWidth="1"/>
    <col min="13059" max="13059" width="11.140625" style="78" customWidth="1"/>
    <col min="13060" max="13060" width="14.42578125" style="78" customWidth="1"/>
    <col min="13061" max="13061" width="12.85546875" style="78" customWidth="1"/>
    <col min="13062" max="13062" width="13.7109375" style="78" customWidth="1"/>
    <col min="13063" max="13063" width="16" style="78" customWidth="1"/>
    <col min="13064" max="13064" width="18.140625" style="78" customWidth="1"/>
    <col min="13065" max="13313" width="9.140625" style="78"/>
    <col min="13314" max="13314" width="28.85546875" style="78" customWidth="1"/>
    <col min="13315" max="13315" width="11.140625" style="78" customWidth="1"/>
    <col min="13316" max="13316" width="14.42578125" style="78" customWidth="1"/>
    <col min="13317" max="13317" width="12.85546875" style="78" customWidth="1"/>
    <col min="13318" max="13318" width="13.7109375" style="78" customWidth="1"/>
    <col min="13319" max="13319" width="16" style="78" customWidth="1"/>
    <col min="13320" max="13320" width="18.140625" style="78" customWidth="1"/>
    <col min="13321" max="13569" width="9.140625" style="78"/>
    <col min="13570" max="13570" width="28.85546875" style="78" customWidth="1"/>
    <col min="13571" max="13571" width="11.140625" style="78" customWidth="1"/>
    <col min="13572" max="13572" width="14.42578125" style="78" customWidth="1"/>
    <col min="13573" max="13573" width="12.85546875" style="78" customWidth="1"/>
    <col min="13574" max="13574" width="13.7109375" style="78" customWidth="1"/>
    <col min="13575" max="13575" width="16" style="78" customWidth="1"/>
    <col min="13576" max="13576" width="18.140625" style="78" customWidth="1"/>
    <col min="13577" max="13825" width="9.140625" style="78"/>
    <col min="13826" max="13826" width="28.85546875" style="78" customWidth="1"/>
    <col min="13827" max="13827" width="11.140625" style="78" customWidth="1"/>
    <col min="13828" max="13828" width="14.42578125" style="78" customWidth="1"/>
    <col min="13829" max="13829" width="12.85546875" style="78" customWidth="1"/>
    <col min="13830" max="13830" width="13.7109375" style="78" customWidth="1"/>
    <col min="13831" max="13831" width="16" style="78" customWidth="1"/>
    <col min="13832" max="13832" width="18.140625" style="78" customWidth="1"/>
    <col min="13833" max="14081" width="9.140625" style="78"/>
    <col min="14082" max="14082" width="28.85546875" style="78" customWidth="1"/>
    <col min="14083" max="14083" width="11.140625" style="78" customWidth="1"/>
    <col min="14084" max="14084" width="14.42578125" style="78" customWidth="1"/>
    <col min="14085" max="14085" width="12.85546875" style="78" customWidth="1"/>
    <col min="14086" max="14086" width="13.7109375" style="78" customWidth="1"/>
    <col min="14087" max="14087" width="16" style="78" customWidth="1"/>
    <col min="14088" max="14088" width="18.140625" style="78" customWidth="1"/>
    <col min="14089" max="14337" width="9.140625" style="78"/>
    <col min="14338" max="14338" width="28.85546875" style="78" customWidth="1"/>
    <col min="14339" max="14339" width="11.140625" style="78" customWidth="1"/>
    <col min="14340" max="14340" width="14.42578125" style="78" customWidth="1"/>
    <col min="14341" max="14341" width="12.85546875" style="78" customWidth="1"/>
    <col min="14342" max="14342" width="13.7109375" style="78" customWidth="1"/>
    <col min="14343" max="14343" width="16" style="78" customWidth="1"/>
    <col min="14344" max="14344" width="18.140625" style="78" customWidth="1"/>
    <col min="14345" max="14593" width="9.140625" style="78"/>
    <col min="14594" max="14594" width="28.85546875" style="78" customWidth="1"/>
    <col min="14595" max="14595" width="11.140625" style="78" customWidth="1"/>
    <col min="14596" max="14596" width="14.42578125" style="78" customWidth="1"/>
    <col min="14597" max="14597" width="12.85546875" style="78" customWidth="1"/>
    <col min="14598" max="14598" width="13.7109375" style="78" customWidth="1"/>
    <col min="14599" max="14599" width="16" style="78" customWidth="1"/>
    <col min="14600" max="14600" width="18.140625" style="78" customWidth="1"/>
    <col min="14601" max="14849" width="9.140625" style="78"/>
    <col min="14850" max="14850" width="28.85546875" style="78" customWidth="1"/>
    <col min="14851" max="14851" width="11.140625" style="78" customWidth="1"/>
    <col min="14852" max="14852" width="14.42578125" style="78" customWidth="1"/>
    <col min="14853" max="14853" width="12.85546875" style="78" customWidth="1"/>
    <col min="14854" max="14854" width="13.7109375" style="78" customWidth="1"/>
    <col min="14855" max="14855" width="16" style="78" customWidth="1"/>
    <col min="14856" max="14856" width="18.140625" style="78" customWidth="1"/>
    <col min="14857" max="15105" width="9.140625" style="78"/>
    <col min="15106" max="15106" width="28.85546875" style="78" customWidth="1"/>
    <col min="15107" max="15107" width="11.140625" style="78" customWidth="1"/>
    <col min="15108" max="15108" width="14.42578125" style="78" customWidth="1"/>
    <col min="15109" max="15109" width="12.85546875" style="78" customWidth="1"/>
    <col min="15110" max="15110" width="13.7109375" style="78" customWidth="1"/>
    <col min="15111" max="15111" width="16" style="78" customWidth="1"/>
    <col min="15112" max="15112" width="18.140625" style="78" customWidth="1"/>
    <col min="15113" max="15361" width="9.140625" style="78"/>
    <col min="15362" max="15362" width="28.85546875" style="78" customWidth="1"/>
    <col min="15363" max="15363" width="11.140625" style="78" customWidth="1"/>
    <col min="15364" max="15364" width="14.42578125" style="78" customWidth="1"/>
    <col min="15365" max="15365" width="12.85546875" style="78" customWidth="1"/>
    <col min="15366" max="15366" width="13.7109375" style="78" customWidth="1"/>
    <col min="15367" max="15367" width="16" style="78" customWidth="1"/>
    <col min="15368" max="15368" width="18.140625" style="78" customWidth="1"/>
    <col min="15369" max="15617" width="9.140625" style="78"/>
    <col min="15618" max="15618" width="28.85546875" style="78" customWidth="1"/>
    <col min="15619" max="15619" width="11.140625" style="78" customWidth="1"/>
    <col min="15620" max="15620" width="14.42578125" style="78" customWidth="1"/>
    <col min="15621" max="15621" width="12.85546875" style="78" customWidth="1"/>
    <col min="15622" max="15622" width="13.7109375" style="78" customWidth="1"/>
    <col min="15623" max="15623" width="16" style="78" customWidth="1"/>
    <col min="15624" max="15624" width="18.140625" style="78" customWidth="1"/>
    <col min="15625" max="15873" width="9.140625" style="78"/>
    <col min="15874" max="15874" width="28.85546875" style="78" customWidth="1"/>
    <col min="15875" max="15875" width="11.140625" style="78" customWidth="1"/>
    <col min="15876" max="15876" width="14.42578125" style="78" customWidth="1"/>
    <col min="15877" max="15877" width="12.85546875" style="78" customWidth="1"/>
    <col min="15878" max="15878" width="13.7109375" style="78" customWidth="1"/>
    <col min="15879" max="15879" width="16" style="78" customWidth="1"/>
    <col min="15880" max="15880" width="18.140625" style="78" customWidth="1"/>
    <col min="15881" max="16129" width="9.140625" style="78"/>
    <col min="16130" max="16130" width="28.85546875" style="78" customWidth="1"/>
    <col min="16131" max="16131" width="11.140625" style="78" customWidth="1"/>
    <col min="16132" max="16132" width="14.42578125" style="78" customWidth="1"/>
    <col min="16133" max="16133" width="12.85546875" style="78" customWidth="1"/>
    <col min="16134" max="16134" width="13.7109375" style="78" customWidth="1"/>
    <col min="16135" max="16135" width="16" style="78" customWidth="1"/>
    <col min="16136" max="16136" width="18.140625" style="78" customWidth="1"/>
    <col min="16137" max="16384" width="9.140625" style="78"/>
  </cols>
  <sheetData>
    <row r="1" spans="2:9" ht="15.75" x14ac:dyDescent="0.25">
      <c r="E1" s="912" t="s">
        <v>891</v>
      </c>
      <c r="F1" s="912"/>
      <c r="G1" s="912"/>
      <c r="H1" s="912"/>
    </row>
    <row r="4" spans="2:9" ht="15.75" x14ac:dyDescent="0.25">
      <c r="B4" s="397"/>
    </row>
    <row r="5" spans="2:9" ht="15.75" x14ac:dyDescent="0.25">
      <c r="B5" s="913" t="s">
        <v>961</v>
      </c>
      <c r="C5" s="913"/>
      <c r="D5" s="913"/>
      <c r="E5" s="913"/>
      <c r="F5" s="913"/>
      <c r="G5" s="913"/>
      <c r="H5" s="913"/>
      <c r="I5" s="447"/>
    </row>
    <row r="6" spans="2:9" ht="15.75" x14ac:dyDescent="0.25">
      <c r="B6" s="79"/>
      <c r="C6" s="79"/>
      <c r="D6" s="79"/>
      <c r="E6" s="79"/>
      <c r="F6" s="79"/>
      <c r="G6" s="79"/>
      <c r="H6" s="79"/>
      <c r="I6" s="79"/>
    </row>
    <row r="7" spans="2:9" ht="16.5" thickBot="1" x14ac:dyDescent="0.3">
      <c r="C7" s="950"/>
      <c r="D7" s="950"/>
      <c r="E7" s="950"/>
      <c r="F7" s="950"/>
      <c r="G7" s="447"/>
    </row>
    <row r="8" spans="2:9" ht="13.5" hidden="1" thickBot="1" x14ac:dyDescent="0.25"/>
    <row r="9" spans="2:9" ht="48" customHeight="1" thickBot="1" x14ac:dyDescent="0.3">
      <c r="B9" s="448" t="s">
        <v>90</v>
      </c>
      <c r="C9" s="449" t="s">
        <v>91</v>
      </c>
      <c r="D9" s="450" t="s">
        <v>623</v>
      </c>
      <c r="E9" s="450" t="s">
        <v>624</v>
      </c>
      <c r="F9" s="450" t="s">
        <v>94</v>
      </c>
      <c r="G9" s="459" t="s">
        <v>786</v>
      </c>
      <c r="H9" s="452" t="s">
        <v>97</v>
      </c>
    </row>
    <row r="10" spans="2:9" ht="22.5" customHeight="1" thickBot="1" x14ac:dyDescent="0.3">
      <c r="B10" s="453" t="s">
        <v>626</v>
      </c>
      <c r="C10" s="454">
        <v>8</v>
      </c>
      <c r="D10" s="754">
        <v>27982000</v>
      </c>
      <c r="E10" s="754">
        <v>6220000</v>
      </c>
      <c r="F10" s="754">
        <v>3729920</v>
      </c>
      <c r="G10" s="755">
        <v>607000</v>
      </c>
      <c r="H10" s="756">
        <f>SUM(D10:G10)</f>
        <v>38538920</v>
      </c>
    </row>
    <row r="11" spans="2:9" ht="16.5" hidden="1" thickBot="1" x14ac:dyDescent="0.3">
      <c r="B11" s="455"/>
      <c r="C11" s="456"/>
      <c r="D11" s="757"/>
      <c r="E11" s="757"/>
      <c r="F11" s="758"/>
      <c r="G11" s="759"/>
      <c r="H11" s="760">
        <f>SUM(D11:F11)</f>
        <v>0</v>
      </c>
    </row>
    <row r="12" spans="2:9" ht="35.25" customHeight="1" thickBot="1" x14ac:dyDescent="0.3">
      <c r="B12" s="448" t="s">
        <v>111</v>
      </c>
      <c r="C12" s="457">
        <v>8</v>
      </c>
      <c r="D12" s="761">
        <f>SUM(D10:D11)</f>
        <v>27982000</v>
      </c>
      <c r="E12" s="761">
        <f>SUM(E10:E11)</f>
        <v>6220000</v>
      </c>
      <c r="F12" s="761">
        <f>SUM(F10:F11)</f>
        <v>3729920</v>
      </c>
      <c r="G12" s="762">
        <f>SUM(G10:G11)</f>
        <v>607000</v>
      </c>
      <c r="H12" s="763">
        <f>SUM(H10:H11)</f>
        <v>38538920</v>
      </c>
    </row>
    <row r="16" spans="2:9" ht="15.75" x14ac:dyDescent="0.25">
      <c r="B16" s="402"/>
      <c r="C16" s="458"/>
      <c r="D16" s="458"/>
      <c r="E16" s="458"/>
      <c r="F16" s="458"/>
      <c r="G16" s="458"/>
      <c r="H16" s="394"/>
    </row>
    <row r="17" spans="2:10" ht="15.75" x14ac:dyDescent="0.25">
      <c r="E17" s="912" t="s">
        <v>892</v>
      </c>
      <c r="F17" s="912"/>
      <c r="G17" s="912"/>
      <c r="H17" s="912"/>
    </row>
    <row r="18" spans="2:10" ht="12.75" hidden="1" customHeight="1" x14ac:dyDescent="0.2"/>
    <row r="19" spans="2:10" ht="15" x14ac:dyDescent="0.25">
      <c r="B19"/>
      <c r="C19"/>
      <c r="D19"/>
      <c r="E19"/>
      <c r="F19"/>
      <c r="G19"/>
      <c r="H19"/>
      <c r="I19"/>
    </row>
    <row r="20" spans="2:10" ht="15" x14ac:dyDescent="0.25">
      <c r="B20"/>
    </row>
    <row r="21" spans="2:10" ht="15.75" x14ac:dyDescent="0.25">
      <c r="B21" s="913" t="s">
        <v>970</v>
      </c>
      <c r="C21" s="913"/>
      <c r="D21" s="913"/>
      <c r="E21" s="913"/>
      <c r="F21" s="913"/>
      <c r="G21" s="913"/>
      <c r="H21" s="913"/>
      <c r="I21" s="447"/>
    </row>
    <row r="22" spans="2:10" ht="15.75" x14ac:dyDescent="0.25">
      <c r="B22" s="79"/>
      <c r="C22" s="79"/>
      <c r="D22" s="79"/>
      <c r="E22" s="79"/>
      <c r="F22" s="79"/>
      <c r="G22" s="79"/>
      <c r="H22" s="79"/>
      <c r="I22" s="79"/>
    </row>
    <row r="23" spans="2:10" ht="16.5" thickBot="1" x14ac:dyDescent="0.3">
      <c r="C23" s="950"/>
      <c r="D23" s="950"/>
      <c r="E23" s="950"/>
      <c r="F23" s="950"/>
      <c r="G23" s="447"/>
    </row>
    <row r="24" spans="2:10" ht="12.75" hidden="1" customHeight="1" x14ac:dyDescent="0.2"/>
    <row r="25" spans="2:10" ht="38.25" customHeight="1" thickBot="1" x14ac:dyDescent="0.25">
      <c r="B25" s="460" t="s">
        <v>90</v>
      </c>
      <c r="C25" s="951" t="s">
        <v>627</v>
      </c>
      <c r="D25" s="952"/>
      <c r="E25" s="953"/>
      <c r="F25" s="647" t="s">
        <v>785</v>
      </c>
      <c r="G25" s="459" t="s">
        <v>617</v>
      </c>
      <c r="H25" s="460" t="s">
        <v>97</v>
      </c>
    </row>
    <row r="26" spans="2:10" ht="26.25" customHeight="1" thickBot="1" x14ac:dyDescent="0.25">
      <c r="B26" s="637" t="s">
        <v>628</v>
      </c>
      <c r="C26" s="954">
        <v>37372800</v>
      </c>
      <c r="D26" s="955"/>
      <c r="E26" s="956"/>
      <c r="F26" s="764">
        <v>900000</v>
      </c>
      <c r="G26" s="703">
        <v>266120</v>
      </c>
      <c r="H26" s="765">
        <f>SUM(C26:G26)</f>
        <v>38538920</v>
      </c>
      <c r="I26" s="402"/>
      <c r="J26" s="402"/>
    </row>
    <row r="27" spans="2:10" ht="37.5" customHeight="1" thickBot="1" x14ac:dyDescent="0.3">
      <c r="B27" s="452" t="s">
        <v>111</v>
      </c>
      <c r="C27" s="957">
        <f>SUM(C26)</f>
        <v>37372800</v>
      </c>
      <c r="D27" s="958"/>
      <c r="E27" s="959"/>
      <c r="F27" s="766">
        <f>SUM(F26)</f>
        <v>900000</v>
      </c>
      <c r="G27" s="766">
        <f>SUM(G26)</f>
        <v>266120</v>
      </c>
      <c r="H27" s="106">
        <f>SUM(H26)</f>
        <v>38538920</v>
      </c>
      <c r="I27" s="458"/>
      <c r="J27" s="458"/>
    </row>
  </sheetData>
  <mergeCells count="9">
    <mergeCell ref="C23:F23"/>
    <mergeCell ref="C25:E25"/>
    <mergeCell ref="C26:E26"/>
    <mergeCell ref="C27:E27"/>
    <mergeCell ref="E1:H1"/>
    <mergeCell ref="B5:H5"/>
    <mergeCell ref="C7:F7"/>
    <mergeCell ref="E17:H17"/>
    <mergeCell ref="B21:H21"/>
  </mergeCells>
  <pageMargins left="0.75" right="0.75" top="1" bottom="1" header="0.5" footer="0.5"/>
  <pageSetup paperSize="9" orientation="landscape" horizontalDpi="360" verticalDpi="36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7"/>
  <sheetViews>
    <sheetView topLeftCell="A10" zoomScaleNormal="100" zoomScalePageLayoutView="80" workbookViewId="0">
      <selection activeCell="H26" sqref="H26"/>
    </sheetView>
  </sheetViews>
  <sheetFormatPr defaultRowHeight="12.75" x14ac:dyDescent="0.2"/>
  <cols>
    <col min="1" max="1" width="5" style="78" customWidth="1"/>
    <col min="2" max="2" width="31.140625" style="78" customWidth="1"/>
    <col min="3" max="3" width="11.140625" style="78" customWidth="1"/>
    <col min="4" max="4" width="14.42578125" style="78" customWidth="1"/>
    <col min="5" max="5" width="12.85546875" style="78" customWidth="1"/>
    <col min="6" max="7" width="13.7109375" style="78" customWidth="1"/>
    <col min="8" max="8" width="18.140625" style="78" customWidth="1"/>
    <col min="9" max="257" width="9.140625" style="78"/>
    <col min="258" max="258" width="27.28515625" style="78" customWidth="1"/>
    <col min="259" max="259" width="11.140625" style="78" customWidth="1"/>
    <col min="260" max="260" width="14.42578125" style="78" customWidth="1"/>
    <col min="261" max="261" width="12.85546875" style="78" customWidth="1"/>
    <col min="262" max="263" width="13.7109375" style="78" customWidth="1"/>
    <col min="264" max="264" width="18.140625" style="78" customWidth="1"/>
    <col min="265" max="513" width="9.140625" style="78"/>
    <col min="514" max="514" width="27.28515625" style="78" customWidth="1"/>
    <col min="515" max="515" width="11.140625" style="78" customWidth="1"/>
    <col min="516" max="516" width="14.42578125" style="78" customWidth="1"/>
    <col min="517" max="517" width="12.85546875" style="78" customWidth="1"/>
    <col min="518" max="519" width="13.7109375" style="78" customWidth="1"/>
    <col min="520" max="520" width="18.140625" style="78" customWidth="1"/>
    <col min="521" max="769" width="9.140625" style="78"/>
    <col min="770" max="770" width="27.28515625" style="78" customWidth="1"/>
    <col min="771" max="771" width="11.140625" style="78" customWidth="1"/>
    <col min="772" max="772" width="14.42578125" style="78" customWidth="1"/>
    <col min="773" max="773" width="12.85546875" style="78" customWidth="1"/>
    <col min="774" max="775" width="13.7109375" style="78" customWidth="1"/>
    <col min="776" max="776" width="18.140625" style="78" customWidth="1"/>
    <col min="777" max="1025" width="9.140625" style="78"/>
    <col min="1026" max="1026" width="27.28515625" style="78" customWidth="1"/>
    <col min="1027" max="1027" width="11.140625" style="78" customWidth="1"/>
    <col min="1028" max="1028" width="14.42578125" style="78" customWidth="1"/>
    <col min="1029" max="1029" width="12.85546875" style="78" customWidth="1"/>
    <col min="1030" max="1031" width="13.7109375" style="78" customWidth="1"/>
    <col min="1032" max="1032" width="18.140625" style="78" customWidth="1"/>
    <col min="1033" max="1281" width="9.140625" style="78"/>
    <col min="1282" max="1282" width="27.28515625" style="78" customWidth="1"/>
    <col min="1283" max="1283" width="11.140625" style="78" customWidth="1"/>
    <col min="1284" max="1284" width="14.42578125" style="78" customWidth="1"/>
    <col min="1285" max="1285" width="12.85546875" style="78" customWidth="1"/>
    <col min="1286" max="1287" width="13.7109375" style="78" customWidth="1"/>
    <col min="1288" max="1288" width="18.140625" style="78" customWidth="1"/>
    <col min="1289" max="1537" width="9.140625" style="78"/>
    <col min="1538" max="1538" width="27.28515625" style="78" customWidth="1"/>
    <col min="1539" max="1539" width="11.140625" style="78" customWidth="1"/>
    <col min="1540" max="1540" width="14.42578125" style="78" customWidth="1"/>
    <col min="1541" max="1541" width="12.85546875" style="78" customWidth="1"/>
    <col min="1542" max="1543" width="13.7109375" style="78" customWidth="1"/>
    <col min="1544" max="1544" width="18.140625" style="78" customWidth="1"/>
    <col min="1545" max="1793" width="9.140625" style="78"/>
    <col min="1794" max="1794" width="27.28515625" style="78" customWidth="1"/>
    <col min="1795" max="1795" width="11.140625" style="78" customWidth="1"/>
    <col min="1796" max="1796" width="14.42578125" style="78" customWidth="1"/>
    <col min="1797" max="1797" width="12.85546875" style="78" customWidth="1"/>
    <col min="1798" max="1799" width="13.7109375" style="78" customWidth="1"/>
    <col min="1800" max="1800" width="18.140625" style="78" customWidth="1"/>
    <col min="1801" max="2049" width="9.140625" style="78"/>
    <col min="2050" max="2050" width="27.28515625" style="78" customWidth="1"/>
    <col min="2051" max="2051" width="11.140625" style="78" customWidth="1"/>
    <col min="2052" max="2052" width="14.42578125" style="78" customWidth="1"/>
    <col min="2053" max="2053" width="12.85546875" style="78" customWidth="1"/>
    <col min="2054" max="2055" width="13.7109375" style="78" customWidth="1"/>
    <col min="2056" max="2056" width="18.140625" style="78" customWidth="1"/>
    <col min="2057" max="2305" width="9.140625" style="78"/>
    <col min="2306" max="2306" width="27.28515625" style="78" customWidth="1"/>
    <col min="2307" max="2307" width="11.140625" style="78" customWidth="1"/>
    <col min="2308" max="2308" width="14.42578125" style="78" customWidth="1"/>
    <col min="2309" max="2309" width="12.85546875" style="78" customWidth="1"/>
    <col min="2310" max="2311" width="13.7109375" style="78" customWidth="1"/>
    <col min="2312" max="2312" width="18.140625" style="78" customWidth="1"/>
    <col min="2313" max="2561" width="9.140625" style="78"/>
    <col min="2562" max="2562" width="27.28515625" style="78" customWidth="1"/>
    <col min="2563" max="2563" width="11.140625" style="78" customWidth="1"/>
    <col min="2564" max="2564" width="14.42578125" style="78" customWidth="1"/>
    <col min="2565" max="2565" width="12.85546875" style="78" customWidth="1"/>
    <col min="2566" max="2567" width="13.7109375" style="78" customWidth="1"/>
    <col min="2568" max="2568" width="18.140625" style="78" customWidth="1"/>
    <col min="2569" max="2817" width="9.140625" style="78"/>
    <col min="2818" max="2818" width="27.28515625" style="78" customWidth="1"/>
    <col min="2819" max="2819" width="11.140625" style="78" customWidth="1"/>
    <col min="2820" max="2820" width="14.42578125" style="78" customWidth="1"/>
    <col min="2821" max="2821" width="12.85546875" style="78" customWidth="1"/>
    <col min="2822" max="2823" width="13.7109375" style="78" customWidth="1"/>
    <col min="2824" max="2824" width="18.140625" style="78" customWidth="1"/>
    <col min="2825" max="3073" width="9.140625" style="78"/>
    <col min="3074" max="3074" width="27.28515625" style="78" customWidth="1"/>
    <col min="3075" max="3075" width="11.140625" style="78" customWidth="1"/>
    <col min="3076" max="3076" width="14.42578125" style="78" customWidth="1"/>
    <col min="3077" max="3077" width="12.85546875" style="78" customWidth="1"/>
    <col min="3078" max="3079" width="13.7109375" style="78" customWidth="1"/>
    <col min="3080" max="3080" width="18.140625" style="78" customWidth="1"/>
    <col min="3081" max="3329" width="9.140625" style="78"/>
    <col min="3330" max="3330" width="27.28515625" style="78" customWidth="1"/>
    <col min="3331" max="3331" width="11.140625" style="78" customWidth="1"/>
    <col min="3332" max="3332" width="14.42578125" style="78" customWidth="1"/>
    <col min="3333" max="3333" width="12.85546875" style="78" customWidth="1"/>
    <col min="3334" max="3335" width="13.7109375" style="78" customWidth="1"/>
    <col min="3336" max="3336" width="18.140625" style="78" customWidth="1"/>
    <col min="3337" max="3585" width="9.140625" style="78"/>
    <col min="3586" max="3586" width="27.28515625" style="78" customWidth="1"/>
    <col min="3587" max="3587" width="11.140625" style="78" customWidth="1"/>
    <col min="3588" max="3588" width="14.42578125" style="78" customWidth="1"/>
    <col min="3589" max="3589" width="12.85546875" style="78" customWidth="1"/>
    <col min="3590" max="3591" width="13.7109375" style="78" customWidth="1"/>
    <col min="3592" max="3592" width="18.140625" style="78" customWidth="1"/>
    <col min="3593" max="3841" width="9.140625" style="78"/>
    <col min="3842" max="3842" width="27.28515625" style="78" customWidth="1"/>
    <col min="3843" max="3843" width="11.140625" style="78" customWidth="1"/>
    <col min="3844" max="3844" width="14.42578125" style="78" customWidth="1"/>
    <col min="3845" max="3845" width="12.85546875" style="78" customWidth="1"/>
    <col min="3846" max="3847" width="13.7109375" style="78" customWidth="1"/>
    <col min="3848" max="3848" width="18.140625" style="78" customWidth="1"/>
    <col min="3849" max="4097" width="9.140625" style="78"/>
    <col min="4098" max="4098" width="27.28515625" style="78" customWidth="1"/>
    <col min="4099" max="4099" width="11.140625" style="78" customWidth="1"/>
    <col min="4100" max="4100" width="14.42578125" style="78" customWidth="1"/>
    <col min="4101" max="4101" width="12.85546875" style="78" customWidth="1"/>
    <col min="4102" max="4103" width="13.7109375" style="78" customWidth="1"/>
    <col min="4104" max="4104" width="18.140625" style="78" customWidth="1"/>
    <col min="4105" max="4353" width="9.140625" style="78"/>
    <col min="4354" max="4354" width="27.28515625" style="78" customWidth="1"/>
    <col min="4355" max="4355" width="11.140625" style="78" customWidth="1"/>
    <col min="4356" max="4356" width="14.42578125" style="78" customWidth="1"/>
    <col min="4357" max="4357" width="12.85546875" style="78" customWidth="1"/>
    <col min="4358" max="4359" width="13.7109375" style="78" customWidth="1"/>
    <col min="4360" max="4360" width="18.140625" style="78" customWidth="1"/>
    <col min="4361" max="4609" width="9.140625" style="78"/>
    <col min="4610" max="4610" width="27.28515625" style="78" customWidth="1"/>
    <col min="4611" max="4611" width="11.140625" style="78" customWidth="1"/>
    <col min="4612" max="4612" width="14.42578125" style="78" customWidth="1"/>
    <col min="4613" max="4613" width="12.85546875" style="78" customWidth="1"/>
    <col min="4614" max="4615" width="13.7109375" style="78" customWidth="1"/>
    <col min="4616" max="4616" width="18.140625" style="78" customWidth="1"/>
    <col min="4617" max="4865" width="9.140625" style="78"/>
    <col min="4866" max="4866" width="27.28515625" style="78" customWidth="1"/>
    <col min="4867" max="4867" width="11.140625" style="78" customWidth="1"/>
    <col min="4868" max="4868" width="14.42578125" style="78" customWidth="1"/>
    <col min="4869" max="4869" width="12.85546875" style="78" customWidth="1"/>
    <col min="4870" max="4871" width="13.7109375" style="78" customWidth="1"/>
    <col min="4872" max="4872" width="18.140625" style="78" customWidth="1"/>
    <col min="4873" max="5121" width="9.140625" style="78"/>
    <col min="5122" max="5122" width="27.28515625" style="78" customWidth="1"/>
    <col min="5123" max="5123" width="11.140625" style="78" customWidth="1"/>
    <col min="5124" max="5124" width="14.42578125" style="78" customWidth="1"/>
    <col min="5125" max="5125" width="12.85546875" style="78" customWidth="1"/>
    <col min="5126" max="5127" width="13.7109375" style="78" customWidth="1"/>
    <col min="5128" max="5128" width="18.140625" style="78" customWidth="1"/>
    <col min="5129" max="5377" width="9.140625" style="78"/>
    <col min="5378" max="5378" width="27.28515625" style="78" customWidth="1"/>
    <col min="5379" max="5379" width="11.140625" style="78" customWidth="1"/>
    <col min="5380" max="5380" width="14.42578125" style="78" customWidth="1"/>
    <col min="5381" max="5381" width="12.85546875" style="78" customWidth="1"/>
    <col min="5382" max="5383" width="13.7109375" style="78" customWidth="1"/>
    <col min="5384" max="5384" width="18.140625" style="78" customWidth="1"/>
    <col min="5385" max="5633" width="9.140625" style="78"/>
    <col min="5634" max="5634" width="27.28515625" style="78" customWidth="1"/>
    <col min="5635" max="5635" width="11.140625" style="78" customWidth="1"/>
    <col min="5636" max="5636" width="14.42578125" style="78" customWidth="1"/>
    <col min="5637" max="5637" width="12.85546875" style="78" customWidth="1"/>
    <col min="5638" max="5639" width="13.7109375" style="78" customWidth="1"/>
    <col min="5640" max="5640" width="18.140625" style="78" customWidth="1"/>
    <col min="5641" max="5889" width="9.140625" style="78"/>
    <col min="5890" max="5890" width="27.28515625" style="78" customWidth="1"/>
    <col min="5891" max="5891" width="11.140625" style="78" customWidth="1"/>
    <col min="5892" max="5892" width="14.42578125" style="78" customWidth="1"/>
    <col min="5893" max="5893" width="12.85546875" style="78" customWidth="1"/>
    <col min="5894" max="5895" width="13.7109375" style="78" customWidth="1"/>
    <col min="5896" max="5896" width="18.140625" style="78" customWidth="1"/>
    <col min="5897" max="6145" width="9.140625" style="78"/>
    <col min="6146" max="6146" width="27.28515625" style="78" customWidth="1"/>
    <col min="6147" max="6147" width="11.140625" style="78" customWidth="1"/>
    <col min="6148" max="6148" width="14.42578125" style="78" customWidth="1"/>
    <col min="6149" max="6149" width="12.85546875" style="78" customWidth="1"/>
    <col min="6150" max="6151" width="13.7109375" style="78" customWidth="1"/>
    <col min="6152" max="6152" width="18.140625" style="78" customWidth="1"/>
    <col min="6153" max="6401" width="9.140625" style="78"/>
    <col min="6402" max="6402" width="27.28515625" style="78" customWidth="1"/>
    <col min="6403" max="6403" width="11.140625" style="78" customWidth="1"/>
    <col min="6404" max="6404" width="14.42578125" style="78" customWidth="1"/>
    <col min="6405" max="6405" width="12.85546875" style="78" customWidth="1"/>
    <col min="6406" max="6407" width="13.7109375" style="78" customWidth="1"/>
    <col min="6408" max="6408" width="18.140625" style="78" customWidth="1"/>
    <col min="6409" max="6657" width="9.140625" style="78"/>
    <col min="6658" max="6658" width="27.28515625" style="78" customWidth="1"/>
    <col min="6659" max="6659" width="11.140625" style="78" customWidth="1"/>
    <col min="6660" max="6660" width="14.42578125" style="78" customWidth="1"/>
    <col min="6661" max="6661" width="12.85546875" style="78" customWidth="1"/>
    <col min="6662" max="6663" width="13.7109375" style="78" customWidth="1"/>
    <col min="6664" max="6664" width="18.140625" style="78" customWidth="1"/>
    <col min="6665" max="6913" width="9.140625" style="78"/>
    <col min="6914" max="6914" width="27.28515625" style="78" customWidth="1"/>
    <col min="6915" max="6915" width="11.140625" style="78" customWidth="1"/>
    <col min="6916" max="6916" width="14.42578125" style="78" customWidth="1"/>
    <col min="6917" max="6917" width="12.85546875" style="78" customWidth="1"/>
    <col min="6918" max="6919" width="13.7109375" style="78" customWidth="1"/>
    <col min="6920" max="6920" width="18.140625" style="78" customWidth="1"/>
    <col min="6921" max="7169" width="9.140625" style="78"/>
    <col min="7170" max="7170" width="27.28515625" style="78" customWidth="1"/>
    <col min="7171" max="7171" width="11.140625" style="78" customWidth="1"/>
    <col min="7172" max="7172" width="14.42578125" style="78" customWidth="1"/>
    <col min="7173" max="7173" width="12.85546875" style="78" customWidth="1"/>
    <col min="7174" max="7175" width="13.7109375" style="78" customWidth="1"/>
    <col min="7176" max="7176" width="18.140625" style="78" customWidth="1"/>
    <col min="7177" max="7425" width="9.140625" style="78"/>
    <col min="7426" max="7426" width="27.28515625" style="78" customWidth="1"/>
    <col min="7427" max="7427" width="11.140625" style="78" customWidth="1"/>
    <col min="7428" max="7428" width="14.42578125" style="78" customWidth="1"/>
    <col min="7429" max="7429" width="12.85546875" style="78" customWidth="1"/>
    <col min="7430" max="7431" width="13.7109375" style="78" customWidth="1"/>
    <col min="7432" max="7432" width="18.140625" style="78" customWidth="1"/>
    <col min="7433" max="7681" width="9.140625" style="78"/>
    <col min="7682" max="7682" width="27.28515625" style="78" customWidth="1"/>
    <col min="7683" max="7683" width="11.140625" style="78" customWidth="1"/>
    <col min="7684" max="7684" width="14.42578125" style="78" customWidth="1"/>
    <col min="7685" max="7685" width="12.85546875" style="78" customWidth="1"/>
    <col min="7686" max="7687" width="13.7109375" style="78" customWidth="1"/>
    <col min="7688" max="7688" width="18.140625" style="78" customWidth="1"/>
    <col min="7689" max="7937" width="9.140625" style="78"/>
    <col min="7938" max="7938" width="27.28515625" style="78" customWidth="1"/>
    <col min="7939" max="7939" width="11.140625" style="78" customWidth="1"/>
    <col min="7940" max="7940" width="14.42578125" style="78" customWidth="1"/>
    <col min="7941" max="7941" width="12.85546875" style="78" customWidth="1"/>
    <col min="7942" max="7943" width="13.7109375" style="78" customWidth="1"/>
    <col min="7944" max="7944" width="18.140625" style="78" customWidth="1"/>
    <col min="7945" max="8193" width="9.140625" style="78"/>
    <col min="8194" max="8194" width="27.28515625" style="78" customWidth="1"/>
    <col min="8195" max="8195" width="11.140625" style="78" customWidth="1"/>
    <col min="8196" max="8196" width="14.42578125" style="78" customWidth="1"/>
    <col min="8197" max="8197" width="12.85546875" style="78" customWidth="1"/>
    <col min="8198" max="8199" width="13.7109375" style="78" customWidth="1"/>
    <col min="8200" max="8200" width="18.140625" style="78" customWidth="1"/>
    <col min="8201" max="8449" width="9.140625" style="78"/>
    <col min="8450" max="8450" width="27.28515625" style="78" customWidth="1"/>
    <col min="8451" max="8451" width="11.140625" style="78" customWidth="1"/>
    <col min="8452" max="8452" width="14.42578125" style="78" customWidth="1"/>
    <col min="8453" max="8453" width="12.85546875" style="78" customWidth="1"/>
    <col min="8454" max="8455" width="13.7109375" style="78" customWidth="1"/>
    <col min="8456" max="8456" width="18.140625" style="78" customWidth="1"/>
    <col min="8457" max="8705" width="9.140625" style="78"/>
    <col min="8706" max="8706" width="27.28515625" style="78" customWidth="1"/>
    <col min="8707" max="8707" width="11.140625" style="78" customWidth="1"/>
    <col min="8708" max="8708" width="14.42578125" style="78" customWidth="1"/>
    <col min="8709" max="8709" width="12.85546875" style="78" customWidth="1"/>
    <col min="8710" max="8711" width="13.7109375" style="78" customWidth="1"/>
    <col min="8712" max="8712" width="18.140625" style="78" customWidth="1"/>
    <col min="8713" max="8961" width="9.140625" style="78"/>
    <col min="8962" max="8962" width="27.28515625" style="78" customWidth="1"/>
    <col min="8963" max="8963" width="11.140625" style="78" customWidth="1"/>
    <col min="8964" max="8964" width="14.42578125" style="78" customWidth="1"/>
    <col min="8965" max="8965" width="12.85546875" style="78" customWidth="1"/>
    <col min="8966" max="8967" width="13.7109375" style="78" customWidth="1"/>
    <col min="8968" max="8968" width="18.140625" style="78" customWidth="1"/>
    <col min="8969" max="9217" width="9.140625" style="78"/>
    <col min="9218" max="9218" width="27.28515625" style="78" customWidth="1"/>
    <col min="9219" max="9219" width="11.140625" style="78" customWidth="1"/>
    <col min="9220" max="9220" width="14.42578125" style="78" customWidth="1"/>
    <col min="9221" max="9221" width="12.85546875" style="78" customWidth="1"/>
    <col min="9222" max="9223" width="13.7109375" style="78" customWidth="1"/>
    <col min="9224" max="9224" width="18.140625" style="78" customWidth="1"/>
    <col min="9225" max="9473" width="9.140625" style="78"/>
    <col min="9474" max="9474" width="27.28515625" style="78" customWidth="1"/>
    <col min="9475" max="9475" width="11.140625" style="78" customWidth="1"/>
    <col min="9476" max="9476" width="14.42578125" style="78" customWidth="1"/>
    <col min="9477" max="9477" width="12.85546875" style="78" customWidth="1"/>
    <col min="9478" max="9479" width="13.7109375" style="78" customWidth="1"/>
    <col min="9480" max="9480" width="18.140625" style="78" customWidth="1"/>
    <col min="9481" max="9729" width="9.140625" style="78"/>
    <col min="9730" max="9730" width="27.28515625" style="78" customWidth="1"/>
    <col min="9731" max="9731" width="11.140625" style="78" customWidth="1"/>
    <col min="9732" max="9732" width="14.42578125" style="78" customWidth="1"/>
    <col min="9733" max="9733" width="12.85546875" style="78" customWidth="1"/>
    <col min="9734" max="9735" width="13.7109375" style="78" customWidth="1"/>
    <col min="9736" max="9736" width="18.140625" style="78" customWidth="1"/>
    <col min="9737" max="9985" width="9.140625" style="78"/>
    <col min="9986" max="9986" width="27.28515625" style="78" customWidth="1"/>
    <col min="9987" max="9987" width="11.140625" style="78" customWidth="1"/>
    <col min="9988" max="9988" width="14.42578125" style="78" customWidth="1"/>
    <col min="9989" max="9989" width="12.85546875" style="78" customWidth="1"/>
    <col min="9990" max="9991" width="13.7109375" style="78" customWidth="1"/>
    <col min="9992" max="9992" width="18.140625" style="78" customWidth="1"/>
    <col min="9993" max="10241" width="9.140625" style="78"/>
    <col min="10242" max="10242" width="27.28515625" style="78" customWidth="1"/>
    <col min="10243" max="10243" width="11.140625" style="78" customWidth="1"/>
    <col min="10244" max="10244" width="14.42578125" style="78" customWidth="1"/>
    <col min="10245" max="10245" width="12.85546875" style="78" customWidth="1"/>
    <col min="10246" max="10247" width="13.7109375" style="78" customWidth="1"/>
    <col min="10248" max="10248" width="18.140625" style="78" customWidth="1"/>
    <col min="10249" max="10497" width="9.140625" style="78"/>
    <col min="10498" max="10498" width="27.28515625" style="78" customWidth="1"/>
    <col min="10499" max="10499" width="11.140625" style="78" customWidth="1"/>
    <col min="10500" max="10500" width="14.42578125" style="78" customWidth="1"/>
    <col min="10501" max="10501" width="12.85546875" style="78" customWidth="1"/>
    <col min="10502" max="10503" width="13.7109375" style="78" customWidth="1"/>
    <col min="10504" max="10504" width="18.140625" style="78" customWidth="1"/>
    <col min="10505" max="10753" width="9.140625" style="78"/>
    <col min="10754" max="10754" width="27.28515625" style="78" customWidth="1"/>
    <col min="10755" max="10755" width="11.140625" style="78" customWidth="1"/>
    <col min="10756" max="10756" width="14.42578125" style="78" customWidth="1"/>
    <col min="10757" max="10757" width="12.85546875" style="78" customWidth="1"/>
    <col min="10758" max="10759" width="13.7109375" style="78" customWidth="1"/>
    <col min="10760" max="10760" width="18.140625" style="78" customWidth="1"/>
    <col min="10761" max="11009" width="9.140625" style="78"/>
    <col min="11010" max="11010" width="27.28515625" style="78" customWidth="1"/>
    <col min="11011" max="11011" width="11.140625" style="78" customWidth="1"/>
    <col min="11012" max="11012" width="14.42578125" style="78" customWidth="1"/>
    <col min="11013" max="11013" width="12.85546875" style="78" customWidth="1"/>
    <col min="11014" max="11015" width="13.7109375" style="78" customWidth="1"/>
    <col min="11016" max="11016" width="18.140625" style="78" customWidth="1"/>
    <col min="11017" max="11265" width="9.140625" style="78"/>
    <col min="11266" max="11266" width="27.28515625" style="78" customWidth="1"/>
    <col min="11267" max="11267" width="11.140625" style="78" customWidth="1"/>
    <col min="11268" max="11268" width="14.42578125" style="78" customWidth="1"/>
    <col min="11269" max="11269" width="12.85546875" style="78" customWidth="1"/>
    <col min="11270" max="11271" width="13.7109375" style="78" customWidth="1"/>
    <col min="11272" max="11272" width="18.140625" style="78" customWidth="1"/>
    <col min="11273" max="11521" width="9.140625" style="78"/>
    <col min="11522" max="11522" width="27.28515625" style="78" customWidth="1"/>
    <col min="11523" max="11523" width="11.140625" style="78" customWidth="1"/>
    <col min="11524" max="11524" width="14.42578125" style="78" customWidth="1"/>
    <col min="11525" max="11525" width="12.85546875" style="78" customWidth="1"/>
    <col min="11526" max="11527" width="13.7109375" style="78" customWidth="1"/>
    <col min="11528" max="11528" width="18.140625" style="78" customWidth="1"/>
    <col min="11529" max="11777" width="9.140625" style="78"/>
    <col min="11778" max="11778" width="27.28515625" style="78" customWidth="1"/>
    <col min="11779" max="11779" width="11.140625" style="78" customWidth="1"/>
    <col min="11780" max="11780" width="14.42578125" style="78" customWidth="1"/>
    <col min="11781" max="11781" width="12.85546875" style="78" customWidth="1"/>
    <col min="11782" max="11783" width="13.7109375" style="78" customWidth="1"/>
    <col min="11784" max="11784" width="18.140625" style="78" customWidth="1"/>
    <col min="11785" max="12033" width="9.140625" style="78"/>
    <col min="12034" max="12034" width="27.28515625" style="78" customWidth="1"/>
    <col min="12035" max="12035" width="11.140625" style="78" customWidth="1"/>
    <col min="12036" max="12036" width="14.42578125" style="78" customWidth="1"/>
    <col min="12037" max="12037" width="12.85546875" style="78" customWidth="1"/>
    <col min="12038" max="12039" width="13.7109375" style="78" customWidth="1"/>
    <col min="12040" max="12040" width="18.140625" style="78" customWidth="1"/>
    <col min="12041" max="12289" width="9.140625" style="78"/>
    <col min="12290" max="12290" width="27.28515625" style="78" customWidth="1"/>
    <col min="12291" max="12291" width="11.140625" style="78" customWidth="1"/>
    <col min="12292" max="12292" width="14.42578125" style="78" customWidth="1"/>
    <col min="12293" max="12293" width="12.85546875" style="78" customWidth="1"/>
    <col min="12294" max="12295" width="13.7109375" style="78" customWidth="1"/>
    <col min="12296" max="12296" width="18.140625" style="78" customWidth="1"/>
    <col min="12297" max="12545" width="9.140625" style="78"/>
    <col min="12546" max="12546" width="27.28515625" style="78" customWidth="1"/>
    <col min="12547" max="12547" width="11.140625" style="78" customWidth="1"/>
    <col min="12548" max="12548" width="14.42578125" style="78" customWidth="1"/>
    <col min="12549" max="12549" width="12.85546875" style="78" customWidth="1"/>
    <col min="12550" max="12551" width="13.7109375" style="78" customWidth="1"/>
    <col min="12552" max="12552" width="18.140625" style="78" customWidth="1"/>
    <col min="12553" max="12801" width="9.140625" style="78"/>
    <col min="12802" max="12802" width="27.28515625" style="78" customWidth="1"/>
    <col min="12803" max="12803" width="11.140625" style="78" customWidth="1"/>
    <col min="12804" max="12804" width="14.42578125" style="78" customWidth="1"/>
    <col min="12805" max="12805" width="12.85546875" style="78" customWidth="1"/>
    <col min="12806" max="12807" width="13.7109375" style="78" customWidth="1"/>
    <col min="12808" max="12808" width="18.140625" style="78" customWidth="1"/>
    <col min="12809" max="13057" width="9.140625" style="78"/>
    <col min="13058" max="13058" width="27.28515625" style="78" customWidth="1"/>
    <col min="13059" max="13059" width="11.140625" style="78" customWidth="1"/>
    <col min="13060" max="13060" width="14.42578125" style="78" customWidth="1"/>
    <col min="13061" max="13061" width="12.85546875" style="78" customWidth="1"/>
    <col min="13062" max="13063" width="13.7109375" style="78" customWidth="1"/>
    <col min="13064" max="13064" width="18.140625" style="78" customWidth="1"/>
    <col min="13065" max="13313" width="9.140625" style="78"/>
    <col min="13314" max="13314" width="27.28515625" style="78" customWidth="1"/>
    <col min="13315" max="13315" width="11.140625" style="78" customWidth="1"/>
    <col min="13316" max="13316" width="14.42578125" style="78" customWidth="1"/>
    <col min="13317" max="13317" width="12.85546875" style="78" customWidth="1"/>
    <col min="13318" max="13319" width="13.7109375" style="78" customWidth="1"/>
    <col min="13320" max="13320" width="18.140625" style="78" customWidth="1"/>
    <col min="13321" max="13569" width="9.140625" style="78"/>
    <col min="13570" max="13570" width="27.28515625" style="78" customWidth="1"/>
    <col min="13571" max="13571" width="11.140625" style="78" customWidth="1"/>
    <col min="13572" max="13572" width="14.42578125" style="78" customWidth="1"/>
    <col min="13573" max="13573" width="12.85546875" style="78" customWidth="1"/>
    <col min="13574" max="13575" width="13.7109375" style="78" customWidth="1"/>
    <col min="13576" max="13576" width="18.140625" style="78" customWidth="1"/>
    <col min="13577" max="13825" width="9.140625" style="78"/>
    <col min="13826" max="13826" width="27.28515625" style="78" customWidth="1"/>
    <col min="13827" max="13827" width="11.140625" style="78" customWidth="1"/>
    <col min="13828" max="13828" width="14.42578125" style="78" customWidth="1"/>
    <col min="13829" max="13829" width="12.85546875" style="78" customWidth="1"/>
    <col min="13830" max="13831" width="13.7109375" style="78" customWidth="1"/>
    <col min="13832" max="13832" width="18.140625" style="78" customWidth="1"/>
    <col min="13833" max="14081" width="9.140625" style="78"/>
    <col min="14082" max="14082" width="27.28515625" style="78" customWidth="1"/>
    <col min="14083" max="14083" width="11.140625" style="78" customWidth="1"/>
    <col min="14084" max="14084" width="14.42578125" style="78" customWidth="1"/>
    <col min="14085" max="14085" width="12.85546875" style="78" customWidth="1"/>
    <col min="14086" max="14087" width="13.7109375" style="78" customWidth="1"/>
    <col min="14088" max="14088" width="18.140625" style="78" customWidth="1"/>
    <col min="14089" max="14337" width="9.140625" style="78"/>
    <col min="14338" max="14338" width="27.28515625" style="78" customWidth="1"/>
    <col min="14339" max="14339" width="11.140625" style="78" customWidth="1"/>
    <col min="14340" max="14340" width="14.42578125" style="78" customWidth="1"/>
    <col min="14341" max="14341" width="12.85546875" style="78" customWidth="1"/>
    <col min="14342" max="14343" width="13.7109375" style="78" customWidth="1"/>
    <col min="14344" max="14344" width="18.140625" style="78" customWidth="1"/>
    <col min="14345" max="14593" width="9.140625" style="78"/>
    <col min="14594" max="14594" width="27.28515625" style="78" customWidth="1"/>
    <col min="14595" max="14595" width="11.140625" style="78" customWidth="1"/>
    <col min="14596" max="14596" width="14.42578125" style="78" customWidth="1"/>
    <col min="14597" max="14597" width="12.85546875" style="78" customWidth="1"/>
    <col min="14598" max="14599" width="13.7109375" style="78" customWidth="1"/>
    <col min="14600" max="14600" width="18.140625" style="78" customWidth="1"/>
    <col min="14601" max="14849" width="9.140625" style="78"/>
    <col min="14850" max="14850" width="27.28515625" style="78" customWidth="1"/>
    <col min="14851" max="14851" width="11.140625" style="78" customWidth="1"/>
    <col min="14852" max="14852" width="14.42578125" style="78" customWidth="1"/>
    <col min="14853" max="14853" width="12.85546875" style="78" customWidth="1"/>
    <col min="14854" max="14855" width="13.7109375" style="78" customWidth="1"/>
    <col min="14856" max="14856" width="18.140625" style="78" customWidth="1"/>
    <col min="14857" max="15105" width="9.140625" style="78"/>
    <col min="15106" max="15106" width="27.28515625" style="78" customWidth="1"/>
    <col min="15107" max="15107" width="11.140625" style="78" customWidth="1"/>
    <col min="15108" max="15108" width="14.42578125" style="78" customWidth="1"/>
    <col min="15109" max="15109" width="12.85546875" style="78" customWidth="1"/>
    <col min="15110" max="15111" width="13.7109375" style="78" customWidth="1"/>
    <col min="15112" max="15112" width="18.140625" style="78" customWidth="1"/>
    <col min="15113" max="15361" width="9.140625" style="78"/>
    <col min="15362" max="15362" width="27.28515625" style="78" customWidth="1"/>
    <col min="15363" max="15363" width="11.140625" style="78" customWidth="1"/>
    <col min="15364" max="15364" width="14.42578125" style="78" customWidth="1"/>
    <col min="15365" max="15365" width="12.85546875" style="78" customWidth="1"/>
    <col min="15366" max="15367" width="13.7109375" style="78" customWidth="1"/>
    <col min="15368" max="15368" width="18.140625" style="78" customWidth="1"/>
    <col min="15369" max="15617" width="9.140625" style="78"/>
    <col min="15618" max="15618" width="27.28515625" style="78" customWidth="1"/>
    <col min="15619" max="15619" width="11.140625" style="78" customWidth="1"/>
    <col min="15620" max="15620" width="14.42578125" style="78" customWidth="1"/>
    <col min="15621" max="15621" width="12.85546875" style="78" customWidth="1"/>
    <col min="15622" max="15623" width="13.7109375" style="78" customWidth="1"/>
    <col min="15624" max="15624" width="18.140625" style="78" customWidth="1"/>
    <col min="15625" max="15873" width="9.140625" style="78"/>
    <col min="15874" max="15874" width="27.28515625" style="78" customWidth="1"/>
    <col min="15875" max="15875" width="11.140625" style="78" customWidth="1"/>
    <col min="15876" max="15876" width="14.42578125" style="78" customWidth="1"/>
    <col min="15877" max="15877" width="12.85546875" style="78" customWidth="1"/>
    <col min="15878" max="15879" width="13.7109375" style="78" customWidth="1"/>
    <col min="15880" max="15880" width="18.140625" style="78" customWidth="1"/>
    <col min="15881" max="16129" width="9.140625" style="78"/>
    <col min="16130" max="16130" width="27.28515625" style="78" customWidth="1"/>
    <col min="16131" max="16131" width="11.140625" style="78" customWidth="1"/>
    <col min="16132" max="16132" width="14.42578125" style="78" customWidth="1"/>
    <col min="16133" max="16133" width="12.85546875" style="78" customWidth="1"/>
    <col min="16134" max="16135" width="13.7109375" style="78" customWidth="1"/>
    <col min="16136" max="16136" width="18.140625" style="78" customWidth="1"/>
    <col min="16137" max="16384" width="9.140625" style="78"/>
  </cols>
  <sheetData>
    <row r="1" spans="2:9" ht="15.75" x14ac:dyDescent="0.25">
      <c r="D1" s="912" t="s">
        <v>893</v>
      </c>
      <c r="E1" s="912"/>
      <c r="F1" s="912"/>
      <c r="G1" s="912"/>
      <c r="H1" s="912"/>
    </row>
    <row r="4" spans="2:9" ht="15.75" x14ac:dyDescent="0.25">
      <c r="B4" s="397"/>
    </row>
    <row r="5" spans="2:9" ht="15.75" x14ac:dyDescent="0.25">
      <c r="B5" s="913" t="s">
        <v>971</v>
      </c>
      <c r="C5" s="913"/>
      <c r="D5" s="913"/>
      <c r="E5" s="913"/>
      <c r="F5" s="913"/>
      <c r="G5" s="913"/>
      <c r="H5" s="913"/>
      <c r="I5" s="913"/>
    </row>
    <row r="6" spans="2:9" ht="15.75" x14ac:dyDescent="0.25">
      <c r="B6" s="79"/>
      <c r="C6" s="79"/>
      <c r="D6" s="79"/>
      <c r="E6" s="79"/>
      <c r="F6" s="79"/>
      <c r="G6" s="79"/>
      <c r="H6" s="79"/>
      <c r="I6" s="79"/>
    </row>
    <row r="7" spans="2:9" ht="16.5" thickBot="1" x14ac:dyDescent="0.3">
      <c r="C7" s="950"/>
      <c r="D7" s="950"/>
      <c r="E7" s="950"/>
      <c r="F7" s="950"/>
      <c r="G7" s="447"/>
    </row>
    <row r="8" spans="2:9" ht="13.5" hidden="1" thickBot="1" x14ac:dyDescent="0.25"/>
    <row r="9" spans="2:9" ht="39" customHeight="1" thickBot="1" x14ac:dyDescent="0.25">
      <c r="B9" s="461" t="s">
        <v>90</v>
      </c>
      <c r="C9" s="462" t="s">
        <v>91</v>
      </c>
      <c r="D9" s="463" t="s">
        <v>623</v>
      </c>
      <c r="E9" s="450" t="s">
        <v>624</v>
      </c>
      <c r="F9" s="450" t="s">
        <v>94</v>
      </c>
      <c r="G9" s="451" t="s">
        <v>625</v>
      </c>
      <c r="H9" s="452" t="s">
        <v>97</v>
      </c>
    </row>
    <row r="10" spans="2:9" ht="22.5" customHeight="1" x14ac:dyDescent="0.25">
      <c r="B10" s="464" t="s">
        <v>629</v>
      </c>
      <c r="C10" s="465">
        <v>1</v>
      </c>
      <c r="D10" s="744">
        <v>243000</v>
      </c>
      <c r="E10" s="772">
        <v>27000</v>
      </c>
      <c r="F10" s="772"/>
      <c r="G10" s="773"/>
      <c r="H10" s="746">
        <f>SUM(D10:G10)</f>
        <v>270000</v>
      </c>
    </row>
    <row r="11" spans="2:9" ht="15.75" hidden="1" x14ac:dyDescent="0.25">
      <c r="B11" s="466"/>
      <c r="C11" s="467"/>
      <c r="D11" s="747"/>
      <c r="E11" s="774"/>
      <c r="F11" s="774"/>
      <c r="G11" s="775"/>
      <c r="H11" s="776">
        <f>SUM(D11:F11)</f>
        <v>0</v>
      </c>
    </row>
    <row r="12" spans="2:9" ht="26.25" customHeight="1" thickBot="1" x14ac:dyDescent="0.3">
      <c r="B12" s="468" t="s">
        <v>787</v>
      </c>
      <c r="C12" s="469">
        <v>32</v>
      </c>
      <c r="D12" s="749">
        <v>31305000</v>
      </c>
      <c r="E12" s="777">
        <v>3444000</v>
      </c>
      <c r="F12" s="777">
        <v>6280000</v>
      </c>
      <c r="G12" s="778">
        <v>14374000</v>
      </c>
      <c r="H12" s="776">
        <f>SUM(D12:G12)</f>
        <v>55403000</v>
      </c>
    </row>
    <row r="13" spans="2:9" ht="35.25" customHeight="1" thickBot="1" x14ac:dyDescent="0.3">
      <c r="B13" s="416" t="s">
        <v>111</v>
      </c>
      <c r="C13" s="470">
        <f t="shared" ref="C13:H13" si="0">SUM(C10:C12)</f>
        <v>33</v>
      </c>
      <c r="D13" s="779">
        <f t="shared" si="0"/>
        <v>31548000</v>
      </c>
      <c r="E13" s="780">
        <f t="shared" si="0"/>
        <v>3471000</v>
      </c>
      <c r="F13" s="780">
        <f t="shared" si="0"/>
        <v>6280000</v>
      </c>
      <c r="G13" s="781">
        <f t="shared" si="0"/>
        <v>14374000</v>
      </c>
      <c r="H13" s="782">
        <f t="shared" si="0"/>
        <v>55673000</v>
      </c>
    </row>
    <row r="15" spans="2:9" ht="15.75" x14ac:dyDescent="0.25">
      <c r="B15" s="402"/>
      <c r="C15" s="458"/>
      <c r="D15" s="458"/>
      <c r="E15" s="458"/>
      <c r="F15" s="458"/>
      <c r="G15" s="458"/>
      <c r="H15" s="394"/>
    </row>
    <row r="16" spans="2:9" ht="15.75" x14ac:dyDescent="0.25">
      <c r="D16" s="912" t="s">
        <v>894</v>
      </c>
      <c r="E16" s="912"/>
      <c r="F16" s="912"/>
      <c r="G16" s="912"/>
      <c r="H16" s="912"/>
    </row>
    <row r="17" spans="2:9" ht="12.75" hidden="1" customHeight="1" x14ac:dyDescent="0.2"/>
    <row r="18" spans="2:9" ht="15" x14ac:dyDescent="0.25">
      <c r="B18"/>
      <c r="C18"/>
      <c r="D18"/>
      <c r="E18"/>
      <c r="F18"/>
      <c r="G18"/>
      <c r="H18"/>
      <c r="I18"/>
    </row>
    <row r="19" spans="2:9" ht="15.75" x14ac:dyDescent="0.25">
      <c r="B19" s="397"/>
    </row>
    <row r="20" spans="2:9" ht="15.75" x14ac:dyDescent="0.25">
      <c r="B20" s="913" t="s">
        <v>972</v>
      </c>
      <c r="C20" s="913"/>
      <c r="D20" s="913"/>
      <c r="E20" s="913"/>
      <c r="F20" s="913"/>
      <c r="G20" s="913"/>
      <c r="H20" s="913"/>
      <c r="I20" s="913"/>
    </row>
    <row r="21" spans="2:9" ht="15.75" x14ac:dyDescent="0.25">
      <c r="B21" s="79"/>
      <c r="C21" s="79"/>
      <c r="D21" s="79"/>
      <c r="E21" s="79"/>
      <c r="F21" s="79"/>
      <c r="G21" s="79"/>
      <c r="H21" s="79"/>
      <c r="I21" s="79"/>
    </row>
    <row r="22" spans="2:9" ht="16.5" thickBot="1" x14ac:dyDescent="0.3">
      <c r="C22" s="950"/>
      <c r="D22" s="950"/>
      <c r="E22" s="950"/>
      <c r="F22" s="950"/>
      <c r="G22" s="447"/>
    </row>
    <row r="23" spans="2:9" ht="12.75" hidden="1" customHeight="1" x14ac:dyDescent="0.2"/>
    <row r="24" spans="2:9" ht="16.5" customHeight="1" thickBot="1" x14ac:dyDescent="0.3">
      <c r="B24" s="471" t="s">
        <v>90</v>
      </c>
      <c r="C24" s="963" t="s">
        <v>895</v>
      </c>
      <c r="D24" s="964"/>
      <c r="E24" s="964" t="s">
        <v>896</v>
      </c>
      <c r="F24" s="964"/>
      <c r="G24" s="965"/>
      <c r="H24" s="783" t="s">
        <v>97</v>
      </c>
    </row>
    <row r="25" spans="2:9" ht="15.75" x14ac:dyDescent="0.25">
      <c r="B25" s="472" t="s">
        <v>630</v>
      </c>
      <c r="C25" s="966"/>
      <c r="D25" s="967"/>
      <c r="E25" s="970">
        <v>180000</v>
      </c>
      <c r="F25" s="971"/>
      <c r="G25" s="972"/>
      <c r="H25" s="784">
        <f>SUM(C25:G25)</f>
        <v>180000</v>
      </c>
    </row>
    <row r="26" spans="2:9" ht="16.5" thickBot="1" x14ac:dyDescent="0.3">
      <c r="B26" s="468" t="s">
        <v>788</v>
      </c>
      <c r="C26" s="968">
        <v>1337000</v>
      </c>
      <c r="D26" s="969"/>
      <c r="E26" s="973">
        <v>48900000</v>
      </c>
      <c r="F26" s="974"/>
      <c r="G26" s="975"/>
      <c r="H26" s="785">
        <f>SUM(C26:G26)</f>
        <v>50237000</v>
      </c>
    </row>
    <row r="27" spans="2:9" ht="16.5" thickBot="1" x14ac:dyDescent="0.3">
      <c r="B27" s="416" t="s">
        <v>111</v>
      </c>
      <c r="C27" s="960">
        <f>SUM(C25:D26)</f>
        <v>1337000</v>
      </c>
      <c r="D27" s="961"/>
      <c r="E27" s="961">
        <f>SUM(E25:G26)</f>
        <v>49080000</v>
      </c>
      <c r="F27" s="961"/>
      <c r="G27" s="962"/>
      <c r="H27" s="786">
        <f>SUM(C27:G27)</f>
        <v>50417000</v>
      </c>
    </row>
  </sheetData>
  <mergeCells count="14">
    <mergeCell ref="C27:D27"/>
    <mergeCell ref="E27:G27"/>
    <mergeCell ref="D1:H1"/>
    <mergeCell ref="B5:I5"/>
    <mergeCell ref="C7:F7"/>
    <mergeCell ref="D16:H16"/>
    <mergeCell ref="B20:I20"/>
    <mergeCell ref="C22:F22"/>
    <mergeCell ref="C24:D24"/>
    <mergeCell ref="E24:G24"/>
    <mergeCell ref="C25:D25"/>
    <mergeCell ref="C26:D26"/>
    <mergeCell ref="E25:G25"/>
    <mergeCell ref="E26:G26"/>
  </mergeCells>
  <pageMargins left="0.75" right="0.75" top="1" bottom="1" header="0.5" footer="0.5"/>
  <pageSetup paperSize="9" orientation="landscape" horizontalDpi="360" verticalDpi="36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84"/>
  <sheetViews>
    <sheetView topLeftCell="A4" zoomScaleNormal="100" workbookViewId="0">
      <selection activeCell="C28" sqref="C28"/>
    </sheetView>
  </sheetViews>
  <sheetFormatPr defaultRowHeight="15.75" x14ac:dyDescent="0.25"/>
  <cols>
    <col min="1" max="1" width="4.140625" style="473" customWidth="1"/>
    <col min="2" max="2" width="26.7109375" style="474" customWidth="1"/>
    <col min="3" max="3" width="8.7109375" style="474" customWidth="1"/>
    <col min="4" max="4" width="9.42578125" style="474" customWidth="1"/>
    <col min="5" max="5" width="9.5703125" style="474" customWidth="1"/>
    <col min="6" max="6" width="9.85546875" style="474" customWidth="1"/>
    <col min="7" max="7" width="8.7109375" style="474" bestFit="1" customWidth="1"/>
    <col min="8" max="8" width="10" style="474" customWidth="1"/>
    <col min="9" max="14" width="8.7109375" style="474" bestFit="1" customWidth="1"/>
    <col min="15" max="15" width="10.85546875" style="473" customWidth="1"/>
    <col min="16" max="256" width="9.140625" style="474"/>
    <col min="257" max="257" width="4.140625" style="474" customWidth="1"/>
    <col min="258" max="258" width="26.7109375" style="474" customWidth="1"/>
    <col min="259" max="260" width="7.7109375" style="474" customWidth="1"/>
    <col min="261" max="261" width="8.140625" style="474" customWidth="1"/>
    <col min="262" max="262" width="7.5703125" style="474" customWidth="1"/>
    <col min="263" max="263" width="7.42578125" style="474" customWidth="1"/>
    <col min="264" max="264" width="7.5703125" style="474" customWidth="1"/>
    <col min="265" max="265" width="7" style="474" customWidth="1"/>
    <col min="266" max="270" width="8.140625" style="474" customWidth="1"/>
    <col min="271" max="271" width="10.85546875" style="474" customWidth="1"/>
    <col min="272" max="512" width="9.140625" style="474"/>
    <col min="513" max="513" width="4.140625" style="474" customWidth="1"/>
    <col min="514" max="514" width="26.7109375" style="474" customWidth="1"/>
    <col min="515" max="516" width="7.7109375" style="474" customWidth="1"/>
    <col min="517" max="517" width="8.140625" style="474" customWidth="1"/>
    <col min="518" max="518" width="7.5703125" style="474" customWidth="1"/>
    <col min="519" max="519" width="7.42578125" style="474" customWidth="1"/>
    <col min="520" max="520" width="7.5703125" style="474" customWidth="1"/>
    <col min="521" max="521" width="7" style="474" customWidth="1"/>
    <col min="522" max="526" width="8.140625" style="474" customWidth="1"/>
    <col min="527" max="527" width="10.85546875" style="474" customWidth="1"/>
    <col min="528" max="768" width="9.140625" style="474"/>
    <col min="769" max="769" width="4.140625" style="474" customWidth="1"/>
    <col min="770" max="770" width="26.7109375" style="474" customWidth="1"/>
    <col min="771" max="772" width="7.7109375" style="474" customWidth="1"/>
    <col min="773" max="773" width="8.140625" style="474" customWidth="1"/>
    <col min="774" max="774" width="7.5703125" style="474" customWidth="1"/>
    <col min="775" max="775" width="7.42578125" style="474" customWidth="1"/>
    <col min="776" max="776" width="7.5703125" style="474" customWidth="1"/>
    <col min="777" max="777" width="7" style="474" customWidth="1"/>
    <col min="778" max="782" width="8.140625" style="474" customWidth="1"/>
    <col min="783" max="783" width="10.85546875" style="474" customWidth="1"/>
    <col min="784" max="1024" width="9.140625" style="474"/>
    <col min="1025" max="1025" width="4.140625" style="474" customWidth="1"/>
    <col min="1026" max="1026" width="26.7109375" style="474" customWidth="1"/>
    <col min="1027" max="1028" width="7.7109375" style="474" customWidth="1"/>
    <col min="1029" max="1029" width="8.140625" style="474" customWidth="1"/>
    <col min="1030" max="1030" width="7.5703125" style="474" customWidth="1"/>
    <col min="1031" max="1031" width="7.42578125" style="474" customWidth="1"/>
    <col min="1032" max="1032" width="7.5703125" style="474" customWidth="1"/>
    <col min="1033" max="1033" width="7" style="474" customWidth="1"/>
    <col min="1034" max="1038" width="8.140625" style="474" customWidth="1"/>
    <col min="1039" max="1039" width="10.85546875" style="474" customWidth="1"/>
    <col min="1040" max="1280" width="9.140625" style="474"/>
    <col min="1281" max="1281" width="4.140625" style="474" customWidth="1"/>
    <col min="1282" max="1282" width="26.7109375" style="474" customWidth="1"/>
    <col min="1283" max="1284" width="7.7109375" style="474" customWidth="1"/>
    <col min="1285" max="1285" width="8.140625" style="474" customWidth="1"/>
    <col min="1286" max="1286" width="7.5703125" style="474" customWidth="1"/>
    <col min="1287" max="1287" width="7.42578125" style="474" customWidth="1"/>
    <col min="1288" max="1288" width="7.5703125" style="474" customWidth="1"/>
    <col min="1289" max="1289" width="7" style="474" customWidth="1"/>
    <col min="1290" max="1294" width="8.140625" style="474" customWidth="1"/>
    <col min="1295" max="1295" width="10.85546875" style="474" customWidth="1"/>
    <col min="1296" max="1536" width="9.140625" style="474"/>
    <col min="1537" max="1537" width="4.140625" style="474" customWidth="1"/>
    <col min="1538" max="1538" width="26.7109375" style="474" customWidth="1"/>
    <col min="1539" max="1540" width="7.7109375" style="474" customWidth="1"/>
    <col min="1541" max="1541" width="8.140625" style="474" customWidth="1"/>
    <col min="1542" max="1542" width="7.5703125" style="474" customWidth="1"/>
    <col min="1543" max="1543" width="7.42578125" style="474" customWidth="1"/>
    <col min="1544" max="1544" width="7.5703125" style="474" customWidth="1"/>
    <col min="1545" max="1545" width="7" style="474" customWidth="1"/>
    <col min="1546" max="1550" width="8.140625" style="474" customWidth="1"/>
    <col min="1551" max="1551" width="10.85546875" style="474" customWidth="1"/>
    <col min="1552" max="1792" width="9.140625" style="474"/>
    <col min="1793" max="1793" width="4.140625" style="474" customWidth="1"/>
    <col min="1794" max="1794" width="26.7109375" style="474" customWidth="1"/>
    <col min="1795" max="1796" width="7.7109375" style="474" customWidth="1"/>
    <col min="1797" max="1797" width="8.140625" style="474" customWidth="1"/>
    <col min="1798" max="1798" width="7.5703125" style="474" customWidth="1"/>
    <col min="1799" max="1799" width="7.42578125" style="474" customWidth="1"/>
    <col min="1800" max="1800" width="7.5703125" style="474" customWidth="1"/>
    <col min="1801" max="1801" width="7" style="474" customWidth="1"/>
    <col min="1802" max="1806" width="8.140625" style="474" customWidth="1"/>
    <col min="1807" max="1807" width="10.85546875" style="474" customWidth="1"/>
    <col min="1808" max="2048" width="9.140625" style="474"/>
    <col min="2049" max="2049" width="4.140625" style="474" customWidth="1"/>
    <col min="2050" max="2050" width="26.7109375" style="474" customWidth="1"/>
    <col min="2051" max="2052" width="7.7109375" style="474" customWidth="1"/>
    <col min="2053" max="2053" width="8.140625" style="474" customWidth="1"/>
    <col min="2054" max="2054" width="7.5703125" style="474" customWidth="1"/>
    <col min="2055" max="2055" width="7.42578125" style="474" customWidth="1"/>
    <col min="2056" max="2056" width="7.5703125" style="474" customWidth="1"/>
    <col min="2057" max="2057" width="7" style="474" customWidth="1"/>
    <col min="2058" max="2062" width="8.140625" style="474" customWidth="1"/>
    <col min="2063" max="2063" width="10.85546875" style="474" customWidth="1"/>
    <col min="2064" max="2304" width="9.140625" style="474"/>
    <col min="2305" max="2305" width="4.140625" style="474" customWidth="1"/>
    <col min="2306" max="2306" width="26.7109375" style="474" customWidth="1"/>
    <col min="2307" max="2308" width="7.7109375" style="474" customWidth="1"/>
    <col min="2309" max="2309" width="8.140625" style="474" customWidth="1"/>
    <col min="2310" max="2310" width="7.5703125" style="474" customWidth="1"/>
    <col min="2311" max="2311" width="7.42578125" style="474" customWidth="1"/>
    <col min="2312" max="2312" width="7.5703125" style="474" customWidth="1"/>
    <col min="2313" max="2313" width="7" style="474" customWidth="1"/>
    <col min="2314" max="2318" width="8.140625" style="474" customWidth="1"/>
    <col min="2319" max="2319" width="10.85546875" style="474" customWidth="1"/>
    <col min="2320" max="2560" width="9.140625" style="474"/>
    <col min="2561" max="2561" width="4.140625" style="474" customWidth="1"/>
    <col min="2562" max="2562" width="26.7109375" style="474" customWidth="1"/>
    <col min="2563" max="2564" width="7.7109375" style="474" customWidth="1"/>
    <col min="2565" max="2565" width="8.140625" style="474" customWidth="1"/>
    <col min="2566" max="2566" width="7.5703125" style="474" customWidth="1"/>
    <col min="2567" max="2567" width="7.42578125" style="474" customWidth="1"/>
    <col min="2568" max="2568" width="7.5703125" style="474" customWidth="1"/>
    <col min="2569" max="2569" width="7" style="474" customWidth="1"/>
    <col min="2570" max="2574" width="8.140625" style="474" customWidth="1"/>
    <col min="2575" max="2575" width="10.85546875" style="474" customWidth="1"/>
    <col min="2576" max="2816" width="9.140625" style="474"/>
    <col min="2817" max="2817" width="4.140625" style="474" customWidth="1"/>
    <col min="2818" max="2818" width="26.7109375" style="474" customWidth="1"/>
    <col min="2819" max="2820" width="7.7109375" style="474" customWidth="1"/>
    <col min="2821" max="2821" width="8.140625" style="474" customWidth="1"/>
    <col min="2822" max="2822" width="7.5703125" style="474" customWidth="1"/>
    <col min="2823" max="2823" width="7.42578125" style="474" customWidth="1"/>
    <col min="2824" max="2824" width="7.5703125" style="474" customWidth="1"/>
    <col min="2825" max="2825" width="7" style="474" customWidth="1"/>
    <col min="2826" max="2830" width="8.140625" style="474" customWidth="1"/>
    <col min="2831" max="2831" width="10.85546875" style="474" customWidth="1"/>
    <col min="2832" max="3072" width="9.140625" style="474"/>
    <col min="3073" max="3073" width="4.140625" style="474" customWidth="1"/>
    <col min="3074" max="3074" width="26.7109375" style="474" customWidth="1"/>
    <col min="3075" max="3076" width="7.7109375" style="474" customWidth="1"/>
    <col min="3077" max="3077" width="8.140625" style="474" customWidth="1"/>
    <col min="3078" max="3078" width="7.5703125" style="474" customWidth="1"/>
    <col min="3079" max="3079" width="7.42578125" style="474" customWidth="1"/>
    <col min="3080" max="3080" width="7.5703125" style="474" customWidth="1"/>
    <col min="3081" max="3081" width="7" style="474" customWidth="1"/>
    <col min="3082" max="3086" width="8.140625" style="474" customWidth="1"/>
    <col min="3087" max="3087" width="10.85546875" style="474" customWidth="1"/>
    <col min="3088" max="3328" width="9.140625" style="474"/>
    <col min="3329" max="3329" width="4.140625" style="474" customWidth="1"/>
    <col min="3330" max="3330" width="26.7109375" style="474" customWidth="1"/>
    <col min="3331" max="3332" width="7.7109375" style="474" customWidth="1"/>
    <col min="3333" max="3333" width="8.140625" style="474" customWidth="1"/>
    <col min="3334" max="3334" width="7.5703125" style="474" customWidth="1"/>
    <col min="3335" max="3335" width="7.42578125" style="474" customWidth="1"/>
    <col min="3336" max="3336" width="7.5703125" style="474" customWidth="1"/>
    <col min="3337" max="3337" width="7" style="474" customWidth="1"/>
    <col min="3338" max="3342" width="8.140625" style="474" customWidth="1"/>
    <col min="3343" max="3343" width="10.85546875" style="474" customWidth="1"/>
    <col min="3344" max="3584" width="9.140625" style="474"/>
    <col min="3585" max="3585" width="4.140625" style="474" customWidth="1"/>
    <col min="3586" max="3586" width="26.7109375" style="474" customWidth="1"/>
    <col min="3587" max="3588" width="7.7109375" style="474" customWidth="1"/>
    <col min="3589" max="3589" width="8.140625" style="474" customWidth="1"/>
    <col min="3590" max="3590" width="7.5703125" style="474" customWidth="1"/>
    <col min="3591" max="3591" width="7.42578125" style="474" customWidth="1"/>
    <col min="3592" max="3592" width="7.5703125" style="474" customWidth="1"/>
    <col min="3593" max="3593" width="7" style="474" customWidth="1"/>
    <col min="3594" max="3598" width="8.140625" style="474" customWidth="1"/>
    <col min="3599" max="3599" width="10.85546875" style="474" customWidth="1"/>
    <col min="3600" max="3840" width="9.140625" style="474"/>
    <col min="3841" max="3841" width="4.140625" style="474" customWidth="1"/>
    <col min="3842" max="3842" width="26.7109375" style="474" customWidth="1"/>
    <col min="3843" max="3844" width="7.7109375" style="474" customWidth="1"/>
    <col min="3845" max="3845" width="8.140625" style="474" customWidth="1"/>
    <col min="3846" max="3846" width="7.5703125" style="474" customWidth="1"/>
    <col min="3847" max="3847" width="7.42578125" style="474" customWidth="1"/>
    <col min="3848" max="3848" width="7.5703125" style="474" customWidth="1"/>
    <col min="3849" max="3849" width="7" style="474" customWidth="1"/>
    <col min="3850" max="3854" width="8.140625" style="474" customWidth="1"/>
    <col min="3855" max="3855" width="10.85546875" style="474" customWidth="1"/>
    <col min="3856" max="4096" width="9.140625" style="474"/>
    <col min="4097" max="4097" width="4.140625" style="474" customWidth="1"/>
    <col min="4098" max="4098" width="26.7109375" style="474" customWidth="1"/>
    <col min="4099" max="4100" width="7.7109375" style="474" customWidth="1"/>
    <col min="4101" max="4101" width="8.140625" style="474" customWidth="1"/>
    <col min="4102" max="4102" width="7.5703125" style="474" customWidth="1"/>
    <col min="4103" max="4103" width="7.42578125" style="474" customWidth="1"/>
    <col min="4104" max="4104" width="7.5703125" style="474" customWidth="1"/>
    <col min="4105" max="4105" width="7" style="474" customWidth="1"/>
    <col min="4106" max="4110" width="8.140625" style="474" customWidth="1"/>
    <col min="4111" max="4111" width="10.85546875" style="474" customWidth="1"/>
    <col min="4112" max="4352" width="9.140625" style="474"/>
    <col min="4353" max="4353" width="4.140625" style="474" customWidth="1"/>
    <col min="4354" max="4354" width="26.7109375" style="474" customWidth="1"/>
    <col min="4355" max="4356" width="7.7109375" style="474" customWidth="1"/>
    <col min="4357" max="4357" width="8.140625" style="474" customWidth="1"/>
    <col min="4358" max="4358" width="7.5703125" style="474" customWidth="1"/>
    <col min="4359" max="4359" width="7.42578125" style="474" customWidth="1"/>
    <col min="4360" max="4360" width="7.5703125" style="474" customWidth="1"/>
    <col min="4361" max="4361" width="7" style="474" customWidth="1"/>
    <col min="4362" max="4366" width="8.140625" style="474" customWidth="1"/>
    <col min="4367" max="4367" width="10.85546875" style="474" customWidth="1"/>
    <col min="4368" max="4608" width="9.140625" style="474"/>
    <col min="4609" max="4609" width="4.140625" style="474" customWidth="1"/>
    <col min="4610" max="4610" width="26.7109375" style="474" customWidth="1"/>
    <col min="4611" max="4612" width="7.7109375" style="474" customWidth="1"/>
    <col min="4613" max="4613" width="8.140625" style="474" customWidth="1"/>
    <col min="4614" max="4614" width="7.5703125" style="474" customWidth="1"/>
    <col min="4615" max="4615" width="7.42578125" style="474" customWidth="1"/>
    <col min="4616" max="4616" width="7.5703125" style="474" customWidth="1"/>
    <col min="4617" max="4617" width="7" style="474" customWidth="1"/>
    <col min="4618" max="4622" width="8.140625" style="474" customWidth="1"/>
    <col min="4623" max="4623" width="10.85546875" style="474" customWidth="1"/>
    <col min="4624" max="4864" width="9.140625" style="474"/>
    <col min="4865" max="4865" width="4.140625" style="474" customWidth="1"/>
    <col min="4866" max="4866" width="26.7109375" style="474" customWidth="1"/>
    <col min="4867" max="4868" width="7.7109375" style="474" customWidth="1"/>
    <col min="4869" max="4869" width="8.140625" style="474" customWidth="1"/>
    <col min="4870" max="4870" width="7.5703125" style="474" customWidth="1"/>
    <col min="4871" max="4871" width="7.42578125" style="474" customWidth="1"/>
    <col min="4872" max="4872" width="7.5703125" style="474" customWidth="1"/>
    <col min="4873" max="4873" width="7" style="474" customWidth="1"/>
    <col min="4874" max="4878" width="8.140625" style="474" customWidth="1"/>
    <col min="4879" max="4879" width="10.85546875" style="474" customWidth="1"/>
    <col min="4880" max="5120" width="9.140625" style="474"/>
    <col min="5121" max="5121" width="4.140625" style="474" customWidth="1"/>
    <col min="5122" max="5122" width="26.7109375" style="474" customWidth="1"/>
    <col min="5123" max="5124" width="7.7109375" style="474" customWidth="1"/>
    <col min="5125" max="5125" width="8.140625" style="474" customWidth="1"/>
    <col min="5126" max="5126" width="7.5703125" style="474" customWidth="1"/>
    <col min="5127" max="5127" width="7.42578125" style="474" customWidth="1"/>
    <col min="5128" max="5128" width="7.5703125" style="474" customWidth="1"/>
    <col min="5129" max="5129" width="7" style="474" customWidth="1"/>
    <col min="5130" max="5134" width="8.140625" style="474" customWidth="1"/>
    <col min="5135" max="5135" width="10.85546875" style="474" customWidth="1"/>
    <col min="5136" max="5376" width="9.140625" style="474"/>
    <col min="5377" max="5377" width="4.140625" style="474" customWidth="1"/>
    <col min="5378" max="5378" width="26.7109375" style="474" customWidth="1"/>
    <col min="5379" max="5380" width="7.7109375" style="474" customWidth="1"/>
    <col min="5381" max="5381" width="8.140625" style="474" customWidth="1"/>
    <col min="5382" max="5382" width="7.5703125" style="474" customWidth="1"/>
    <col min="5383" max="5383" width="7.42578125" style="474" customWidth="1"/>
    <col min="5384" max="5384" width="7.5703125" style="474" customWidth="1"/>
    <col min="5385" max="5385" width="7" style="474" customWidth="1"/>
    <col min="5386" max="5390" width="8.140625" style="474" customWidth="1"/>
    <col min="5391" max="5391" width="10.85546875" style="474" customWidth="1"/>
    <col min="5392" max="5632" width="9.140625" style="474"/>
    <col min="5633" max="5633" width="4.140625" style="474" customWidth="1"/>
    <col min="5634" max="5634" width="26.7109375" style="474" customWidth="1"/>
    <col min="5635" max="5636" width="7.7109375" style="474" customWidth="1"/>
    <col min="5637" max="5637" width="8.140625" style="474" customWidth="1"/>
    <col min="5638" max="5638" width="7.5703125" style="474" customWidth="1"/>
    <col min="5639" max="5639" width="7.42578125" style="474" customWidth="1"/>
    <col min="5640" max="5640" width="7.5703125" style="474" customWidth="1"/>
    <col min="5641" max="5641" width="7" style="474" customWidth="1"/>
    <col min="5642" max="5646" width="8.140625" style="474" customWidth="1"/>
    <col min="5647" max="5647" width="10.85546875" style="474" customWidth="1"/>
    <col min="5648" max="5888" width="9.140625" style="474"/>
    <col min="5889" max="5889" width="4.140625" style="474" customWidth="1"/>
    <col min="5890" max="5890" width="26.7109375" style="474" customWidth="1"/>
    <col min="5891" max="5892" width="7.7109375" style="474" customWidth="1"/>
    <col min="5893" max="5893" width="8.140625" style="474" customWidth="1"/>
    <col min="5894" max="5894" width="7.5703125" style="474" customWidth="1"/>
    <col min="5895" max="5895" width="7.42578125" style="474" customWidth="1"/>
    <col min="5896" max="5896" width="7.5703125" style="474" customWidth="1"/>
    <col min="5897" max="5897" width="7" style="474" customWidth="1"/>
    <col min="5898" max="5902" width="8.140625" style="474" customWidth="1"/>
    <col min="5903" max="5903" width="10.85546875" style="474" customWidth="1"/>
    <col min="5904" max="6144" width="9.140625" style="474"/>
    <col min="6145" max="6145" width="4.140625" style="474" customWidth="1"/>
    <col min="6146" max="6146" width="26.7109375" style="474" customWidth="1"/>
    <col min="6147" max="6148" width="7.7109375" style="474" customWidth="1"/>
    <col min="6149" max="6149" width="8.140625" style="474" customWidth="1"/>
    <col min="6150" max="6150" width="7.5703125" style="474" customWidth="1"/>
    <col min="6151" max="6151" width="7.42578125" style="474" customWidth="1"/>
    <col min="6152" max="6152" width="7.5703125" style="474" customWidth="1"/>
    <col min="6153" max="6153" width="7" style="474" customWidth="1"/>
    <col min="6154" max="6158" width="8.140625" style="474" customWidth="1"/>
    <col min="6159" max="6159" width="10.85546875" style="474" customWidth="1"/>
    <col min="6160" max="6400" width="9.140625" style="474"/>
    <col min="6401" max="6401" width="4.140625" style="474" customWidth="1"/>
    <col min="6402" max="6402" width="26.7109375" style="474" customWidth="1"/>
    <col min="6403" max="6404" width="7.7109375" style="474" customWidth="1"/>
    <col min="6405" max="6405" width="8.140625" style="474" customWidth="1"/>
    <col min="6406" max="6406" width="7.5703125" style="474" customWidth="1"/>
    <col min="6407" max="6407" width="7.42578125" style="474" customWidth="1"/>
    <col min="6408" max="6408" width="7.5703125" style="474" customWidth="1"/>
    <col min="6409" max="6409" width="7" style="474" customWidth="1"/>
    <col min="6410" max="6414" width="8.140625" style="474" customWidth="1"/>
    <col min="6415" max="6415" width="10.85546875" style="474" customWidth="1"/>
    <col min="6416" max="6656" width="9.140625" style="474"/>
    <col min="6657" max="6657" width="4.140625" style="474" customWidth="1"/>
    <col min="6658" max="6658" width="26.7109375" style="474" customWidth="1"/>
    <col min="6659" max="6660" width="7.7109375" style="474" customWidth="1"/>
    <col min="6661" max="6661" width="8.140625" style="474" customWidth="1"/>
    <col min="6662" max="6662" width="7.5703125" style="474" customWidth="1"/>
    <col min="6663" max="6663" width="7.42578125" style="474" customWidth="1"/>
    <col min="6664" max="6664" width="7.5703125" style="474" customWidth="1"/>
    <col min="6665" max="6665" width="7" style="474" customWidth="1"/>
    <col min="6666" max="6670" width="8.140625" style="474" customWidth="1"/>
    <col min="6671" max="6671" width="10.85546875" style="474" customWidth="1"/>
    <col min="6672" max="6912" width="9.140625" style="474"/>
    <col min="6913" max="6913" width="4.140625" style="474" customWidth="1"/>
    <col min="6914" max="6914" width="26.7109375" style="474" customWidth="1"/>
    <col min="6915" max="6916" width="7.7109375" style="474" customWidth="1"/>
    <col min="6917" max="6917" width="8.140625" style="474" customWidth="1"/>
    <col min="6918" max="6918" width="7.5703125" style="474" customWidth="1"/>
    <col min="6919" max="6919" width="7.42578125" style="474" customWidth="1"/>
    <col min="6920" max="6920" width="7.5703125" style="474" customWidth="1"/>
    <col min="6921" max="6921" width="7" style="474" customWidth="1"/>
    <col min="6922" max="6926" width="8.140625" style="474" customWidth="1"/>
    <col min="6927" max="6927" width="10.85546875" style="474" customWidth="1"/>
    <col min="6928" max="7168" width="9.140625" style="474"/>
    <col min="7169" max="7169" width="4.140625" style="474" customWidth="1"/>
    <col min="7170" max="7170" width="26.7109375" style="474" customWidth="1"/>
    <col min="7171" max="7172" width="7.7109375" style="474" customWidth="1"/>
    <col min="7173" max="7173" width="8.140625" style="474" customWidth="1"/>
    <col min="7174" max="7174" width="7.5703125" style="474" customWidth="1"/>
    <col min="7175" max="7175" width="7.42578125" style="474" customWidth="1"/>
    <col min="7176" max="7176" width="7.5703125" style="474" customWidth="1"/>
    <col min="7177" max="7177" width="7" style="474" customWidth="1"/>
    <col min="7178" max="7182" width="8.140625" style="474" customWidth="1"/>
    <col min="7183" max="7183" width="10.85546875" style="474" customWidth="1"/>
    <col min="7184" max="7424" width="9.140625" style="474"/>
    <col min="7425" max="7425" width="4.140625" style="474" customWidth="1"/>
    <col min="7426" max="7426" width="26.7109375" style="474" customWidth="1"/>
    <col min="7427" max="7428" width="7.7109375" style="474" customWidth="1"/>
    <col min="7429" max="7429" width="8.140625" style="474" customWidth="1"/>
    <col min="7430" max="7430" width="7.5703125" style="474" customWidth="1"/>
    <col min="7431" max="7431" width="7.42578125" style="474" customWidth="1"/>
    <col min="7432" max="7432" width="7.5703125" style="474" customWidth="1"/>
    <col min="7433" max="7433" width="7" style="474" customWidth="1"/>
    <col min="7434" max="7438" width="8.140625" style="474" customWidth="1"/>
    <col min="7439" max="7439" width="10.85546875" style="474" customWidth="1"/>
    <col min="7440" max="7680" width="9.140625" style="474"/>
    <col min="7681" max="7681" width="4.140625" style="474" customWidth="1"/>
    <col min="7682" max="7682" width="26.7109375" style="474" customWidth="1"/>
    <col min="7683" max="7684" width="7.7109375" style="474" customWidth="1"/>
    <col min="7685" max="7685" width="8.140625" style="474" customWidth="1"/>
    <col min="7686" max="7686" width="7.5703125" style="474" customWidth="1"/>
    <col min="7687" max="7687" width="7.42578125" style="474" customWidth="1"/>
    <col min="7688" max="7688" width="7.5703125" style="474" customWidth="1"/>
    <col min="7689" max="7689" width="7" style="474" customWidth="1"/>
    <col min="7690" max="7694" width="8.140625" style="474" customWidth="1"/>
    <col min="7695" max="7695" width="10.85546875" style="474" customWidth="1"/>
    <col min="7696" max="7936" width="9.140625" style="474"/>
    <col min="7937" max="7937" width="4.140625" style="474" customWidth="1"/>
    <col min="7938" max="7938" width="26.7109375" style="474" customWidth="1"/>
    <col min="7939" max="7940" width="7.7109375" style="474" customWidth="1"/>
    <col min="7941" max="7941" width="8.140625" style="474" customWidth="1"/>
    <col min="7942" max="7942" width="7.5703125" style="474" customWidth="1"/>
    <col min="7943" max="7943" width="7.42578125" style="474" customWidth="1"/>
    <col min="7944" max="7944" width="7.5703125" style="474" customWidth="1"/>
    <col min="7945" max="7945" width="7" style="474" customWidth="1"/>
    <col min="7946" max="7950" width="8.140625" style="474" customWidth="1"/>
    <col min="7951" max="7951" width="10.85546875" style="474" customWidth="1"/>
    <col min="7952" max="8192" width="9.140625" style="474"/>
    <col min="8193" max="8193" width="4.140625" style="474" customWidth="1"/>
    <col min="8194" max="8194" width="26.7109375" style="474" customWidth="1"/>
    <col min="8195" max="8196" width="7.7109375" style="474" customWidth="1"/>
    <col min="8197" max="8197" width="8.140625" style="474" customWidth="1"/>
    <col min="8198" max="8198" width="7.5703125" style="474" customWidth="1"/>
    <col min="8199" max="8199" width="7.42578125" style="474" customWidth="1"/>
    <col min="8200" max="8200" width="7.5703125" style="474" customWidth="1"/>
    <col min="8201" max="8201" width="7" style="474" customWidth="1"/>
    <col min="8202" max="8206" width="8.140625" style="474" customWidth="1"/>
    <col min="8207" max="8207" width="10.85546875" style="474" customWidth="1"/>
    <col min="8208" max="8448" width="9.140625" style="474"/>
    <col min="8449" max="8449" width="4.140625" style="474" customWidth="1"/>
    <col min="8450" max="8450" width="26.7109375" style="474" customWidth="1"/>
    <col min="8451" max="8452" width="7.7109375" style="474" customWidth="1"/>
    <col min="8453" max="8453" width="8.140625" style="474" customWidth="1"/>
    <col min="8454" max="8454" width="7.5703125" style="474" customWidth="1"/>
    <col min="8455" max="8455" width="7.42578125" style="474" customWidth="1"/>
    <col min="8456" max="8456" width="7.5703125" style="474" customWidth="1"/>
    <col min="8457" max="8457" width="7" style="474" customWidth="1"/>
    <col min="8458" max="8462" width="8.140625" style="474" customWidth="1"/>
    <col min="8463" max="8463" width="10.85546875" style="474" customWidth="1"/>
    <col min="8464" max="8704" width="9.140625" style="474"/>
    <col min="8705" max="8705" width="4.140625" style="474" customWidth="1"/>
    <col min="8706" max="8706" width="26.7109375" style="474" customWidth="1"/>
    <col min="8707" max="8708" width="7.7109375" style="474" customWidth="1"/>
    <col min="8709" max="8709" width="8.140625" style="474" customWidth="1"/>
    <col min="8710" max="8710" width="7.5703125" style="474" customWidth="1"/>
    <col min="8711" max="8711" width="7.42578125" style="474" customWidth="1"/>
    <col min="8712" max="8712" width="7.5703125" style="474" customWidth="1"/>
    <col min="8713" max="8713" width="7" style="474" customWidth="1"/>
    <col min="8714" max="8718" width="8.140625" style="474" customWidth="1"/>
    <col min="8719" max="8719" width="10.85546875" style="474" customWidth="1"/>
    <col min="8720" max="8960" width="9.140625" style="474"/>
    <col min="8961" max="8961" width="4.140625" style="474" customWidth="1"/>
    <col min="8962" max="8962" width="26.7109375" style="474" customWidth="1"/>
    <col min="8963" max="8964" width="7.7109375" style="474" customWidth="1"/>
    <col min="8965" max="8965" width="8.140625" style="474" customWidth="1"/>
    <col min="8966" max="8966" width="7.5703125" style="474" customWidth="1"/>
    <col min="8967" max="8967" width="7.42578125" style="474" customWidth="1"/>
    <col min="8968" max="8968" width="7.5703125" style="474" customWidth="1"/>
    <col min="8969" max="8969" width="7" style="474" customWidth="1"/>
    <col min="8970" max="8974" width="8.140625" style="474" customWidth="1"/>
    <col min="8975" max="8975" width="10.85546875" style="474" customWidth="1"/>
    <col min="8976" max="9216" width="9.140625" style="474"/>
    <col min="9217" max="9217" width="4.140625" style="474" customWidth="1"/>
    <col min="9218" max="9218" width="26.7109375" style="474" customWidth="1"/>
    <col min="9219" max="9220" width="7.7109375" style="474" customWidth="1"/>
    <col min="9221" max="9221" width="8.140625" style="474" customWidth="1"/>
    <col min="9222" max="9222" width="7.5703125" style="474" customWidth="1"/>
    <col min="9223" max="9223" width="7.42578125" style="474" customWidth="1"/>
    <col min="9224" max="9224" width="7.5703125" style="474" customWidth="1"/>
    <col min="9225" max="9225" width="7" style="474" customWidth="1"/>
    <col min="9226" max="9230" width="8.140625" style="474" customWidth="1"/>
    <col min="9231" max="9231" width="10.85546875" style="474" customWidth="1"/>
    <col min="9232" max="9472" width="9.140625" style="474"/>
    <col min="9473" max="9473" width="4.140625" style="474" customWidth="1"/>
    <col min="9474" max="9474" width="26.7109375" style="474" customWidth="1"/>
    <col min="9475" max="9476" width="7.7109375" style="474" customWidth="1"/>
    <col min="9477" max="9477" width="8.140625" style="474" customWidth="1"/>
    <col min="9478" max="9478" width="7.5703125" style="474" customWidth="1"/>
    <col min="9479" max="9479" width="7.42578125" style="474" customWidth="1"/>
    <col min="9480" max="9480" width="7.5703125" style="474" customWidth="1"/>
    <col min="9481" max="9481" width="7" style="474" customWidth="1"/>
    <col min="9482" max="9486" width="8.140625" style="474" customWidth="1"/>
    <col min="9487" max="9487" width="10.85546875" style="474" customWidth="1"/>
    <col min="9488" max="9728" width="9.140625" style="474"/>
    <col min="9729" max="9729" width="4.140625" style="474" customWidth="1"/>
    <col min="9730" max="9730" width="26.7109375" style="474" customWidth="1"/>
    <col min="9731" max="9732" width="7.7109375" style="474" customWidth="1"/>
    <col min="9733" max="9733" width="8.140625" style="474" customWidth="1"/>
    <col min="9734" max="9734" width="7.5703125" style="474" customWidth="1"/>
    <col min="9735" max="9735" width="7.42578125" style="474" customWidth="1"/>
    <col min="9736" max="9736" width="7.5703125" style="474" customWidth="1"/>
    <col min="9737" max="9737" width="7" style="474" customWidth="1"/>
    <col min="9738" max="9742" width="8.140625" style="474" customWidth="1"/>
    <col min="9743" max="9743" width="10.85546875" style="474" customWidth="1"/>
    <col min="9744" max="9984" width="9.140625" style="474"/>
    <col min="9985" max="9985" width="4.140625" style="474" customWidth="1"/>
    <col min="9986" max="9986" width="26.7109375" style="474" customWidth="1"/>
    <col min="9987" max="9988" width="7.7109375" style="474" customWidth="1"/>
    <col min="9989" max="9989" width="8.140625" style="474" customWidth="1"/>
    <col min="9990" max="9990" width="7.5703125" style="474" customWidth="1"/>
    <col min="9991" max="9991" width="7.42578125" style="474" customWidth="1"/>
    <col min="9992" max="9992" width="7.5703125" style="474" customWidth="1"/>
    <col min="9993" max="9993" width="7" style="474" customWidth="1"/>
    <col min="9994" max="9998" width="8.140625" style="474" customWidth="1"/>
    <col min="9999" max="9999" width="10.85546875" style="474" customWidth="1"/>
    <col min="10000" max="10240" width="9.140625" style="474"/>
    <col min="10241" max="10241" width="4.140625" style="474" customWidth="1"/>
    <col min="10242" max="10242" width="26.7109375" style="474" customWidth="1"/>
    <col min="10243" max="10244" width="7.7109375" style="474" customWidth="1"/>
    <col min="10245" max="10245" width="8.140625" style="474" customWidth="1"/>
    <col min="10246" max="10246" width="7.5703125" style="474" customWidth="1"/>
    <col min="10247" max="10247" width="7.42578125" style="474" customWidth="1"/>
    <col min="10248" max="10248" width="7.5703125" style="474" customWidth="1"/>
    <col min="10249" max="10249" width="7" style="474" customWidth="1"/>
    <col min="10250" max="10254" width="8.140625" style="474" customWidth="1"/>
    <col min="10255" max="10255" width="10.85546875" style="474" customWidth="1"/>
    <col min="10256" max="10496" width="9.140625" style="474"/>
    <col min="10497" max="10497" width="4.140625" style="474" customWidth="1"/>
    <col min="10498" max="10498" width="26.7109375" style="474" customWidth="1"/>
    <col min="10499" max="10500" width="7.7109375" style="474" customWidth="1"/>
    <col min="10501" max="10501" width="8.140625" style="474" customWidth="1"/>
    <col min="10502" max="10502" width="7.5703125" style="474" customWidth="1"/>
    <col min="10503" max="10503" width="7.42578125" style="474" customWidth="1"/>
    <col min="10504" max="10504" width="7.5703125" style="474" customWidth="1"/>
    <col min="10505" max="10505" width="7" style="474" customWidth="1"/>
    <col min="10506" max="10510" width="8.140625" style="474" customWidth="1"/>
    <col min="10511" max="10511" width="10.85546875" style="474" customWidth="1"/>
    <col min="10512" max="10752" width="9.140625" style="474"/>
    <col min="10753" max="10753" width="4.140625" style="474" customWidth="1"/>
    <col min="10754" max="10754" width="26.7109375" style="474" customWidth="1"/>
    <col min="10755" max="10756" width="7.7109375" style="474" customWidth="1"/>
    <col min="10757" max="10757" width="8.140625" style="474" customWidth="1"/>
    <col min="10758" max="10758" width="7.5703125" style="474" customWidth="1"/>
    <col min="10759" max="10759" width="7.42578125" style="474" customWidth="1"/>
    <col min="10760" max="10760" width="7.5703125" style="474" customWidth="1"/>
    <col min="10761" max="10761" width="7" style="474" customWidth="1"/>
    <col min="10762" max="10766" width="8.140625" style="474" customWidth="1"/>
    <col min="10767" max="10767" width="10.85546875" style="474" customWidth="1"/>
    <col min="10768" max="11008" width="9.140625" style="474"/>
    <col min="11009" max="11009" width="4.140625" style="474" customWidth="1"/>
    <col min="11010" max="11010" width="26.7109375" style="474" customWidth="1"/>
    <col min="11011" max="11012" width="7.7109375" style="474" customWidth="1"/>
    <col min="11013" max="11013" width="8.140625" style="474" customWidth="1"/>
    <col min="11014" max="11014" width="7.5703125" style="474" customWidth="1"/>
    <col min="11015" max="11015" width="7.42578125" style="474" customWidth="1"/>
    <col min="11016" max="11016" width="7.5703125" style="474" customWidth="1"/>
    <col min="11017" max="11017" width="7" style="474" customWidth="1"/>
    <col min="11018" max="11022" width="8.140625" style="474" customWidth="1"/>
    <col min="11023" max="11023" width="10.85546875" style="474" customWidth="1"/>
    <col min="11024" max="11264" width="9.140625" style="474"/>
    <col min="11265" max="11265" width="4.140625" style="474" customWidth="1"/>
    <col min="11266" max="11266" width="26.7109375" style="474" customWidth="1"/>
    <col min="11267" max="11268" width="7.7109375" style="474" customWidth="1"/>
    <col min="11269" max="11269" width="8.140625" style="474" customWidth="1"/>
    <col min="11270" max="11270" width="7.5703125" style="474" customWidth="1"/>
    <col min="11271" max="11271" width="7.42578125" style="474" customWidth="1"/>
    <col min="11272" max="11272" width="7.5703125" style="474" customWidth="1"/>
    <col min="11273" max="11273" width="7" style="474" customWidth="1"/>
    <col min="11274" max="11278" width="8.140625" style="474" customWidth="1"/>
    <col min="11279" max="11279" width="10.85546875" style="474" customWidth="1"/>
    <col min="11280" max="11520" width="9.140625" style="474"/>
    <col min="11521" max="11521" width="4.140625" style="474" customWidth="1"/>
    <col min="11522" max="11522" width="26.7109375" style="474" customWidth="1"/>
    <col min="11523" max="11524" width="7.7109375" style="474" customWidth="1"/>
    <col min="11525" max="11525" width="8.140625" style="474" customWidth="1"/>
    <col min="11526" max="11526" width="7.5703125" style="474" customWidth="1"/>
    <col min="11527" max="11527" width="7.42578125" style="474" customWidth="1"/>
    <col min="11528" max="11528" width="7.5703125" style="474" customWidth="1"/>
    <col min="11529" max="11529" width="7" style="474" customWidth="1"/>
    <col min="11530" max="11534" width="8.140625" style="474" customWidth="1"/>
    <col min="11535" max="11535" width="10.85546875" style="474" customWidth="1"/>
    <col min="11536" max="11776" width="9.140625" style="474"/>
    <col min="11777" max="11777" width="4.140625" style="474" customWidth="1"/>
    <col min="11778" max="11778" width="26.7109375" style="474" customWidth="1"/>
    <col min="11779" max="11780" width="7.7109375" style="474" customWidth="1"/>
    <col min="11781" max="11781" width="8.140625" style="474" customWidth="1"/>
    <col min="11782" max="11782" width="7.5703125" style="474" customWidth="1"/>
    <col min="11783" max="11783" width="7.42578125" style="474" customWidth="1"/>
    <col min="11784" max="11784" width="7.5703125" style="474" customWidth="1"/>
    <col min="11785" max="11785" width="7" style="474" customWidth="1"/>
    <col min="11786" max="11790" width="8.140625" style="474" customWidth="1"/>
    <col min="11791" max="11791" width="10.85546875" style="474" customWidth="1"/>
    <col min="11792" max="12032" width="9.140625" style="474"/>
    <col min="12033" max="12033" width="4.140625" style="474" customWidth="1"/>
    <col min="12034" max="12034" width="26.7109375" style="474" customWidth="1"/>
    <col min="12035" max="12036" width="7.7109375" style="474" customWidth="1"/>
    <col min="12037" max="12037" width="8.140625" style="474" customWidth="1"/>
    <col min="12038" max="12038" width="7.5703125" style="474" customWidth="1"/>
    <col min="12039" max="12039" width="7.42578125" style="474" customWidth="1"/>
    <col min="12040" max="12040" width="7.5703125" style="474" customWidth="1"/>
    <col min="12041" max="12041" width="7" style="474" customWidth="1"/>
    <col min="12042" max="12046" width="8.140625" style="474" customWidth="1"/>
    <col min="12047" max="12047" width="10.85546875" style="474" customWidth="1"/>
    <col min="12048" max="12288" width="9.140625" style="474"/>
    <col min="12289" max="12289" width="4.140625" style="474" customWidth="1"/>
    <col min="12290" max="12290" width="26.7109375" style="474" customWidth="1"/>
    <col min="12291" max="12292" width="7.7109375" style="474" customWidth="1"/>
    <col min="12293" max="12293" width="8.140625" style="474" customWidth="1"/>
    <col min="12294" max="12294" width="7.5703125" style="474" customWidth="1"/>
    <col min="12295" max="12295" width="7.42578125" style="474" customWidth="1"/>
    <col min="12296" max="12296" width="7.5703125" style="474" customWidth="1"/>
    <col min="12297" max="12297" width="7" style="474" customWidth="1"/>
    <col min="12298" max="12302" width="8.140625" style="474" customWidth="1"/>
    <col min="12303" max="12303" width="10.85546875" style="474" customWidth="1"/>
    <col min="12304" max="12544" width="9.140625" style="474"/>
    <col min="12545" max="12545" width="4.140625" style="474" customWidth="1"/>
    <col min="12546" max="12546" width="26.7109375" style="474" customWidth="1"/>
    <col min="12547" max="12548" width="7.7109375" style="474" customWidth="1"/>
    <col min="12549" max="12549" width="8.140625" style="474" customWidth="1"/>
    <col min="12550" max="12550" width="7.5703125" style="474" customWidth="1"/>
    <col min="12551" max="12551" width="7.42578125" style="474" customWidth="1"/>
    <col min="12552" max="12552" width="7.5703125" style="474" customWidth="1"/>
    <col min="12553" max="12553" width="7" style="474" customWidth="1"/>
    <col min="12554" max="12558" width="8.140625" style="474" customWidth="1"/>
    <col min="12559" max="12559" width="10.85546875" style="474" customWidth="1"/>
    <col min="12560" max="12800" width="9.140625" style="474"/>
    <col min="12801" max="12801" width="4.140625" style="474" customWidth="1"/>
    <col min="12802" max="12802" width="26.7109375" style="474" customWidth="1"/>
    <col min="12803" max="12804" width="7.7109375" style="474" customWidth="1"/>
    <col min="12805" max="12805" width="8.140625" style="474" customWidth="1"/>
    <col min="12806" max="12806" width="7.5703125" style="474" customWidth="1"/>
    <col min="12807" max="12807" width="7.42578125" style="474" customWidth="1"/>
    <col min="12808" max="12808" width="7.5703125" style="474" customWidth="1"/>
    <col min="12809" max="12809" width="7" style="474" customWidth="1"/>
    <col min="12810" max="12814" width="8.140625" style="474" customWidth="1"/>
    <col min="12815" max="12815" width="10.85546875" style="474" customWidth="1"/>
    <col min="12816" max="13056" width="9.140625" style="474"/>
    <col min="13057" max="13057" width="4.140625" style="474" customWidth="1"/>
    <col min="13058" max="13058" width="26.7109375" style="474" customWidth="1"/>
    <col min="13059" max="13060" width="7.7109375" style="474" customWidth="1"/>
    <col min="13061" max="13061" width="8.140625" style="474" customWidth="1"/>
    <col min="13062" max="13062" width="7.5703125" style="474" customWidth="1"/>
    <col min="13063" max="13063" width="7.42578125" style="474" customWidth="1"/>
    <col min="13064" max="13064" width="7.5703125" style="474" customWidth="1"/>
    <col min="13065" max="13065" width="7" style="474" customWidth="1"/>
    <col min="13066" max="13070" width="8.140625" style="474" customWidth="1"/>
    <col min="13071" max="13071" width="10.85546875" style="474" customWidth="1"/>
    <col min="13072" max="13312" width="9.140625" style="474"/>
    <col min="13313" max="13313" width="4.140625" style="474" customWidth="1"/>
    <col min="13314" max="13314" width="26.7109375" style="474" customWidth="1"/>
    <col min="13315" max="13316" width="7.7109375" style="474" customWidth="1"/>
    <col min="13317" max="13317" width="8.140625" style="474" customWidth="1"/>
    <col min="13318" max="13318" width="7.5703125" style="474" customWidth="1"/>
    <col min="13319" max="13319" width="7.42578125" style="474" customWidth="1"/>
    <col min="13320" max="13320" width="7.5703125" style="474" customWidth="1"/>
    <col min="13321" max="13321" width="7" style="474" customWidth="1"/>
    <col min="13322" max="13326" width="8.140625" style="474" customWidth="1"/>
    <col min="13327" max="13327" width="10.85546875" style="474" customWidth="1"/>
    <col min="13328" max="13568" width="9.140625" style="474"/>
    <col min="13569" max="13569" width="4.140625" style="474" customWidth="1"/>
    <col min="13570" max="13570" width="26.7109375" style="474" customWidth="1"/>
    <col min="13571" max="13572" width="7.7109375" style="474" customWidth="1"/>
    <col min="13573" max="13573" width="8.140625" style="474" customWidth="1"/>
    <col min="13574" max="13574" width="7.5703125" style="474" customWidth="1"/>
    <col min="13575" max="13575" width="7.42578125" style="474" customWidth="1"/>
    <col min="13576" max="13576" width="7.5703125" style="474" customWidth="1"/>
    <col min="13577" max="13577" width="7" style="474" customWidth="1"/>
    <col min="13578" max="13582" width="8.140625" style="474" customWidth="1"/>
    <col min="13583" max="13583" width="10.85546875" style="474" customWidth="1"/>
    <col min="13584" max="13824" width="9.140625" style="474"/>
    <col min="13825" max="13825" width="4.140625" style="474" customWidth="1"/>
    <col min="13826" max="13826" width="26.7109375" style="474" customWidth="1"/>
    <col min="13827" max="13828" width="7.7109375" style="474" customWidth="1"/>
    <col min="13829" max="13829" width="8.140625" style="474" customWidth="1"/>
    <col min="13830" max="13830" width="7.5703125" style="474" customWidth="1"/>
    <col min="13831" max="13831" width="7.42578125" style="474" customWidth="1"/>
    <col min="13832" max="13832" width="7.5703125" style="474" customWidth="1"/>
    <col min="13833" max="13833" width="7" style="474" customWidth="1"/>
    <col min="13834" max="13838" width="8.140625" style="474" customWidth="1"/>
    <col min="13839" max="13839" width="10.85546875" style="474" customWidth="1"/>
    <col min="13840" max="14080" width="9.140625" style="474"/>
    <col min="14081" max="14081" width="4.140625" style="474" customWidth="1"/>
    <col min="14082" max="14082" width="26.7109375" style="474" customWidth="1"/>
    <col min="14083" max="14084" width="7.7109375" style="474" customWidth="1"/>
    <col min="14085" max="14085" width="8.140625" style="474" customWidth="1"/>
    <col min="14086" max="14086" width="7.5703125" style="474" customWidth="1"/>
    <col min="14087" max="14087" width="7.42578125" style="474" customWidth="1"/>
    <col min="14088" max="14088" width="7.5703125" style="474" customWidth="1"/>
    <col min="14089" max="14089" width="7" style="474" customWidth="1"/>
    <col min="14090" max="14094" width="8.140625" style="474" customWidth="1"/>
    <col min="14095" max="14095" width="10.85546875" style="474" customWidth="1"/>
    <col min="14096" max="14336" width="9.140625" style="474"/>
    <col min="14337" max="14337" width="4.140625" style="474" customWidth="1"/>
    <col min="14338" max="14338" width="26.7109375" style="474" customWidth="1"/>
    <col min="14339" max="14340" width="7.7109375" style="474" customWidth="1"/>
    <col min="14341" max="14341" width="8.140625" style="474" customWidth="1"/>
    <col min="14342" max="14342" width="7.5703125" style="474" customWidth="1"/>
    <col min="14343" max="14343" width="7.42578125" style="474" customWidth="1"/>
    <col min="14344" max="14344" width="7.5703125" style="474" customWidth="1"/>
    <col min="14345" max="14345" width="7" style="474" customWidth="1"/>
    <col min="14346" max="14350" width="8.140625" style="474" customWidth="1"/>
    <col min="14351" max="14351" width="10.85546875" style="474" customWidth="1"/>
    <col min="14352" max="14592" width="9.140625" style="474"/>
    <col min="14593" max="14593" width="4.140625" style="474" customWidth="1"/>
    <col min="14594" max="14594" width="26.7109375" style="474" customWidth="1"/>
    <col min="14595" max="14596" width="7.7109375" style="474" customWidth="1"/>
    <col min="14597" max="14597" width="8.140625" style="474" customWidth="1"/>
    <col min="14598" max="14598" width="7.5703125" style="474" customWidth="1"/>
    <col min="14599" max="14599" width="7.42578125" style="474" customWidth="1"/>
    <col min="14600" max="14600" width="7.5703125" style="474" customWidth="1"/>
    <col min="14601" max="14601" width="7" style="474" customWidth="1"/>
    <col min="14602" max="14606" width="8.140625" style="474" customWidth="1"/>
    <col min="14607" max="14607" width="10.85546875" style="474" customWidth="1"/>
    <col min="14608" max="14848" width="9.140625" style="474"/>
    <col min="14849" max="14849" width="4.140625" style="474" customWidth="1"/>
    <col min="14850" max="14850" width="26.7109375" style="474" customWidth="1"/>
    <col min="14851" max="14852" width="7.7109375" style="474" customWidth="1"/>
    <col min="14853" max="14853" width="8.140625" style="474" customWidth="1"/>
    <col min="14854" max="14854" width="7.5703125" style="474" customWidth="1"/>
    <col min="14855" max="14855" width="7.42578125" style="474" customWidth="1"/>
    <col min="14856" max="14856" width="7.5703125" style="474" customWidth="1"/>
    <col min="14857" max="14857" width="7" style="474" customWidth="1"/>
    <col min="14858" max="14862" width="8.140625" style="474" customWidth="1"/>
    <col min="14863" max="14863" width="10.85546875" style="474" customWidth="1"/>
    <col min="14864" max="15104" width="9.140625" style="474"/>
    <col min="15105" max="15105" width="4.140625" style="474" customWidth="1"/>
    <col min="15106" max="15106" width="26.7109375" style="474" customWidth="1"/>
    <col min="15107" max="15108" width="7.7109375" style="474" customWidth="1"/>
    <col min="15109" max="15109" width="8.140625" style="474" customWidth="1"/>
    <col min="15110" max="15110" width="7.5703125" style="474" customWidth="1"/>
    <col min="15111" max="15111" width="7.42578125" style="474" customWidth="1"/>
    <col min="15112" max="15112" width="7.5703125" style="474" customWidth="1"/>
    <col min="15113" max="15113" width="7" style="474" customWidth="1"/>
    <col min="15114" max="15118" width="8.140625" style="474" customWidth="1"/>
    <col min="15119" max="15119" width="10.85546875" style="474" customWidth="1"/>
    <col min="15120" max="15360" width="9.140625" style="474"/>
    <col min="15361" max="15361" width="4.140625" style="474" customWidth="1"/>
    <col min="15362" max="15362" width="26.7109375" style="474" customWidth="1"/>
    <col min="15363" max="15364" width="7.7109375" style="474" customWidth="1"/>
    <col min="15365" max="15365" width="8.140625" style="474" customWidth="1"/>
    <col min="15366" max="15366" width="7.5703125" style="474" customWidth="1"/>
    <col min="15367" max="15367" width="7.42578125" style="474" customWidth="1"/>
    <col min="15368" max="15368" width="7.5703125" style="474" customWidth="1"/>
    <col min="15369" max="15369" width="7" style="474" customWidth="1"/>
    <col min="15370" max="15374" width="8.140625" style="474" customWidth="1"/>
    <col min="15375" max="15375" width="10.85546875" style="474" customWidth="1"/>
    <col min="15376" max="15616" width="9.140625" style="474"/>
    <col min="15617" max="15617" width="4.140625" style="474" customWidth="1"/>
    <col min="15618" max="15618" width="26.7109375" style="474" customWidth="1"/>
    <col min="15619" max="15620" width="7.7109375" style="474" customWidth="1"/>
    <col min="15621" max="15621" width="8.140625" style="474" customWidth="1"/>
    <col min="15622" max="15622" width="7.5703125" style="474" customWidth="1"/>
    <col min="15623" max="15623" width="7.42578125" style="474" customWidth="1"/>
    <col min="15624" max="15624" width="7.5703125" style="474" customWidth="1"/>
    <col min="15625" max="15625" width="7" style="474" customWidth="1"/>
    <col min="15626" max="15630" width="8.140625" style="474" customWidth="1"/>
    <col min="15631" max="15631" width="10.85546875" style="474" customWidth="1"/>
    <col min="15632" max="15872" width="9.140625" style="474"/>
    <col min="15873" max="15873" width="4.140625" style="474" customWidth="1"/>
    <col min="15874" max="15874" width="26.7109375" style="474" customWidth="1"/>
    <col min="15875" max="15876" width="7.7109375" style="474" customWidth="1"/>
    <col min="15877" max="15877" width="8.140625" style="474" customWidth="1"/>
    <col min="15878" max="15878" width="7.5703125" style="474" customWidth="1"/>
    <col min="15879" max="15879" width="7.42578125" style="474" customWidth="1"/>
    <col min="15880" max="15880" width="7.5703125" style="474" customWidth="1"/>
    <col min="15881" max="15881" width="7" style="474" customWidth="1"/>
    <col min="15882" max="15886" width="8.140625" style="474" customWidth="1"/>
    <col min="15887" max="15887" width="10.85546875" style="474" customWidth="1"/>
    <col min="15888" max="16128" width="9.140625" style="474"/>
    <col min="16129" max="16129" width="4.140625" style="474" customWidth="1"/>
    <col min="16130" max="16130" width="26.7109375" style="474" customWidth="1"/>
    <col min="16131" max="16132" width="7.7109375" style="474" customWidth="1"/>
    <col min="16133" max="16133" width="8.140625" style="474" customWidth="1"/>
    <col min="16134" max="16134" width="7.5703125" style="474" customWidth="1"/>
    <col min="16135" max="16135" width="7.42578125" style="474" customWidth="1"/>
    <col min="16136" max="16136" width="7.5703125" style="474" customWidth="1"/>
    <col min="16137" max="16137" width="7" style="474" customWidth="1"/>
    <col min="16138" max="16142" width="8.140625" style="474" customWidth="1"/>
    <col min="16143" max="16143" width="10.85546875" style="474" customWidth="1"/>
    <col min="16144" max="16384" width="9.140625" style="474"/>
  </cols>
  <sheetData>
    <row r="1" spans="1:15" x14ac:dyDescent="0.25">
      <c r="I1" s="976" t="s">
        <v>897</v>
      </c>
      <c r="J1" s="976"/>
      <c r="K1" s="976"/>
      <c r="L1" s="976"/>
      <c r="M1" s="976"/>
      <c r="N1" s="976"/>
      <c r="O1" s="976"/>
    </row>
    <row r="2" spans="1:15" x14ac:dyDescent="0.25">
      <c r="I2" s="475"/>
      <c r="J2" s="475"/>
      <c r="K2" s="475"/>
      <c r="L2" s="475"/>
      <c r="M2" s="475"/>
      <c r="N2" s="475"/>
      <c r="O2" s="475"/>
    </row>
    <row r="3" spans="1:15" x14ac:dyDescent="0.25">
      <c r="I3" s="475"/>
      <c r="J3" s="475"/>
      <c r="K3" s="475"/>
      <c r="L3" s="475"/>
      <c r="M3" s="475"/>
      <c r="N3" s="475"/>
      <c r="O3" s="475"/>
    </row>
    <row r="4" spans="1:15" ht="31.5" customHeight="1" x14ac:dyDescent="0.25">
      <c r="A4" s="977" t="s">
        <v>898</v>
      </c>
      <c r="B4" s="978"/>
      <c r="C4" s="978"/>
      <c r="D4" s="978"/>
      <c r="E4" s="978"/>
      <c r="F4" s="978"/>
      <c r="G4" s="978"/>
      <c r="H4" s="978"/>
      <c r="I4" s="978"/>
      <c r="J4" s="978"/>
      <c r="K4" s="978"/>
      <c r="L4" s="978"/>
      <c r="M4" s="978"/>
      <c r="N4" s="978"/>
      <c r="O4" s="978"/>
    </row>
    <row r="5" spans="1:15" ht="16.5" thickBot="1" x14ac:dyDescent="0.3">
      <c r="O5" s="476" t="s">
        <v>974</v>
      </c>
    </row>
    <row r="6" spans="1:15" s="473" customFormat="1" ht="26.1" customHeight="1" thickBot="1" x14ac:dyDescent="0.3">
      <c r="A6" s="477" t="s">
        <v>631</v>
      </c>
      <c r="B6" s="478" t="s">
        <v>321</v>
      </c>
      <c r="C6" s="478" t="s">
        <v>632</v>
      </c>
      <c r="D6" s="478" t="s">
        <v>633</v>
      </c>
      <c r="E6" s="478" t="s">
        <v>634</v>
      </c>
      <c r="F6" s="478" t="s">
        <v>635</v>
      </c>
      <c r="G6" s="478" t="s">
        <v>636</v>
      </c>
      <c r="H6" s="478" t="s">
        <v>637</v>
      </c>
      <c r="I6" s="478" t="s">
        <v>638</v>
      </c>
      <c r="J6" s="478" t="s">
        <v>639</v>
      </c>
      <c r="K6" s="478" t="s">
        <v>640</v>
      </c>
      <c r="L6" s="478" t="s">
        <v>641</v>
      </c>
      <c r="M6" s="478" t="s">
        <v>642</v>
      </c>
      <c r="N6" s="478" t="s">
        <v>643</v>
      </c>
      <c r="O6" s="479" t="s">
        <v>111</v>
      </c>
    </row>
    <row r="7" spans="1:15" s="481" customFormat="1" ht="15" customHeight="1" thickBot="1" x14ac:dyDescent="0.3">
      <c r="A7" s="480" t="s">
        <v>9</v>
      </c>
      <c r="B7" s="979" t="s">
        <v>8</v>
      </c>
      <c r="C7" s="980"/>
      <c r="D7" s="980"/>
      <c r="E7" s="980"/>
      <c r="F7" s="980"/>
      <c r="G7" s="980"/>
      <c r="H7" s="980"/>
      <c r="I7" s="980"/>
      <c r="J7" s="980"/>
      <c r="K7" s="980"/>
      <c r="L7" s="980"/>
      <c r="M7" s="980"/>
      <c r="N7" s="980"/>
      <c r="O7" s="981"/>
    </row>
    <row r="8" spans="1:15" s="481" customFormat="1" ht="22.5" x14ac:dyDescent="0.25">
      <c r="A8" s="482" t="s">
        <v>31</v>
      </c>
      <c r="B8" s="483" t="s">
        <v>496</v>
      </c>
      <c r="C8" s="484">
        <v>13697000</v>
      </c>
      <c r="D8" s="484">
        <v>9500412</v>
      </c>
      <c r="E8" s="484">
        <v>9500412</v>
      </c>
      <c r="F8" s="484">
        <v>9500412</v>
      </c>
      <c r="G8" s="484">
        <v>9500412</v>
      </c>
      <c r="H8" s="484">
        <v>9500412</v>
      </c>
      <c r="I8" s="484">
        <v>9500412</v>
      </c>
      <c r="J8" s="484">
        <v>9500412</v>
      </c>
      <c r="K8" s="484">
        <v>9500412</v>
      </c>
      <c r="L8" s="484">
        <v>9500412</v>
      </c>
      <c r="M8" s="484">
        <v>9500412</v>
      </c>
      <c r="N8" s="484">
        <v>9500413</v>
      </c>
      <c r="O8" s="485">
        <f t="shared" ref="O8:O28" si="0">SUM(C8:N8)</f>
        <v>118201533</v>
      </c>
    </row>
    <row r="9" spans="1:15" s="490" customFormat="1" ht="22.5" x14ac:dyDescent="0.25">
      <c r="A9" s="486" t="s">
        <v>41</v>
      </c>
      <c r="B9" s="487" t="s">
        <v>644</v>
      </c>
      <c r="C9" s="488">
        <v>5085100</v>
      </c>
      <c r="D9" s="488">
        <v>5085100</v>
      </c>
      <c r="E9" s="488">
        <v>5085100</v>
      </c>
      <c r="F9" s="488">
        <v>5085100</v>
      </c>
      <c r="G9" s="488">
        <v>5085100</v>
      </c>
      <c r="H9" s="488">
        <v>5085100</v>
      </c>
      <c r="I9" s="488">
        <v>5085100</v>
      </c>
      <c r="J9" s="488">
        <v>5085100</v>
      </c>
      <c r="K9" s="488">
        <v>5085100</v>
      </c>
      <c r="L9" s="488">
        <v>5085100</v>
      </c>
      <c r="M9" s="488">
        <v>5085100</v>
      </c>
      <c r="N9" s="488">
        <v>5085100</v>
      </c>
      <c r="O9" s="489">
        <f t="shared" si="0"/>
        <v>61021200</v>
      </c>
    </row>
    <row r="10" spans="1:15" s="490" customFormat="1" ht="22.5" x14ac:dyDescent="0.25">
      <c r="A10" s="486" t="s">
        <v>43</v>
      </c>
      <c r="B10" s="491" t="s">
        <v>645</v>
      </c>
      <c r="C10" s="492"/>
      <c r="D10" s="492"/>
      <c r="E10" s="492"/>
      <c r="F10" s="492"/>
      <c r="G10" s="492"/>
      <c r="H10" s="492"/>
      <c r="I10" s="492"/>
      <c r="J10" s="492"/>
      <c r="K10" s="492"/>
      <c r="L10" s="492"/>
      <c r="M10" s="492"/>
      <c r="N10" s="492"/>
      <c r="O10" s="493">
        <f t="shared" si="0"/>
        <v>0</v>
      </c>
    </row>
    <row r="11" spans="1:15" s="490" customFormat="1" ht="14.1" customHeight="1" x14ac:dyDescent="0.25">
      <c r="A11" s="486" t="s">
        <v>50</v>
      </c>
      <c r="B11" s="494" t="s">
        <v>42</v>
      </c>
      <c r="C11" s="488"/>
      <c r="D11" s="488"/>
      <c r="E11" s="488"/>
      <c r="F11" s="488"/>
      <c r="G11" s="488">
        <v>9167500</v>
      </c>
      <c r="H11" s="488"/>
      <c r="I11" s="488"/>
      <c r="J11" s="488"/>
      <c r="K11" s="488">
        <v>9167500</v>
      </c>
      <c r="L11" s="488"/>
      <c r="M11" s="488"/>
      <c r="N11" s="488"/>
      <c r="O11" s="489">
        <f t="shared" si="0"/>
        <v>18335000</v>
      </c>
    </row>
    <row r="12" spans="1:15" s="490" customFormat="1" ht="14.1" customHeight="1" x14ac:dyDescent="0.25">
      <c r="A12" s="486" t="s">
        <v>58</v>
      </c>
      <c r="B12" s="494" t="s">
        <v>646</v>
      </c>
      <c r="C12" s="488">
        <v>928500</v>
      </c>
      <c r="D12" s="488">
        <v>1050000</v>
      </c>
      <c r="E12" s="488">
        <v>1012000</v>
      </c>
      <c r="F12" s="488">
        <v>852000</v>
      </c>
      <c r="G12" s="488">
        <v>973000</v>
      </c>
      <c r="H12" s="488">
        <v>1651300</v>
      </c>
      <c r="I12" s="488">
        <v>1415200</v>
      </c>
      <c r="J12" s="488">
        <v>928000</v>
      </c>
      <c r="K12" s="488">
        <v>820000</v>
      </c>
      <c r="L12" s="488">
        <v>676000</v>
      </c>
      <c r="M12" s="488">
        <v>859000</v>
      </c>
      <c r="N12" s="488">
        <v>859000</v>
      </c>
      <c r="O12" s="489">
        <f t="shared" si="0"/>
        <v>12024000</v>
      </c>
    </row>
    <row r="13" spans="1:15" s="490" customFormat="1" ht="14.1" customHeight="1" x14ac:dyDescent="0.25">
      <c r="A13" s="486" t="s">
        <v>60</v>
      </c>
      <c r="B13" s="494" t="s">
        <v>547</v>
      </c>
      <c r="C13" s="488"/>
      <c r="D13" s="488"/>
      <c r="E13" s="488"/>
      <c r="F13" s="488"/>
      <c r="G13" s="488"/>
      <c r="H13" s="488">
        <v>1530000</v>
      </c>
      <c r="I13" s="488"/>
      <c r="J13" s="488"/>
      <c r="K13" s="488"/>
      <c r="L13" s="488"/>
      <c r="M13" s="488"/>
      <c r="N13" s="488"/>
      <c r="O13" s="489">
        <f t="shared" si="0"/>
        <v>1530000</v>
      </c>
    </row>
    <row r="14" spans="1:15" s="490" customFormat="1" ht="14.1" customHeight="1" x14ac:dyDescent="0.25">
      <c r="A14" s="486" t="s">
        <v>62</v>
      </c>
      <c r="B14" s="494" t="s">
        <v>59</v>
      </c>
      <c r="C14" s="488"/>
      <c r="D14" s="488"/>
      <c r="E14" s="488"/>
      <c r="F14" s="488"/>
      <c r="G14" s="488"/>
      <c r="H14" s="488"/>
      <c r="I14" s="488"/>
      <c r="J14" s="488"/>
      <c r="K14" s="488"/>
      <c r="L14" s="488"/>
      <c r="M14" s="488"/>
      <c r="N14" s="488"/>
      <c r="O14" s="489">
        <f t="shared" si="0"/>
        <v>0</v>
      </c>
    </row>
    <row r="15" spans="1:15" s="490" customFormat="1" ht="22.5" x14ac:dyDescent="0.25">
      <c r="A15" s="486" t="s">
        <v>64</v>
      </c>
      <c r="B15" s="487" t="s">
        <v>61</v>
      </c>
      <c r="C15" s="488"/>
      <c r="D15" s="488"/>
      <c r="E15" s="488"/>
      <c r="F15" s="488"/>
      <c r="G15" s="488"/>
      <c r="H15" s="488"/>
      <c r="I15" s="488"/>
      <c r="J15" s="488"/>
      <c r="K15" s="488"/>
      <c r="L15" s="488"/>
      <c r="M15" s="488"/>
      <c r="N15" s="488"/>
      <c r="O15" s="489">
        <f t="shared" si="0"/>
        <v>0</v>
      </c>
    </row>
    <row r="16" spans="1:15" s="490" customFormat="1" ht="14.1" customHeight="1" thickBot="1" x14ac:dyDescent="0.3">
      <c r="A16" s="486" t="s">
        <v>72</v>
      </c>
      <c r="B16" s="494" t="s">
        <v>617</v>
      </c>
      <c r="C16" s="488">
        <v>58354975</v>
      </c>
      <c r="D16" s="488"/>
      <c r="E16" s="488"/>
      <c r="F16" s="488"/>
      <c r="G16" s="488"/>
      <c r="H16" s="488"/>
      <c r="I16" s="488"/>
      <c r="J16" s="488"/>
      <c r="K16" s="488"/>
      <c r="L16" s="488"/>
      <c r="M16" s="488"/>
      <c r="N16" s="488"/>
      <c r="O16" s="489">
        <f t="shared" si="0"/>
        <v>58354975</v>
      </c>
    </row>
    <row r="17" spans="1:15" s="481" customFormat="1" ht="15.95" customHeight="1" thickBot="1" x14ac:dyDescent="0.3">
      <c r="A17" s="480" t="s">
        <v>503</v>
      </c>
      <c r="B17" s="495" t="s">
        <v>647</v>
      </c>
      <c r="C17" s="496">
        <f t="shared" ref="C17:N17" si="1">SUM(C8:C16)</f>
        <v>78065575</v>
      </c>
      <c r="D17" s="496">
        <f t="shared" si="1"/>
        <v>15635512</v>
      </c>
      <c r="E17" s="496">
        <f t="shared" si="1"/>
        <v>15597512</v>
      </c>
      <c r="F17" s="496">
        <f t="shared" si="1"/>
        <v>15437512</v>
      </c>
      <c r="G17" s="496">
        <f t="shared" si="1"/>
        <v>24726012</v>
      </c>
      <c r="H17" s="496">
        <f t="shared" si="1"/>
        <v>17766812</v>
      </c>
      <c r="I17" s="496">
        <f t="shared" si="1"/>
        <v>16000712</v>
      </c>
      <c r="J17" s="496">
        <f t="shared" si="1"/>
        <v>15513512</v>
      </c>
      <c r="K17" s="496">
        <f t="shared" si="1"/>
        <v>24573012</v>
      </c>
      <c r="L17" s="496">
        <f t="shared" si="1"/>
        <v>15261512</v>
      </c>
      <c r="M17" s="496">
        <f t="shared" si="1"/>
        <v>15444512</v>
      </c>
      <c r="N17" s="496">
        <f t="shared" si="1"/>
        <v>15444513</v>
      </c>
      <c r="O17" s="497">
        <f>SUM(C17:N17)</f>
        <v>269466708</v>
      </c>
    </row>
    <row r="18" spans="1:15" s="481" customFormat="1" ht="15" customHeight="1" thickBot="1" x14ac:dyDescent="0.3">
      <c r="A18" s="480" t="s">
        <v>504</v>
      </c>
      <c r="B18" s="979" t="s">
        <v>74</v>
      </c>
      <c r="C18" s="980"/>
      <c r="D18" s="980"/>
      <c r="E18" s="980"/>
      <c r="F18" s="980"/>
      <c r="G18" s="980"/>
      <c r="H18" s="980"/>
      <c r="I18" s="980"/>
      <c r="J18" s="980"/>
      <c r="K18" s="980"/>
      <c r="L18" s="980"/>
      <c r="M18" s="980"/>
      <c r="N18" s="980"/>
      <c r="O18" s="981"/>
    </row>
    <row r="19" spans="1:15" s="490" customFormat="1" ht="14.1" customHeight="1" x14ac:dyDescent="0.25">
      <c r="A19" s="498" t="s">
        <v>505</v>
      </c>
      <c r="B19" s="499" t="s">
        <v>497</v>
      </c>
      <c r="C19" s="492">
        <v>4122000</v>
      </c>
      <c r="D19" s="492">
        <v>4122000</v>
      </c>
      <c r="E19" s="492">
        <v>4669000</v>
      </c>
      <c r="F19" s="492">
        <v>6567000</v>
      </c>
      <c r="G19" s="492">
        <v>6567000</v>
      </c>
      <c r="H19" s="492">
        <v>6410000</v>
      </c>
      <c r="I19" s="492">
        <v>6410000</v>
      </c>
      <c r="J19" s="492">
        <v>6410000</v>
      </c>
      <c r="K19" s="492">
        <v>6410000</v>
      </c>
      <c r="L19" s="492">
        <v>6967000</v>
      </c>
      <c r="M19" s="492">
        <v>6967000</v>
      </c>
      <c r="N19" s="492">
        <v>6960000</v>
      </c>
      <c r="O19" s="493">
        <f t="shared" si="0"/>
        <v>72581000</v>
      </c>
    </row>
    <row r="20" spans="1:15" s="490" customFormat="1" ht="27" customHeight="1" x14ac:dyDescent="0.25">
      <c r="A20" s="486" t="s">
        <v>508</v>
      </c>
      <c r="B20" s="487" t="s">
        <v>77</v>
      </c>
      <c r="C20" s="488">
        <v>957000</v>
      </c>
      <c r="D20" s="488">
        <v>957000</v>
      </c>
      <c r="E20" s="488">
        <v>957000</v>
      </c>
      <c r="F20" s="488">
        <v>1183000</v>
      </c>
      <c r="G20" s="488">
        <v>1183000</v>
      </c>
      <c r="H20" s="488">
        <v>1183000</v>
      </c>
      <c r="I20" s="488">
        <v>1035600</v>
      </c>
      <c r="J20" s="488">
        <v>1183000</v>
      </c>
      <c r="K20" s="488">
        <v>1035600</v>
      </c>
      <c r="L20" s="488">
        <v>1035600</v>
      </c>
      <c r="M20" s="488">
        <v>1035600</v>
      </c>
      <c r="N20" s="488">
        <v>1035600</v>
      </c>
      <c r="O20" s="489">
        <f t="shared" si="0"/>
        <v>12781000</v>
      </c>
    </row>
    <row r="21" spans="1:15" s="490" customFormat="1" ht="14.1" customHeight="1" x14ac:dyDescent="0.25">
      <c r="A21" s="486" t="s">
        <v>511</v>
      </c>
      <c r="B21" s="494" t="s">
        <v>78</v>
      </c>
      <c r="C21" s="488">
        <v>4206000</v>
      </c>
      <c r="D21" s="488">
        <v>4206000</v>
      </c>
      <c r="E21" s="488">
        <v>4206000</v>
      </c>
      <c r="F21" s="488">
        <v>1048200</v>
      </c>
      <c r="G21" s="488">
        <v>1048100</v>
      </c>
      <c r="H21" s="488">
        <v>9427012</v>
      </c>
      <c r="I21" s="488">
        <v>9427012</v>
      </c>
      <c r="J21" s="488">
        <v>9427000</v>
      </c>
      <c r="K21" s="488">
        <v>9427000</v>
      </c>
      <c r="L21" s="488">
        <v>9727000</v>
      </c>
      <c r="M21" s="488">
        <v>7115699</v>
      </c>
      <c r="N21" s="488">
        <v>4206000</v>
      </c>
      <c r="O21" s="489">
        <f t="shared" si="0"/>
        <v>73471023</v>
      </c>
    </row>
    <row r="22" spans="1:15" s="490" customFormat="1" ht="14.1" customHeight="1" x14ac:dyDescent="0.25">
      <c r="A22" s="486" t="s">
        <v>514</v>
      </c>
      <c r="B22" s="494" t="s">
        <v>79</v>
      </c>
      <c r="C22" s="488">
        <v>706000</v>
      </c>
      <c r="D22" s="488">
        <v>706000</v>
      </c>
      <c r="E22" s="488">
        <v>706000</v>
      </c>
      <c r="F22" s="488">
        <v>706000</v>
      </c>
      <c r="G22" s="488">
        <v>1016000</v>
      </c>
      <c r="H22" s="488">
        <v>1260000</v>
      </c>
      <c r="I22" s="488">
        <v>712000</v>
      </c>
      <c r="J22" s="488">
        <v>706000</v>
      </c>
      <c r="K22" s="488">
        <v>1679000</v>
      </c>
      <c r="L22" s="488">
        <v>706000</v>
      </c>
      <c r="M22" s="488">
        <v>706000</v>
      </c>
      <c r="N22" s="488">
        <v>707000</v>
      </c>
      <c r="O22" s="489">
        <f t="shared" si="0"/>
        <v>10316000</v>
      </c>
    </row>
    <row r="23" spans="1:15" s="490" customFormat="1" ht="14.1" customHeight="1" x14ac:dyDescent="0.25">
      <c r="A23" s="486" t="s">
        <v>517</v>
      </c>
      <c r="B23" s="494" t="s">
        <v>648</v>
      </c>
      <c r="C23" s="488">
        <v>4258000</v>
      </c>
      <c r="D23" s="488">
        <v>4267000</v>
      </c>
      <c r="E23" s="488">
        <v>3620000</v>
      </c>
      <c r="F23" s="488">
        <v>3620000</v>
      </c>
      <c r="G23" s="488">
        <v>3620000</v>
      </c>
      <c r="H23" s="488">
        <v>4650000</v>
      </c>
      <c r="I23" s="488">
        <v>4500000</v>
      </c>
      <c r="J23" s="488">
        <v>4200000</v>
      </c>
      <c r="K23" s="488">
        <v>4200000</v>
      </c>
      <c r="L23" s="488">
        <v>4520000</v>
      </c>
      <c r="M23" s="488">
        <v>4104200</v>
      </c>
      <c r="N23" s="488">
        <v>4580000</v>
      </c>
      <c r="O23" s="489">
        <f t="shared" si="0"/>
        <v>50139200</v>
      </c>
    </row>
    <row r="24" spans="1:15" s="490" customFormat="1" ht="14.1" customHeight="1" x14ac:dyDescent="0.25">
      <c r="A24" s="486" t="s">
        <v>520</v>
      </c>
      <c r="B24" s="494" t="s">
        <v>82</v>
      </c>
      <c r="C24" s="488"/>
      <c r="D24" s="488"/>
      <c r="E24" s="488"/>
      <c r="F24" s="488">
        <v>13065000</v>
      </c>
      <c r="G24" s="488">
        <v>13065000</v>
      </c>
      <c r="H24" s="488">
        <v>13067000</v>
      </c>
      <c r="I24" s="488"/>
      <c r="J24" s="488"/>
      <c r="K24" s="488"/>
      <c r="L24" s="488"/>
      <c r="M24" s="488"/>
      <c r="N24" s="488"/>
      <c r="O24" s="489">
        <f t="shared" si="0"/>
        <v>39197000</v>
      </c>
    </row>
    <row r="25" spans="1:15" s="490" customFormat="1" x14ac:dyDescent="0.25">
      <c r="A25" s="486" t="s">
        <v>523</v>
      </c>
      <c r="B25" s="487" t="s">
        <v>83</v>
      </c>
      <c r="C25" s="488"/>
      <c r="D25" s="488"/>
      <c r="E25" s="488"/>
      <c r="F25" s="488"/>
      <c r="G25" s="488"/>
      <c r="H25" s="488"/>
      <c r="I25" s="488"/>
      <c r="J25" s="488"/>
      <c r="K25" s="488"/>
      <c r="L25" s="488"/>
      <c r="M25" s="488"/>
      <c r="N25" s="488"/>
      <c r="O25" s="489"/>
    </row>
    <row r="26" spans="1:15" s="490" customFormat="1" ht="14.1" customHeight="1" x14ac:dyDescent="0.25">
      <c r="A26" s="486" t="s">
        <v>526</v>
      </c>
      <c r="B26" s="494" t="s">
        <v>279</v>
      </c>
      <c r="C26" s="488"/>
      <c r="D26" s="488"/>
      <c r="E26" s="488"/>
      <c r="F26" s="488"/>
      <c r="G26" s="488"/>
      <c r="H26" s="488"/>
      <c r="I26" s="488"/>
      <c r="J26" s="488"/>
      <c r="K26" s="488"/>
      <c r="L26" s="488"/>
      <c r="M26" s="488"/>
      <c r="N26" s="488"/>
      <c r="O26" s="489">
        <f t="shared" si="0"/>
        <v>0</v>
      </c>
    </row>
    <row r="27" spans="1:15" s="490" customFormat="1" ht="14.1" customHeight="1" thickBot="1" x14ac:dyDescent="0.3">
      <c r="A27" s="486" t="s">
        <v>529</v>
      </c>
      <c r="B27" s="494" t="s">
        <v>649</v>
      </c>
      <c r="C27" s="488">
        <v>4213748</v>
      </c>
      <c r="D27" s="488"/>
      <c r="E27" s="488"/>
      <c r="F27" s="488"/>
      <c r="G27" s="488"/>
      <c r="H27" s="488"/>
      <c r="I27" s="488"/>
      <c r="J27" s="488"/>
      <c r="K27" s="488"/>
      <c r="L27" s="488"/>
      <c r="M27" s="488"/>
      <c r="N27" s="488"/>
      <c r="O27" s="489">
        <f t="shared" si="0"/>
        <v>4213748</v>
      </c>
    </row>
    <row r="28" spans="1:15" s="481" customFormat="1" ht="15.95" customHeight="1" thickBot="1" x14ac:dyDescent="0.3">
      <c r="A28" s="500" t="s">
        <v>531</v>
      </c>
      <c r="B28" s="495" t="s">
        <v>650</v>
      </c>
      <c r="C28" s="496">
        <f t="shared" ref="C28:N28" si="2">SUM(C19:C27)</f>
        <v>18462748</v>
      </c>
      <c r="D28" s="496">
        <f t="shared" si="2"/>
        <v>14258000</v>
      </c>
      <c r="E28" s="496">
        <f t="shared" si="2"/>
        <v>14158000</v>
      </c>
      <c r="F28" s="496">
        <f t="shared" si="2"/>
        <v>26189200</v>
      </c>
      <c r="G28" s="496">
        <f t="shared" si="2"/>
        <v>26499100</v>
      </c>
      <c r="H28" s="496">
        <f t="shared" si="2"/>
        <v>35997012</v>
      </c>
      <c r="I28" s="496">
        <f t="shared" si="2"/>
        <v>22084612</v>
      </c>
      <c r="J28" s="496">
        <f t="shared" si="2"/>
        <v>21926000</v>
      </c>
      <c r="K28" s="496">
        <f t="shared" si="2"/>
        <v>22751600</v>
      </c>
      <c r="L28" s="496">
        <f t="shared" si="2"/>
        <v>22955600</v>
      </c>
      <c r="M28" s="496">
        <f t="shared" si="2"/>
        <v>19928499</v>
      </c>
      <c r="N28" s="496">
        <f t="shared" si="2"/>
        <v>17488600</v>
      </c>
      <c r="O28" s="497">
        <f t="shared" si="0"/>
        <v>262698971</v>
      </c>
    </row>
    <row r="29" spans="1:15" ht="16.5" thickBot="1" x14ac:dyDescent="0.3">
      <c r="A29" s="500" t="s">
        <v>534</v>
      </c>
      <c r="B29" s="501" t="s">
        <v>651</v>
      </c>
      <c r="C29" s="502">
        <f t="shared" ref="C29:O29" si="3">C17-C28</f>
        <v>59602827</v>
      </c>
      <c r="D29" s="502">
        <f t="shared" si="3"/>
        <v>1377512</v>
      </c>
      <c r="E29" s="502">
        <f t="shared" si="3"/>
        <v>1439512</v>
      </c>
      <c r="F29" s="502">
        <f t="shared" si="3"/>
        <v>-10751688</v>
      </c>
      <c r="G29" s="502">
        <f t="shared" si="3"/>
        <v>-1773088</v>
      </c>
      <c r="H29" s="502">
        <f t="shared" si="3"/>
        <v>-18230200</v>
      </c>
      <c r="I29" s="502">
        <f t="shared" si="3"/>
        <v>-6083900</v>
      </c>
      <c r="J29" s="502">
        <f t="shared" si="3"/>
        <v>-6412488</v>
      </c>
      <c r="K29" s="502">
        <f t="shared" si="3"/>
        <v>1821412</v>
      </c>
      <c r="L29" s="502">
        <f t="shared" si="3"/>
        <v>-7694088</v>
      </c>
      <c r="M29" s="502">
        <f t="shared" si="3"/>
        <v>-4483987</v>
      </c>
      <c r="N29" s="502">
        <f t="shared" si="3"/>
        <v>-2044087</v>
      </c>
      <c r="O29" s="503">
        <f t="shared" si="3"/>
        <v>6767737</v>
      </c>
    </row>
    <row r="30" spans="1:15" x14ac:dyDescent="0.25">
      <c r="A30" s="504"/>
    </row>
    <row r="31" spans="1:15" x14ac:dyDescent="0.25">
      <c r="B31" s="505"/>
      <c r="C31" s="506"/>
      <c r="D31" s="506"/>
      <c r="O31" s="474"/>
    </row>
    <row r="32" spans="1:15" x14ac:dyDescent="0.25">
      <c r="O32" s="474"/>
    </row>
    <row r="33" spans="15:15" x14ac:dyDescent="0.25">
      <c r="O33" s="474"/>
    </row>
    <row r="34" spans="15:15" x14ac:dyDescent="0.25">
      <c r="O34" s="474"/>
    </row>
    <row r="35" spans="15:15" x14ac:dyDescent="0.25">
      <c r="O35" s="474"/>
    </row>
    <row r="36" spans="15:15" x14ac:dyDescent="0.25">
      <c r="O36" s="474"/>
    </row>
    <row r="37" spans="15:15" x14ac:dyDescent="0.25">
      <c r="O37" s="474"/>
    </row>
    <row r="38" spans="15:15" x14ac:dyDescent="0.25">
      <c r="O38" s="474"/>
    </row>
    <row r="39" spans="15:15" x14ac:dyDescent="0.25">
      <c r="O39" s="474"/>
    </row>
    <row r="40" spans="15:15" x14ac:dyDescent="0.25">
      <c r="O40" s="474"/>
    </row>
    <row r="41" spans="15:15" x14ac:dyDescent="0.25">
      <c r="O41" s="474"/>
    </row>
    <row r="42" spans="15:15" x14ac:dyDescent="0.25">
      <c r="O42" s="474"/>
    </row>
    <row r="43" spans="15:15" x14ac:dyDescent="0.25">
      <c r="O43" s="474"/>
    </row>
    <row r="44" spans="15:15" x14ac:dyDescent="0.25">
      <c r="O44" s="474"/>
    </row>
    <row r="45" spans="15:15" x14ac:dyDescent="0.25">
      <c r="O45" s="474"/>
    </row>
    <row r="46" spans="15:15" x14ac:dyDescent="0.25">
      <c r="O46" s="474"/>
    </row>
    <row r="47" spans="15:15" x14ac:dyDescent="0.25">
      <c r="O47" s="474"/>
    </row>
    <row r="48" spans="15:15" x14ac:dyDescent="0.25">
      <c r="O48" s="474"/>
    </row>
    <row r="49" spans="15:15" x14ac:dyDescent="0.25">
      <c r="O49" s="474"/>
    </row>
    <row r="50" spans="15:15" x14ac:dyDescent="0.25">
      <c r="O50" s="474"/>
    </row>
    <row r="51" spans="15:15" x14ac:dyDescent="0.25">
      <c r="O51" s="474"/>
    </row>
    <row r="52" spans="15:15" x14ac:dyDescent="0.25">
      <c r="O52" s="474"/>
    </row>
    <row r="53" spans="15:15" x14ac:dyDescent="0.25">
      <c r="O53" s="474"/>
    </row>
    <row r="54" spans="15:15" x14ac:dyDescent="0.25">
      <c r="O54" s="474"/>
    </row>
    <row r="55" spans="15:15" x14ac:dyDescent="0.25">
      <c r="O55" s="474"/>
    </row>
    <row r="56" spans="15:15" x14ac:dyDescent="0.25">
      <c r="O56" s="474"/>
    </row>
    <row r="57" spans="15:15" x14ac:dyDescent="0.25">
      <c r="O57" s="474"/>
    </row>
    <row r="58" spans="15:15" x14ac:dyDescent="0.25">
      <c r="O58" s="474"/>
    </row>
    <row r="59" spans="15:15" x14ac:dyDescent="0.25">
      <c r="O59" s="474"/>
    </row>
    <row r="60" spans="15:15" x14ac:dyDescent="0.25">
      <c r="O60" s="474"/>
    </row>
    <row r="61" spans="15:15" x14ac:dyDescent="0.25">
      <c r="O61" s="474"/>
    </row>
    <row r="62" spans="15:15" x14ac:dyDescent="0.25">
      <c r="O62" s="474"/>
    </row>
    <row r="63" spans="15:15" x14ac:dyDescent="0.25">
      <c r="O63" s="474"/>
    </row>
    <row r="64" spans="15:15" x14ac:dyDescent="0.25">
      <c r="O64" s="474"/>
    </row>
    <row r="65" spans="15:15" x14ac:dyDescent="0.25">
      <c r="O65" s="474"/>
    </row>
    <row r="66" spans="15:15" x14ac:dyDescent="0.25">
      <c r="O66" s="474"/>
    </row>
    <row r="67" spans="15:15" x14ac:dyDescent="0.25">
      <c r="O67" s="474"/>
    </row>
    <row r="68" spans="15:15" x14ac:dyDescent="0.25">
      <c r="O68" s="474"/>
    </row>
    <row r="69" spans="15:15" x14ac:dyDescent="0.25">
      <c r="O69" s="474"/>
    </row>
    <row r="70" spans="15:15" x14ac:dyDescent="0.25">
      <c r="O70" s="474"/>
    </row>
    <row r="71" spans="15:15" x14ac:dyDescent="0.25">
      <c r="O71" s="474"/>
    </row>
    <row r="72" spans="15:15" x14ac:dyDescent="0.25">
      <c r="O72" s="474"/>
    </row>
    <row r="73" spans="15:15" x14ac:dyDescent="0.25">
      <c r="O73" s="474"/>
    </row>
    <row r="74" spans="15:15" x14ac:dyDescent="0.25">
      <c r="O74" s="474"/>
    </row>
    <row r="75" spans="15:15" x14ac:dyDescent="0.25">
      <c r="O75" s="474"/>
    </row>
    <row r="76" spans="15:15" x14ac:dyDescent="0.25">
      <c r="O76" s="474"/>
    </row>
    <row r="77" spans="15:15" x14ac:dyDescent="0.25">
      <c r="O77" s="474"/>
    </row>
    <row r="78" spans="15:15" x14ac:dyDescent="0.25">
      <c r="O78" s="474"/>
    </row>
    <row r="79" spans="15:15" x14ac:dyDescent="0.25">
      <c r="O79" s="474"/>
    </row>
    <row r="80" spans="15:15" x14ac:dyDescent="0.25">
      <c r="O80" s="474"/>
    </row>
    <row r="81" spans="15:15" x14ac:dyDescent="0.25">
      <c r="O81" s="474"/>
    </row>
    <row r="82" spans="15:15" x14ac:dyDescent="0.25">
      <c r="O82" s="474"/>
    </row>
    <row r="83" spans="15:15" x14ac:dyDescent="0.25">
      <c r="O83" s="474"/>
    </row>
    <row r="84" spans="15:15" x14ac:dyDescent="0.25">
      <c r="O84" s="474"/>
    </row>
  </sheetData>
  <mergeCells count="4">
    <mergeCell ref="I1:O1"/>
    <mergeCell ref="A4:O4"/>
    <mergeCell ref="B7:O7"/>
    <mergeCell ref="B18:O18"/>
  </mergeCells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 xml:space="preserve">&amp;R&amp;"Times New Roman CE,Félkövér dőlt"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0" zoomScaleNormal="100" workbookViewId="0">
      <selection activeCell="D23" sqref="D23"/>
    </sheetView>
  </sheetViews>
  <sheetFormatPr defaultRowHeight="12.75" x14ac:dyDescent="0.25"/>
  <cols>
    <col min="1" max="1" width="5" style="507" customWidth="1"/>
    <col min="2" max="2" width="47" style="207" customWidth="1"/>
    <col min="3" max="4" width="15.140625" style="207" customWidth="1"/>
    <col min="5" max="256" width="9.140625" style="207"/>
    <col min="257" max="257" width="5" style="207" customWidth="1"/>
    <col min="258" max="258" width="47" style="207" customWidth="1"/>
    <col min="259" max="260" width="15.140625" style="207" customWidth="1"/>
    <col min="261" max="512" width="9.140625" style="207"/>
    <col min="513" max="513" width="5" style="207" customWidth="1"/>
    <col min="514" max="514" width="47" style="207" customWidth="1"/>
    <col min="515" max="516" width="15.140625" style="207" customWidth="1"/>
    <col min="517" max="768" width="9.140625" style="207"/>
    <col min="769" max="769" width="5" style="207" customWidth="1"/>
    <col min="770" max="770" width="47" style="207" customWidth="1"/>
    <col min="771" max="772" width="15.140625" style="207" customWidth="1"/>
    <col min="773" max="1024" width="9.140625" style="207"/>
    <col min="1025" max="1025" width="5" style="207" customWidth="1"/>
    <col min="1026" max="1026" width="47" style="207" customWidth="1"/>
    <col min="1027" max="1028" width="15.140625" style="207" customWidth="1"/>
    <col min="1029" max="1280" width="9.140625" style="207"/>
    <col min="1281" max="1281" width="5" style="207" customWidth="1"/>
    <col min="1282" max="1282" width="47" style="207" customWidth="1"/>
    <col min="1283" max="1284" width="15.140625" style="207" customWidth="1"/>
    <col min="1285" max="1536" width="9.140625" style="207"/>
    <col min="1537" max="1537" width="5" style="207" customWidth="1"/>
    <col min="1538" max="1538" width="47" style="207" customWidth="1"/>
    <col min="1539" max="1540" width="15.140625" style="207" customWidth="1"/>
    <col min="1541" max="1792" width="9.140625" style="207"/>
    <col min="1793" max="1793" width="5" style="207" customWidth="1"/>
    <col min="1794" max="1794" width="47" style="207" customWidth="1"/>
    <col min="1795" max="1796" width="15.140625" style="207" customWidth="1"/>
    <col min="1797" max="2048" width="9.140625" style="207"/>
    <col min="2049" max="2049" width="5" style="207" customWidth="1"/>
    <col min="2050" max="2050" width="47" style="207" customWidth="1"/>
    <col min="2051" max="2052" width="15.140625" style="207" customWidth="1"/>
    <col min="2053" max="2304" width="9.140625" style="207"/>
    <col min="2305" max="2305" width="5" style="207" customWidth="1"/>
    <col min="2306" max="2306" width="47" style="207" customWidth="1"/>
    <col min="2307" max="2308" width="15.140625" style="207" customWidth="1"/>
    <col min="2309" max="2560" width="9.140625" style="207"/>
    <col min="2561" max="2561" width="5" style="207" customWidth="1"/>
    <col min="2562" max="2562" width="47" style="207" customWidth="1"/>
    <col min="2563" max="2564" width="15.140625" style="207" customWidth="1"/>
    <col min="2565" max="2816" width="9.140625" style="207"/>
    <col min="2817" max="2817" width="5" style="207" customWidth="1"/>
    <col min="2818" max="2818" width="47" style="207" customWidth="1"/>
    <col min="2819" max="2820" width="15.140625" style="207" customWidth="1"/>
    <col min="2821" max="3072" width="9.140625" style="207"/>
    <col min="3073" max="3073" width="5" style="207" customWidth="1"/>
    <col min="3074" max="3074" width="47" style="207" customWidth="1"/>
    <col min="3075" max="3076" width="15.140625" style="207" customWidth="1"/>
    <col min="3077" max="3328" width="9.140625" style="207"/>
    <col min="3329" max="3329" width="5" style="207" customWidth="1"/>
    <col min="3330" max="3330" width="47" style="207" customWidth="1"/>
    <col min="3331" max="3332" width="15.140625" style="207" customWidth="1"/>
    <col min="3333" max="3584" width="9.140625" style="207"/>
    <col min="3585" max="3585" width="5" style="207" customWidth="1"/>
    <col min="3586" max="3586" width="47" style="207" customWidth="1"/>
    <col min="3587" max="3588" width="15.140625" style="207" customWidth="1"/>
    <col min="3589" max="3840" width="9.140625" style="207"/>
    <col min="3841" max="3841" width="5" style="207" customWidth="1"/>
    <col min="3842" max="3842" width="47" style="207" customWidth="1"/>
    <col min="3843" max="3844" width="15.140625" style="207" customWidth="1"/>
    <col min="3845" max="4096" width="9.140625" style="207"/>
    <col min="4097" max="4097" width="5" style="207" customWidth="1"/>
    <col min="4098" max="4098" width="47" style="207" customWidth="1"/>
    <col min="4099" max="4100" width="15.140625" style="207" customWidth="1"/>
    <col min="4101" max="4352" width="9.140625" style="207"/>
    <col min="4353" max="4353" width="5" style="207" customWidth="1"/>
    <col min="4354" max="4354" width="47" style="207" customWidth="1"/>
    <col min="4355" max="4356" width="15.140625" style="207" customWidth="1"/>
    <col min="4357" max="4608" width="9.140625" style="207"/>
    <col min="4609" max="4609" width="5" style="207" customWidth="1"/>
    <col min="4610" max="4610" width="47" style="207" customWidth="1"/>
    <col min="4611" max="4612" width="15.140625" style="207" customWidth="1"/>
    <col min="4613" max="4864" width="9.140625" style="207"/>
    <col min="4865" max="4865" width="5" style="207" customWidth="1"/>
    <col min="4866" max="4866" width="47" style="207" customWidth="1"/>
    <col min="4867" max="4868" width="15.140625" style="207" customWidth="1"/>
    <col min="4869" max="5120" width="9.140625" style="207"/>
    <col min="5121" max="5121" width="5" style="207" customWidth="1"/>
    <col min="5122" max="5122" width="47" style="207" customWidth="1"/>
    <col min="5123" max="5124" width="15.140625" style="207" customWidth="1"/>
    <col min="5125" max="5376" width="9.140625" style="207"/>
    <col min="5377" max="5377" width="5" style="207" customWidth="1"/>
    <col min="5378" max="5378" width="47" style="207" customWidth="1"/>
    <col min="5379" max="5380" width="15.140625" style="207" customWidth="1"/>
    <col min="5381" max="5632" width="9.140625" style="207"/>
    <col min="5633" max="5633" width="5" style="207" customWidth="1"/>
    <col min="5634" max="5634" width="47" style="207" customWidth="1"/>
    <col min="5635" max="5636" width="15.140625" style="207" customWidth="1"/>
    <col min="5637" max="5888" width="9.140625" style="207"/>
    <col min="5889" max="5889" width="5" style="207" customWidth="1"/>
    <col min="5890" max="5890" width="47" style="207" customWidth="1"/>
    <col min="5891" max="5892" width="15.140625" style="207" customWidth="1"/>
    <col min="5893" max="6144" width="9.140625" style="207"/>
    <col min="6145" max="6145" width="5" style="207" customWidth="1"/>
    <col min="6146" max="6146" width="47" style="207" customWidth="1"/>
    <col min="6147" max="6148" width="15.140625" style="207" customWidth="1"/>
    <col min="6149" max="6400" width="9.140625" style="207"/>
    <col min="6401" max="6401" width="5" style="207" customWidth="1"/>
    <col min="6402" max="6402" width="47" style="207" customWidth="1"/>
    <col min="6403" max="6404" width="15.140625" style="207" customWidth="1"/>
    <col min="6405" max="6656" width="9.140625" style="207"/>
    <col min="6657" max="6657" width="5" style="207" customWidth="1"/>
    <col min="6658" max="6658" width="47" style="207" customWidth="1"/>
    <col min="6659" max="6660" width="15.140625" style="207" customWidth="1"/>
    <col min="6661" max="6912" width="9.140625" style="207"/>
    <col min="6913" max="6913" width="5" style="207" customWidth="1"/>
    <col min="6914" max="6914" width="47" style="207" customWidth="1"/>
    <col min="6915" max="6916" width="15.140625" style="207" customWidth="1"/>
    <col min="6917" max="7168" width="9.140625" style="207"/>
    <col min="7169" max="7169" width="5" style="207" customWidth="1"/>
    <col min="7170" max="7170" width="47" style="207" customWidth="1"/>
    <col min="7171" max="7172" width="15.140625" style="207" customWidth="1"/>
    <col min="7173" max="7424" width="9.140625" style="207"/>
    <col min="7425" max="7425" width="5" style="207" customWidth="1"/>
    <col min="7426" max="7426" width="47" style="207" customWidth="1"/>
    <col min="7427" max="7428" width="15.140625" style="207" customWidth="1"/>
    <col min="7429" max="7680" width="9.140625" style="207"/>
    <col min="7681" max="7681" width="5" style="207" customWidth="1"/>
    <col min="7682" max="7682" width="47" style="207" customWidth="1"/>
    <col min="7683" max="7684" width="15.140625" style="207" customWidth="1"/>
    <col min="7685" max="7936" width="9.140625" style="207"/>
    <col min="7937" max="7937" width="5" style="207" customWidth="1"/>
    <col min="7938" max="7938" width="47" style="207" customWidth="1"/>
    <col min="7939" max="7940" width="15.140625" style="207" customWidth="1"/>
    <col min="7941" max="8192" width="9.140625" style="207"/>
    <col min="8193" max="8193" width="5" style="207" customWidth="1"/>
    <col min="8194" max="8194" width="47" style="207" customWidth="1"/>
    <col min="8195" max="8196" width="15.140625" style="207" customWidth="1"/>
    <col min="8197" max="8448" width="9.140625" style="207"/>
    <col min="8449" max="8449" width="5" style="207" customWidth="1"/>
    <col min="8450" max="8450" width="47" style="207" customWidth="1"/>
    <col min="8451" max="8452" width="15.140625" style="207" customWidth="1"/>
    <col min="8453" max="8704" width="9.140625" style="207"/>
    <col min="8705" max="8705" width="5" style="207" customWidth="1"/>
    <col min="8706" max="8706" width="47" style="207" customWidth="1"/>
    <col min="8707" max="8708" width="15.140625" style="207" customWidth="1"/>
    <col min="8709" max="8960" width="9.140625" style="207"/>
    <col min="8961" max="8961" width="5" style="207" customWidth="1"/>
    <col min="8962" max="8962" width="47" style="207" customWidth="1"/>
    <col min="8963" max="8964" width="15.140625" style="207" customWidth="1"/>
    <col min="8965" max="9216" width="9.140625" style="207"/>
    <col min="9217" max="9217" width="5" style="207" customWidth="1"/>
    <col min="9218" max="9218" width="47" style="207" customWidth="1"/>
    <col min="9219" max="9220" width="15.140625" style="207" customWidth="1"/>
    <col min="9221" max="9472" width="9.140625" style="207"/>
    <col min="9473" max="9473" width="5" style="207" customWidth="1"/>
    <col min="9474" max="9474" width="47" style="207" customWidth="1"/>
    <col min="9475" max="9476" width="15.140625" style="207" customWidth="1"/>
    <col min="9477" max="9728" width="9.140625" style="207"/>
    <col min="9729" max="9729" width="5" style="207" customWidth="1"/>
    <col min="9730" max="9730" width="47" style="207" customWidth="1"/>
    <col min="9731" max="9732" width="15.140625" style="207" customWidth="1"/>
    <col min="9733" max="9984" width="9.140625" style="207"/>
    <col min="9985" max="9985" width="5" style="207" customWidth="1"/>
    <col min="9986" max="9986" width="47" style="207" customWidth="1"/>
    <col min="9987" max="9988" width="15.140625" style="207" customWidth="1"/>
    <col min="9989" max="10240" width="9.140625" style="207"/>
    <col min="10241" max="10241" width="5" style="207" customWidth="1"/>
    <col min="10242" max="10242" width="47" style="207" customWidth="1"/>
    <col min="10243" max="10244" width="15.140625" style="207" customWidth="1"/>
    <col min="10245" max="10496" width="9.140625" style="207"/>
    <col min="10497" max="10497" width="5" style="207" customWidth="1"/>
    <col min="10498" max="10498" width="47" style="207" customWidth="1"/>
    <col min="10499" max="10500" width="15.140625" style="207" customWidth="1"/>
    <col min="10501" max="10752" width="9.140625" style="207"/>
    <col min="10753" max="10753" width="5" style="207" customWidth="1"/>
    <col min="10754" max="10754" width="47" style="207" customWidth="1"/>
    <col min="10755" max="10756" width="15.140625" style="207" customWidth="1"/>
    <col min="10757" max="11008" width="9.140625" style="207"/>
    <col min="11009" max="11009" width="5" style="207" customWidth="1"/>
    <col min="11010" max="11010" width="47" style="207" customWidth="1"/>
    <col min="11011" max="11012" width="15.140625" style="207" customWidth="1"/>
    <col min="11013" max="11264" width="9.140625" style="207"/>
    <col min="11265" max="11265" width="5" style="207" customWidth="1"/>
    <col min="11266" max="11266" width="47" style="207" customWidth="1"/>
    <col min="11267" max="11268" width="15.140625" style="207" customWidth="1"/>
    <col min="11269" max="11520" width="9.140625" style="207"/>
    <col min="11521" max="11521" width="5" style="207" customWidth="1"/>
    <col min="11522" max="11522" width="47" style="207" customWidth="1"/>
    <col min="11523" max="11524" width="15.140625" style="207" customWidth="1"/>
    <col min="11525" max="11776" width="9.140625" style="207"/>
    <col min="11777" max="11777" width="5" style="207" customWidth="1"/>
    <col min="11778" max="11778" width="47" style="207" customWidth="1"/>
    <col min="11779" max="11780" width="15.140625" style="207" customWidth="1"/>
    <col min="11781" max="12032" width="9.140625" style="207"/>
    <col min="12033" max="12033" width="5" style="207" customWidth="1"/>
    <col min="12034" max="12034" width="47" style="207" customWidth="1"/>
    <col min="12035" max="12036" width="15.140625" style="207" customWidth="1"/>
    <col min="12037" max="12288" width="9.140625" style="207"/>
    <col min="12289" max="12289" width="5" style="207" customWidth="1"/>
    <col min="12290" max="12290" width="47" style="207" customWidth="1"/>
    <col min="12291" max="12292" width="15.140625" style="207" customWidth="1"/>
    <col min="12293" max="12544" width="9.140625" style="207"/>
    <col min="12545" max="12545" width="5" style="207" customWidth="1"/>
    <col min="12546" max="12546" width="47" style="207" customWidth="1"/>
    <col min="12547" max="12548" width="15.140625" style="207" customWidth="1"/>
    <col min="12549" max="12800" width="9.140625" style="207"/>
    <col min="12801" max="12801" width="5" style="207" customWidth="1"/>
    <col min="12802" max="12802" width="47" style="207" customWidth="1"/>
    <col min="12803" max="12804" width="15.140625" style="207" customWidth="1"/>
    <col min="12805" max="13056" width="9.140625" style="207"/>
    <col min="13057" max="13057" width="5" style="207" customWidth="1"/>
    <col min="13058" max="13058" width="47" style="207" customWidth="1"/>
    <col min="13059" max="13060" width="15.140625" style="207" customWidth="1"/>
    <col min="13061" max="13312" width="9.140625" style="207"/>
    <col min="13313" max="13313" width="5" style="207" customWidth="1"/>
    <col min="13314" max="13314" width="47" style="207" customWidth="1"/>
    <col min="13315" max="13316" width="15.140625" style="207" customWidth="1"/>
    <col min="13317" max="13568" width="9.140625" style="207"/>
    <col min="13569" max="13569" width="5" style="207" customWidth="1"/>
    <col min="13570" max="13570" width="47" style="207" customWidth="1"/>
    <col min="13571" max="13572" width="15.140625" style="207" customWidth="1"/>
    <col min="13573" max="13824" width="9.140625" style="207"/>
    <col min="13825" max="13825" width="5" style="207" customWidth="1"/>
    <col min="13826" max="13826" width="47" style="207" customWidth="1"/>
    <col min="13827" max="13828" width="15.140625" style="207" customWidth="1"/>
    <col min="13829" max="14080" width="9.140625" style="207"/>
    <col min="14081" max="14081" width="5" style="207" customWidth="1"/>
    <col min="14082" max="14082" width="47" style="207" customWidth="1"/>
    <col min="14083" max="14084" width="15.140625" style="207" customWidth="1"/>
    <col min="14085" max="14336" width="9.140625" style="207"/>
    <col min="14337" max="14337" width="5" style="207" customWidth="1"/>
    <col min="14338" max="14338" width="47" style="207" customWidth="1"/>
    <col min="14339" max="14340" width="15.140625" style="207" customWidth="1"/>
    <col min="14341" max="14592" width="9.140625" style="207"/>
    <col min="14593" max="14593" width="5" style="207" customWidth="1"/>
    <col min="14594" max="14594" width="47" style="207" customWidth="1"/>
    <col min="14595" max="14596" width="15.140625" style="207" customWidth="1"/>
    <col min="14597" max="14848" width="9.140625" style="207"/>
    <col min="14849" max="14849" width="5" style="207" customWidth="1"/>
    <col min="14850" max="14850" width="47" style="207" customWidth="1"/>
    <col min="14851" max="14852" width="15.140625" style="207" customWidth="1"/>
    <col min="14853" max="15104" width="9.140625" style="207"/>
    <col min="15105" max="15105" width="5" style="207" customWidth="1"/>
    <col min="15106" max="15106" width="47" style="207" customWidth="1"/>
    <col min="15107" max="15108" width="15.140625" style="207" customWidth="1"/>
    <col min="15109" max="15360" width="9.140625" style="207"/>
    <col min="15361" max="15361" width="5" style="207" customWidth="1"/>
    <col min="15362" max="15362" width="47" style="207" customWidth="1"/>
    <col min="15363" max="15364" width="15.140625" style="207" customWidth="1"/>
    <col min="15365" max="15616" width="9.140625" style="207"/>
    <col min="15617" max="15617" width="5" style="207" customWidth="1"/>
    <col min="15618" max="15618" width="47" style="207" customWidth="1"/>
    <col min="15619" max="15620" width="15.140625" style="207" customWidth="1"/>
    <col min="15621" max="15872" width="9.140625" style="207"/>
    <col min="15873" max="15873" width="5" style="207" customWidth="1"/>
    <col min="15874" max="15874" width="47" style="207" customWidth="1"/>
    <col min="15875" max="15876" width="15.140625" style="207" customWidth="1"/>
    <col min="15877" max="16128" width="9.140625" style="207"/>
    <col min="16129" max="16129" width="5" style="207" customWidth="1"/>
    <col min="16130" max="16130" width="47" style="207" customWidth="1"/>
    <col min="16131" max="16132" width="15.140625" style="207" customWidth="1"/>
    <col min="16133" max="16384" width="9.140625" style="207"/>
  </cols>
  <sheetData>
    <row r="1" spans="1:4" x14ac:dyDescent="0.25">
      <c r="B1" s="982" t="s">
        <v>899</v>
      </c>
      <c r="C1" s="982"/>
      <c r="D1" s="982"/>
    </row>
    <row r="2" spans="1:4" x14ac:dyDescent="0.25">
      <c r="B2" s="508"/>
      <c r="C2" s="508"/>
      <c r="D2" s="508"/>
    </row>
    <row r="3" spans="1:4" x14ac:dyDescent="0.25">
      <c r="B3" s="508"/>
      <c r="C3" s="508"/>
      <c r="D3" s="508"/>
    </row>
    <row r="4" spans="1:4" x14ac:dyDescent="0.25">
      <c r="B4" s="508"/>
      <c r="C4" s="508"/>
      <c r="D4" s="508"/>
    </row>
    <row r="5" spans="1:4" ht="25.5" customHeight="1" x14ac:dyDescent="0.25">
      <c r="B5" s="983" t="s">
        <v>652</v>
      </c>
      <c r="C5" s="983"/>
      <c r="D5" s="983"/>
    </row>
    <row r="7" spans="1:4" s="510" customFormat="1" ht="15.75" thickBot="1" x14ac:dyDescent="0.3">
      <c r="A7" s="509"/>
      <c r="D7" s="511" t="s">
        <v>973</v>
      </c>
    </row>
    <row r="8" spans="1:4" s="515" customFormat="1" ht="48" customHeight="1" thickBot="1" x14ac:dyDescent="0.3">
      <c r="A8" s="512" t="s">
        <v>631</v>
      </c>
      <c r="B8" s="513" t="s">
        <v>126</v>
      </c>
      <c r="C8" s="513" t="s">
        <v>653</v>
      </c>
      <c r="D8" s="514" t="s">
        <v>654</v>
      </c>
    </row>
    <row r="9" spans="1:4" s="515" customFormat="1" ht="14.1" customHeight="1" thickBot="1" x14ac:dyDescent="0.3">
      <c r="A9" s="516" t="s">
        <v>129</v>
      </c>
      <c r="B9" s="209" t="s">
        <v>126</v>
      </c>
      <c r="C9" s="209" t="s">
        <v>131</v>
      </c>
      <c r="D9" s="210" t="s">
        <v>132</v>
      </c>
    </row>
    <row r="10" spans="1:4" ht="18" customHeight="1" x14ac:dyDescent="0.25">
      <c r="A10" s="517" t="s">
        <v>9</v>
      </c>
      <c r="B10" s="518" t="s">
        <v>655</v>
      </c>
      <c r="C10" s="519"/>
      <c r="D10" s="372"/>
    </row>
    <row r="11" spans="1:4" ht="18" customHeight="1" x14ac:dyDescent="0.25">
      <c r="A11" s="520" t="s">
        <v>31</v>
      </c>
      <c r="B11" s="521" t="s">
        <v>656</v>
      </c>
      <c r="C11" s="522"/>
      <c r="D11" s="375"/>
    </row>
    <row r="12" spans="1:4" ht="18" customHeight="1" x14ac:dyDescent="0.25">
      <c r="A12" s="520" t="s">
        <v>41</v>
      </c>
      <c r="B12" s="521" t="s">
        <v>657</v>
      </c>
      <c r="C12" s="522"/>
      <c r="D12" s="375"/>
    </row>
    <row r="13" spans="1:4" ht="18" customHeight="1" x14ac:dyDescent="0.25">
      <c r="A13" s="520" t="s">
        <v>43</v>
      </c>
      <c r="B13" s="521" t="s">
        <v>658</v>
      </c>
      <c r="C13" s="522"/>
      <c r="D13" s="375"/>
    </row>
    <row r="14" spans="1:4" ht="18" customHeight="1" x14ac:dyDescent="0.25">
      <c r="A14" s="520" t="s">
        <v>50</v>
      </c>
      <c r="B14" s="521" t="s">
        <v>659</v>
      </c>
      <c r="C14" s="523"/>
      <c r="D14" s="353"/>
    </row>
    <row r="15" spans="1:4" ht="18" customHeight="1" x14ac:dyDescent="0.25">
      <c r="A15" s="520" t="s">
        <v>58</v>
      </c>
      <c r="B15" s="521" t="s">
        <v>660</v>
      </c>
      <c r="C15" s="523"/>
      <c r="D15" s="353"/>
    </row>
    <row r="16" spans="1:4" ht="18" customHeight="1" x14ac:dyDescent="0.25">
      <c r="A16" s="520" t="s">
        <v>60</v>
      </c>
      <c r="B16" s="524" t="s">
        <v>661</v>
      </c>
      <c r="C16" s="523"/>
      <c r="D16" s="353"/>
    </row>
    <row r="17" spans="1:4" ht="18" customHeight="1" x14ac:dyDescent="0.25">
      <c r="A17" s="520" t="s">
        <v>62</v>
      </c>
      <c r="B17" s="524" t="s">
        <v>662</v>
      </c>
      <c r="C17" s="523"/>
      <c r="D17" s="353"/>
    </row>
    <row r="18" spans="1:4" ht="18" customHeight="1" x14ac:dyDescent="0.25">
      <c r="A18" s="520" t="s">
        <v>64</v>
      </c>
      <c r="B18" s="524" t="s">
        <v>663</v>
      </c>
      <c r="C18" s="523"/>
      <c r="D18" s="353"/>
    </row>
    <row r="19" spans="1:4" ht="18" customHeight="1" x14ac:dyDescent="0.25">
      <c r="A19" s="520" t="s">
        <v>72</v>
      </c>
      <c r="B19" s="524" t="s">
        <v>664</v>
      </c>
      <c r="C19" s="523"/>
      <c r="D19" s="353"/>
    </row>
    <row r="20" spans="1:4" ht="18" customHeight="1" x14ac:dyDescent="0.25">
      <c r="A20" s="520" t="s">
        <v>503</v>
      </c>
      <c r="B20" s="524" t="s">
        <v>665</v>
      </c>
      <c r="C20" s="523"/>
      <c r="D20" s="353"/>
    </row>
    <row r="21" spans="1:4" ht="22.5" customHeight="1" x14ac:dyDescent="0.25">
      <c r="A21" s="520" t="s">
        <v>504</v>
      </c>
      <c r="B21" s="524" t="s">
        <v>666</v>
      </c>
      <c r="C21" s="523"/>
      <c r="D21" s="353"/>
    </row>
    <row r="22" spans="1:4" ht="18" customHeight="1" x14ac:dyDescent="0.25">
      <c r="A22" s="520" t="s">
        <v>505</v>
      </c>
      <c r="B22" s="521" t="s">
        <v>667</v>
      </c>
      <c r="C22" s="523">
        <v>3072000</v>
      </c>
      <c r="D22" s="353">
        <v>432000</v>
      </c>
    </row>
    <row r="23" spans="1:4" ht="18" customHeight="1" x14ac:dyDescent="0.25">
      <c r="A23" s="520" t="s">
        <v>508</v>
      </c>
      <c r="B23" s="521" t="s">
        <v>668</v>
      </c>
      <c r="C23" s="523"/>
      <c r="D23" s="353"/>
    </row>
    <row r="24" spans="1:4" ht="18" customHeight="1" x14ac:dyDescent="0.25">
      <c r="A24" s="520" t="s">
        <v>511</v>
      </c>
      <c r="B24" s="521" t="s">
        <v>669</v>
      </c>
      <c r="C24" s="523"/>
      <c r="D24" s="353"/>
    </row>
    <row r="25" spans="1:4" ht="18" customHeight="1" x14ac:dyDescent="0.25">
      <c r="A25" s="520" t="s">
        <v>514</v>
      </c>
      <c r="B25" s="521" t="s">
        <v>670</v>
      </c>
      <c r="C25" s="523"/>
      <c r="D25" s="353"/>
    </row>
    <row r="26" spans="1:4" ht="18" customHeight="1" x14ac:dyDescent="0.25">
      <c r="A26" s="520" t="s">
        <v>517</v>
      </c>
      <c r="B26" s="521" t="s">
        <v>671</v>
      </c>
      <c r="C26" s="523"/>
      <c r="D26" s="353"/>
    </row>
    <row r="27" spans="1:4" ht="18" customHeight="1" x14ac:dyDescent="0.25">
      <c r="A27" s="520" t="s">
        <v>520</v>
      </c>
      <c r="B27" s="525" t="s">
        <v>672</v>
      </c>
      <c r="C27" s="352">
        <v>309600</v>
      </c>
      <c r="D27" s="353">
        <v>266400</v>
      </c>
    </row>
    <row r="28" spans="1:4" ht="18" customHeight="1" x14ac:dyDescent="0.25">
      <c r="A28" s="520" t="s">
        <v>523</v>
      </c>
      <c r="B28" s="526" t="s">
        <v>673</v>
      </c>
      <c r="C28" s="352"/>
      <c r="D28" s="353"/>
    </row>
    <row r="29" spans="1:4" ht="18" customHeight="1" thickBot="1" x14ac:dyDescent="0.3">
      <c r="A29" s="527" t="s">
        <v>526</v>
      </c>
      <c r="B29" s="528" t="s">
        <v>674</v>
      </c>
      <c r="C29" s="529"/>
      <c r="D29" s="530"/>
    </row>
    <row r="30" spans="1:4" ht="18" customHeight="1" thickBot="1" x14ac:dyDescent="0.3">
      <c r="A30" s="531"/>
      <c r="B30" s="532" t="s">
        <v>111</v>
      </c>
      <c r="C30" s="326">
        <f>SUM(C10:C29)</f>
        <v>3381600</v>
      </c>
      <c r="D30" s="327">
        <f>SUM(D10:D29)</f>
        <v>698400</v>
      </c>
    </row>
    <row r="31" spans="1:4" ht="8.25" customHeight="1" x14ac:dyDescent="0.25">
      <c r="A31" s="533"/>
      <c r="B31" s="984"/>
      <c r="C31" s="984"/>
      <c r="D31" s="984"/>
    </row>
  </sheetData>
  <mergeCells count="3">
    <mergeCell ref="B1:D1"/>
    <mergeCell ref="B5:D5"/>
    <mergeCell ref="B31:D31"/>
  </mergeCells>
  <printOptions horizontalCentered="1"/>
  <pageMargins left="0.78740157480314965" right="0.78740157480314965" top="1.6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&amp;R&amp;11 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1"/>
  <sheetViews>
    <sheetView topLeftCell="A7" zoomScaleNormal="100" workbookViewId="0">
      <selection activeCell="D14" sqref="D14"/>
    </sheetView>
  </sheetViews>
  <sheetFormatPr defaultRowHeight="12.75" x14ac:dyDescent="0.25"/>
  <cols>
    <col min="1" max="1" width="5.85546875" style="312" customWidth="1"/>
    <col min="2" max="2" width="42.5703125" style="311" customWidth="1"/>
    <col min="3" max="8" width="11" style="311" customWidth="1"/>
    <col min="9" max="9" width="11.85546875" style="311" customWidth="1"/>
    <col min="10" max="256" width="9.140625" style="311"/>
    <col min="257" max="257" width="5.85546875" style="311" customWidth="1"/>
    <col min="258" max="258" width="42.5703125" style="311" customWidth="1"/>
    <col min="259" max="264" width="11" style="311" customWidth="1"/>
    <col min="265" max="265" width="11.85546875" style="311" customWidth="1"/>
    <col min="266" max="512" width="9.140625" style="311"/>
    <col min="513" max="513" width="5.85546875" style="311" customWidth="1"/>
    <col min="514" max="514" width="42.5703125" style="311" customWidth="1"/>
    <col min="515" max="520" width="11" style="311" customWidth="1"/>
    <col min="521" max="521" width="11.85546875" style="311" customWidth="1"/>
    <col min="522" max="768" width="9.140625" style="311"/>
    <col min="769" max="769" width="5.85546875" style="311" customWidth="1"/>
    <col min="770" max="770" width="42.5703125" style="311" customWidth="1"/>
    <col min="771" max="776" width="11" style="311" customWidth="1"/>
    <col min="777" max="777" width="11.85546875" style="311" customWidth="1"/>
    <col min="778" max="1024" width="9.140625" style="311"/>
    <col min="1025" max="1025" width="5.85546875" style="311" customWidth="1"/>
    <col min="1026" max="1026" width="42.5703125" style="311" customWidth="1"/>
    <col min="1027" max="1032" width="11" style="311" customWidth="1"/>
    <col min="1033" max="1033" width="11.85546875" style="311" customWidth="1"/>
    <col min="1034" max="1280" width="9.140625" style="311"/>
    <col min="1281" max="1281" width="5.85546875" style="311" customWidth="1"/>
    <col min="1282" max="1282" width="42.5703125" style="311" customWidth="1"/>
    <col min="1283" max="1288" width="11" style="311" customWidth="1"/>
    <col min="1289" max="1289" width="11.85546875" style="311" customWidth="1"/>
    <col min="1290" max="1536" width="9.140625" style="311"/>
    <col min="1537" max="1537" width="5.85546875" style="311" customWidth="1"/>
    <col min="1538" max="1538" width="42.5703125" style="311" customWidth="1"/>
    <col min="1539" max="1544" width="11" style="311" customWidth="1"/>
    <col min="1545" max="1545" width="11.85546875" style="311" customWidth="1"/>
    <col min="1546" max="1792" width="9.140625" style="311"/>
    <col min="1793" max="1793" width="5.85546875" style="311" customWidth="1"/>
    <col min="1794" max="1794" width="42.5703125" style="311" customWidth="1"/>
    <col min="1795" max="1800" width="11" style="311" customWidth="1"/>
    <col min="1801" max="1801" width="11.85546875" style="311" customWidth="1"/>
    <col min="1802" max="2048" width="9.140625" style="311"/>
    <col min="2049" max="2049" width="5.85546875" style="311" customWidth="1"/>
    <col min="2050" max="2050" width="42.5703125" style="311" customWidth="1"/>
    <col min="2051" max="2056" width="11" style="311" customWidth="1"/>
    <col min="2057" max="2057" width="11.85546875" style="311" customWidth="1"/>
    <col min="2058" max="2304" width="9.140625" style="311"/>
    <col min="2305" max="2305" width="5.85546875" style="311" customWidth="1"/>
    <col min="2306" max="2306" width="42.5703125" style="311" customWidth="1"/>
    <col min="2307" max="2312" width="11" style="311" customWidth="1"/>
    <col min="2313" max="2313" width="11.85546875" style="311" customWidth="1"/>
    <col min="2314" max="2560" width="9.140625" style="311"/>
    <col min="2561" max="2561" width="5.85546875" style="311" customWidth="1"/>
    <col min="2562" max="2562" width="42.5703125" style="311" customWidth="1"/>
    <col min="2563" max="2568" width="11" style="311" customWidth="1"/>
    <col min="2569" max="2569" width="11.85546875" style="311" customWidth="1"/>
    <col min="2570" max="2816" width="9.140625" style="311"/>
    <col min="2817" max="2817" width="5.85546875" style="311" customWidth="1"/>
    <col min="2818" max="2818" width="42.5703125" style="311" customWidth="1"/>
    <col min="2819" max="2824" width="11" style="311" customWidth="1"/>
    <col min="2825" max="2825" width="11.85546875" style="311" customWidth="1"/>
    <col min="2826" max="3072" width="9.140625" style="311"/>
    <col min="3073" max="3073" width="5.85546875" style="311" customWidth="1"/>
    <col min="3074" max="3074" width="42.5703125" style="311" customWidth="1"/>
    <col min="3075" max="3080" width="11" style="311" customWidth="1"/>
    <col min="3081" max="3081" width="11.85546875" style="311" customWidth="1"/>
    <col min="3082" max="3328" width="9.140625" style="311"/>
    <col min="3329" max="3329" width="5.85546875" style="311" customWidth="1"/>
    <col min="3330" max="3330" width="42.5703125" style="311" customWidth="1"/>
    <col min="3331" max="3336" width="11" style="311" customWidth="1"/>
    <col min="3337" max="3337" width="11.85546875" style="311" customWidth="1"/>
    <col min="3338" max="3584" width="9.140625" style="311"/>
    <col min="3585" max="3585" width="5.85546875" style="311" customWidth="1"/>
    <col min="3586" max="3586" width="42.5703125" style="311" customWidth="1"/>
    <col min="3587" max="3592" width="11" style="311" customWidth="1"/>
    <col min="3593" max="3593" width="11.85546875" style="311" customWidth="1"/>
    <col min="3594" max="3840" width="9.140625" style="311"/>
    <col min="3841" max="3841" width="5.85546875" style="311" customWidth="1"/>
    <col min="3842" max="3842" width="42.5703125" style="311" customWidth="1"/>
    <col min="3843" max="3848" width="11" style="311" customWidth="1"/>
    <col min="3849" max="3849" width="11.85546875" style="311" customWidth="1"/>
    <col min="3850" max="4096" width="9.140625" style="311"/>
    <col min="4097" max="4097" width="5.85546875" style="311" customWidth="1"/>
    <col min="4098" max="4098" width="42.5703125" style="311" customWidth="1"/>
    <col min="4099" max="4104" width="11" style="311" customWidth="1"/>
    <col min="4105" max="4105" width="11.85546875" style="311" customWidth="1"/>
    <col min="4106" max="4352" width="9.140625" style="311"/>
    <col min="4353" max="4353" width="5.85546875" style="311" customWidth="1"/>
    <col min="4354" max="4354" width="42.5703125" style="311" customWidth="1"/>
    <col min="4355" max="4360" width="11" style="311" customWidth="1"/>
    <col min="4361" max="4361" width="11.85546875" style="311" customWidth="1"/>
    <col min="4362" max="4608" width="9.140625" style="311"/>
    <col min="4609" max="4609" width="5.85546875" style="311" customWidth="1"/>
    <col min="4610" max="4610" width="42.5703125" style="311" customWidth="1"/>
    <col min="4611" max="4616" width="11" style="311" customWidth="1"/>
    <col min="4617" max="4617" width="11.85546875" style="311" customWidth="1"/>
    <col min="4618" max="4864" width="9.140625" style="311"/>
    <col min="4865" max="4865" width="5.85546875" style="311" customWidth="1"/>
    <col min="4866" max="4866" width="42.5703125" style="311" customWidth="1"/>
    <col min="4867" max="4872" width="11" style="311" customWidth="1"/>
    <col min="4873" max="4873" width="11.85546875" style="311" customWidth="1"/>
    <col min="4874" max="5120" width="9.140625" style="311"/>
    <col min="5121" max="5121" width="5.85546875" style="311" customWidth="1"/>
    <col min="5122" max="5122" width="42.5703125" style="311" customWidth="1"/>
    <col min="5123" max="5128" width="11" style="311" customWidth="1"/>
    <col min="5129" max="5129" width="11.85546875" style="311" customWidth="1"/>
    <col min="5130" max="5376" width="9.140625" style="311"/>
    <col min="5377" max="5377" width="5.85546875" style="311" customWidth="1"/>
    <col min="5378" max="5378" width="42.5703125" style="311" customWidth="1"/>
    <col min="5379" max="5384" width="11" style="311" customWidth="1"/>
    <col min="5385" max="5385" width="11.85546875" style="311" customWidth="1"/>
    <col min="5386" max="5632" width="9.140625" style="311"/>
    <col min="5633" max="5633" width="5.85546875" style="311" customWidth="1"/>
    <col min="5634" max="5634" width="42.5703125" style="311" customWidth="1"/>
    <col min="5635" max="5640" width="11" style="311" customWidth="1"/>
    <col min="5641" max="5641" width="11.85546875" style="311" customWidth="1"/>
    <col min="5642" max="5888" width="9.140625" style="311"/>
    <col min="5889" max="5889" width="5.85546875" style="311" customWidth="1"/>
    <col min="5890" max="5890" width="42.5703125" style="311" customWidth="1"/>
    <col min="5891" max="5896" width="11" style="311" customWidth="1"/>
    <col min="5897" max="5897" width="11.85546875" style="311" customWidth="1"/>
    <col min="5898" max="6144" width="9.140625" style="311"/>
    <col min="6145" max="6145" width="5.85546875" style="311" customWidth="1"/>
    <col min="6146" max="6146" width="42.5703125" style="311" customWidth="1"/>
    <col min="6147" max="6152" width="11" style="311" customWidth="1"/>
    <col min="6153" max="6153" width="11.85546875" style="311" customWidth="1"/>
    <col min="6154" max="6400" width="9.140625" style="311"/>
    <col min="6401" max="6401" width="5.85546875" style="311" customWidth="1"/>
    <col min="6402" max="6402" width="42.5703125" style="311" customWidth="1"/>
    <col min="6403" max="6408" width="11" style="311" customWidth="1"/>
    <col min="6409" max="6409" width="11.85546875" style="311" customWidth="1"/>
    <col min="6410" max="6656" width="9.140625" style="311"/>
    <col min="6657" max="6657" width="5.85546875" style="311" customWidth="1"/>
    <col min="6658" max="6658" width="42.5703125" style="311" customWidth="1"/>
    <col min="6659" max="6664" width="11" style="311" customWidth="1"/>
    <col min="6665" max="6665" width="11.85546875" style="311" customWidth="1"/>
    <col min="6666" max="6912" width="9.140625" style="311"/>
    <col min="6913" max="6913" width="5.85546875" style="311" customWidth="1"/>
    <col min="6914" max="6914" width="42.5703125" style="311" customWidth="1"/>
    <col min="6915" max="6920" width="11" style="311" customWidth="1"/>
    <col min="6921" max="6921" width="11.85546875" style="311" customWidth="1"/>
    <col min="6922" max="7168" width="9.140625" style="311"/>
    <col min="7169" max="7169" width="5.85546875" style="311" customWidth="1"/>
    <col min="7170" max="7170" width="42.5703125" style="311" customWidth="1"/>
    <col min="7171" max="7176" width="11" style="311" customWidth="1"/>
    <col min="7177" max="7177" width="11.85546875" style="311" customWidth="1"/>
    <col min="7178" max="7424" width="9.140625" style="311"/>
    <col min="7425" max="7425" width="5.85546875" style="311" customWidth="1"/>
    <col min="7426" max="7426" width="42.5703125" style="311" customWidth="1"/>
    <col min="7427" max="7432" width="11" style="311" customWidth="1"/>
    <col min="7433" max="7433" width="11.85546875" style="311" customWidth="1"/>
    <col min="7434" max="7680" width="9.140625" style="311"/>
    <col min="7681" max="7681" width="5.85546875" style="311" customWidth="1"/>
    <col min="7682" max="7682" width="42.5703125" style="311" customWidth="1"/>
    <col min="7683" max="7688" width="11" style="311" customWidth="1"/>
    <col min="7689" max="7689" width="11.85546875" style="311" customWidth="1"/>
    <col min="7690" max="7936" width="9.140625" style="311"/>
    <col min="7937" max="7937" width="5.85546875" style="311" customWidth="1"/>
    <col min="7938" max="7938" width="42.5703125" style="311" customWidth="1"/>
    <col min="7939" max="7944" width="11" style="311" customWidth="1"/>
    <col min="7945" max="7945" width="11.85546875" style="311" customWidth="1"/>
    <col min="7946" max="8192" width="9.140625" style="311"/>
    <col min="8193" max="8193" width="5.85546875" style="311" customWidth="1"/>
    <col min="8194" max="8194" width="42.5703125" style="311" customWidth="1"/>
    <col min="8195" max="8200" width="11" style="311" customWidth="1"/>
    <col min="8201" max="8201" width="11.85546875" style="311" customWidth="1"/>
    <col min="8202" max="8448" width="9.140625" style="311"/>
    <col min="8449" max="8449" width="5.85546875" style="311" customWidth="1"/>
    <col min="8450" max="8450" width="42.5703125" style="311" customWidth="1"/>
    <col min="8451" max="8456" width="11" style="311" customWidth="1"/>
    <col min="8457" max="8457" width="11.85546875" style="311" customWidth="1"/>
    <col min="8458" max="8704" width="9.140625" style="311"/>
    <col min="8705" max="8705" width="5.85546875" style="311" customWidth="1"/>
    <col min="8706" max="8706" width="42.5703125" style="311" customWidth="1"/>
    <col min="8707" max="8712" width="11" style="311" customWidth="1"/>
    <col min="8713" max="8713" width="11.85546875" style="311" customWidth="1"/>
    <col min="8714" max="8960" width="9.140625" style="311"/>
    <col min="8961" max="8961" width="5.85546875" style="311" customWidth="1"/>
    <col min="8962" max="8962" width="42.5703125" style="311" customWidth="1"/>
    <col min="8963" max="8968" width="11" style="311" customWidth="1"/>
    <col min="8969" max="8969" width="11.85546875" style="311" customWidth="1"/>
    <col min="8970" max="9216" width="9.140625" style="311"/>
    <col min="9217" max="9217" width="5.85546875" style="311" customWidth="1"/>
    <col min="9218" max="9218" width="42.5703125" style="311" customWidth="1"/>
    <col min="9219" max="9224" width="11" style="311" customWidth="1"/>
    <col min="9225" max="9225" width="11.85546875" style="311" customWidth="1"/>
    <col min="9226" max="9472" width="9.140625" style="311"/>
    <col min="9473" max="9473" width="5.85546875" style="311" customWidth="1"/>
    <col min="9474" max="9474" width="42.5703125" style="311" customWidth="1"/>
    <col min="9475" max="9480" width="11" style="311" customWidth="1"/>
    <col min="9481" max="9481" width="11.85546875" style="311" customWidth="1"/>
    <col min="9482" max="9728" width="9.140625" style="311"/>
    <col min="9729" max="9729" width="5.85546875" style="311" customWidth="1"/>
    <col min="9730" max="9730" width="42.5703125" style="311" customWidth="1"/>
    <col min="9731" max="9736" width="11" style="311" customWidth="1"/>
    <col min="9737" max="9737" width="11.85546875" style="311" customWidth="1"/>
    <col min="9738" max="9984" width="9.140625" style="311"/>
    <col min="9985" max="9985" width="5.85546875" style="311" customWidth="1"/>
    <col min="9986" max="9986" width="42.5703125" style="311" customWidth="1"/>
    <col min="9987" max="9992" width="11" style="311" customWidth="1"/>
    <col min="9993" max="9993" width="11.85546875" style="311" customWidth="1"/>
    <col min="9994" max="10240" width="9.140625" style="311"/>
    <col min="10241" max="10241" width="5.85546875" style="311" customWidth="1"/>
    <col min="10242" max="10242" width="42.5703125" style="311" customWidth="1"/>
    <col min="10243" max="10248" width="11" style="311" customWidth="1"/>
    <col min="10249" max="10249" width="11.85546875" style="311" customWidth="1"/>
    <col min="10250" max="10496" width="9.140625" style="311"/>
    <col min="10497" max="10497" width="5.85546875" style="311" customWidth="1"/>
    <col min="10498" max="10498" width="42.5703125" style="311" customWidth="1"/>
    <col min="10499" max="10504" width="11" style="311" customWidth="1"/>
    <col min="10505" max="10505" width="11.85546875" style="311" customWidth="1"/>
    <col min="10506" max="10752" width="9.140625" style="311"/>
    <col min="10753" max="10753" width="5.85546875" style="311" customWidth="1"/>
    <col min="10754" max="10754" width="42.5703125" style="311" customWidth="1"/>
    <col min="10755" max="10760" width="11" style="311" customWidth="1"/>
    <col min="10761" max="10761" width="11.85546875" style="311" customWidth="1"/>
    <col min="10762" max="11008" width="9.140625" style="311"/>
    <col min="11009" max="11009" width="5.85546875" style="311" customWidth="1"/>
    <col min="11010" max="11010" width="42.5703125" style="311" customWidth="1"/>
    <col min="11011" max="11016" width="11" style="311" customWidth="1"/>
    <col min="11017" max="11017" width="11.85546875" style="311" customWidth="1"/>
    <col min="11018" max="11264" width="9.140625" style="311"/>
    <col min="11265" max="11265" width="5.85546875" style="311" customWidth="1"/>
    <col min="11266" max="11266" width="42.5703125" style="311" customWidth="1"/>
    <col min="11267" max="11272" width="11" style="311" customWidth="1"/>
    <col min="11273" max="11273" width="11.85546875" style="311" customWidth="1"/>
    <col min="11274" max="11520" width="9.140625" style="311"/>
    <col min="11521" max="11521" width="5.85546875" style="311" customWidth="1"/>
    <col min="11522" max="11522" width="42.5703125" style="311" customWidth="1"/>
    <col min="11523" max="11528" width="11" style="311" customWidth="1"/>
    <col min="11529" max="11529" width="11.85546875" style="311" customWidth="1"/>
    <col min="11530" max="11776" width="9.140625" style="311"/>
    <col min="11777" max="11777" width="5.85546875" style="311" customWidth="1"/>
    <col min="11778" max="11778" width="42.5703125" style="311" customWidth="1"/>
    <col min="11779" max="11784" width="11" style="311" customWidth="1"/>
    <col min="11785" max="11785" width="11.85546875" style="311" customWidth="1"/>
    <col min="11786" max="12032" width="9.140625" style="311"/>
    <col min="12033" max="12033" width="5.85546875" style="311" customWidth="1"/>
    <col min="12034" max="12034" width="42.5703125" style="311" customWidth="1"/>
    <col min="12035" max="12040" width="11" style="311" customWidth="1"/>
    <col min="12041" max="12041" width="11.85546875" style="311" customWidth="1"/>
    <col min="12042" max="12288" width="9.140625" style="311"/>
    <col min="12289" max="12289" width="5.85546875" style="311" customWidth="1"/>
    <col min="12290" max="12290" width="42.5703125" style="311" customWidth="1"/>
    <col min="12291" max="12296" width="11" style="311" customWidth="1"/>
    <col min="12297" max="12297" width="11.85546875" style="311" customWidth="1"/>
    <col min="12298" max="12544" width="9.140625" style="311"/>
    <col min="12545" max="12545" width="5.85546875" style="311" customWidth="1"/>
    <col min="12546" max="12546" width="42.5703125" style="311" customWidth="1"/>
    <col min="12547" max="12552" width="11" style="311" customWidth="1"/>
    <col min="12553" max="12553" width="11.85546875" style="311" customWidth="1"/>
    <col min="12554" max="12800" width="9.140625" style="311"/>
    <col min="12801" max="12801" width="5.85546875" style="311" customWidth="1"/>
    <col min="12802" max="12802" width="42.5703125" style="311" customWidth="1"/>
    <col min="12803" max="12808" width="11" style="311" customWidth="1"/>
    <col min="12809" max="12809" width="11.85546875" style="311" customWidth="1"/>
    <col min="12810" max="13056" width="9.140625" style="311"/>
    <col min="13057" max="13057" width="5.85546875" style="311" customWidth="1"/>
    <col min="13058" max="13058" width="42.5703125" style="311" customWidth="1"/>
    <col min="13059" max="13064" width="11" style="311" customWidth="1"/>
    <col min="13065" max="13065" width="11.85546875" style="311" customWidth="1"/>
    <col min="13066" max="13312" width="9.140625" style="311"/>
    <col min="13313" max="13313" width="5.85546875" style="311" customWidth="1"/>
    <col min="13314" max="13314" width="42.5703125" style="311" customWidth="1"/>
    <col min="13315" max="13320" width="11" style="311" customWidth="1"/>
    <col min="13321" max="13321" width="11.85546875" style="311" customWidth="1"/>
    <col min="13322" max="13568" width="9.140625" style="311"/>
    <col min="13569" max="13569" width="5.85546875" style="311" customWidth="1"/>
    <col min="13570" max="13570" width="42.5703125" style="311" customWidth="1"/>
    <col min="13571" max="13576" width="11" style="311" customWidth="1"/>
    <col min="13577" max="13577" width="11.85546875" style="311" customWidth="1"/>
    <col min="13578" max="13824" width="9.140625" style="311"/>
    <col min="13825" max="13825" width="5.85546875" style="311" customWidth="1"/>
    <col min="13826" max="13826" width="42.5703125" style="311" customWidth="1"/>
    <col min="13827" max="13832" width="11" style="311" customWidth="1"/>
    <col min="13833" max="13833" width="11.85546875" style="311" customWidth="1"/>
    <col min="13834" max="14080" width="9.140625" style="311"/>
    <col min="14081" max="14081" width="5.85546875" style="311" customWidth="1"/>
    <col min="14082" max="14082" width="42.5703125" style="311" customWidth="1"/>
    <col min="14083" max="14088" width="11" style="311" customWidth="1"/>
    <col min="14089" max="14089" width="11.85546875" style="311" customWidth="1"/>
    <col min="14090" max="14336" width="9.140625" style="311"/>
    <col min="14337" max="14337" width="5.85546875" style="311" customWidth="1"/>
    <col min="14338" max="14338" width="42.5703125" style="311" customWidth="1"/>
    <col min="14339" max="14344" width="11" style="311" customWidth="1"/>
    <col min="14345" max="14345" width="11.85546875" style="311" customWidth="1"/>
    <col min="14346" max="14592" width="9.140625" style="311"/>
    <col min="14593" max="14593" width="5.85546875" style="311" customWidth="1"/>
    <col min="14594" max="14594" width="42.5703125" style="311" customWidth="1"/>
    <col min="14595" max="14600" width="11" style="311" customWidth="1"/>
    <col min="14601" max="14601" width="11.85546875" style="311" customWidth="1"/>
    <col min="14602" max="14848" width="9.140625" style="311"/>
    <col min="14849" max="14849" width="5.85546875" style="311" customWidth="1"/>
    <col min="14850" max="14850" width="42.5703125" style="311" customWidth="1"/>
    <col min="14851" max="14856" width="11" style="311" customWidth="1"/>
    <col min="14857" max="14857" width="11.85546875" style="311" customWidth="1"/>
    <col min="14858" max="15104" width="9.140625" style="311"/>
    <col min="15105" max="15105" width="5.85546875" style="311" customWidth="1"/>
    <col min="15106" max="15106" width="42.5703125" style="311" customWidth="1"/>
    <col min="15107" max="15112" width="11" style="311" customWidth="1"/>
    <col min="15113" max="15113" width="11.85546875" style="311" customWidth="1"/>
    <col min="15114" max="15360" width="9.140625" style="311"/>
    <col min="15361" max="15361" width="5.85546875" style="311" customWidth="1"/>
    <col min="15362" max="15362" width="42.5703125" style="311" customWidth="1"/>
    <col min="15363" max="15368" width="11" style="311" customWidth="1"/>
    <col min="15369" max="15369" width="11.85546875" style="311" customWidth="1"/>
    <col min="15370" max="15616" width="9.140625" style="311"/>
    <col min="15617" max="15617" width="5.85546875" style="311" customWidth="1"/>
    <col min="15618" max="15618" width="42.5703125" style="311" customWidth="1"/>
    <col min="15619" max="15624" width="11" style="311" customWidth="1"/>
    <col min="15625" max="15625" width="11.85546875" style="311" customWidth="1"/>
    <col min="15626" max="15872" width="9.140625" style="311"/>
    <col min="15873" max="15873" width="5.85546875" style="311" customWidth="1"/>
    <col min="15874" max="15874" width="42.5703125" style="311" customWidth="1"/>
    <col min="15875" max="15880" width="11" style="311" customWidth="1"/>
    <col min="15881" max="15881" width="11.85546875" style="311" customWidth="1"/>
    <col min="15882" max="16128" width="9.140625" style="311"/>
    <col min="16129" max="16129" width="5.85546875" style="311" customWidth="1"/>
    <col min="16130" max="16130" width="42.5703125" style="311" customWidth="1"/>
    <col min="16131" max="16136" width="11" style="311" customWidth="1"/>
    <col min="16137" max="16137" width="11.85546875" style="311" customWidth="1"/>
    <col min="16138" max="16384" width="9.140625" style="311"/>
  </cols>
  <sheetData>
    <row r="1" spans="1:9" ht="15" customHeight="1" x14ac:dyDescent="0.25">
      <c r="E1" s="903" t="s">
        <v>900</v>
      </c>
      <c r="F1" s="903"/>
      <c r="G1" s="903"/>
      <c r="H1" s="903"/>
      <c r="I1" s="903"/>
    </row>
    <row r="2" spans="1:9" ht="15" customHeight="1" x14ac:dyDescent="0.25">
      <c r="E2" s="313"/>
      <c r="F2" s="313"/>
      <c r="G2" s="313"/>
      <c r="H2" s="313"/>
      <c r="I2" s="313"/>
    </row>
    <row r="3" spans="1:9" ht="15" customHeight="1" x14ac:dyDescent="0.25">
      <c r="E3" s="313"/>
      <c r="F3" s="313"/>
      <c r="G3" s="313"/>
      <c r="H3" s="313"/>
      <c r="I3" s="313"/>
    </row>
    <row r="4" spans="1:9" ht="27.75" customHeight="1" x14ac:dyDescent="0.25">
      <c r="A4" s="987" t="s">
        <v>675</v>
      </c>
      <c r="B4" s="987"/>
      <c r="C4" s="987"/>
      <c r="D4" s="987"/>
      <c r="E4" s="987"/>
      <c r="F4" s="987"/>
      <c r="G4" s="987"/>
      <c r="H4" s="987"/>
      <c r="I4" s="987"/>
    </row>
    <row r="5" spans="1:9" ht="20.25" customHeight="1" thickBot="1" x14ac:dyDescent="0.3">
      <c r="I5" s="534" t="s">
        <v>974</v>
      </c>
    </row>
    <row r="6" spans="1:9" s="535" customFormat="1" ht="26.25" customHeight="1" x14ac:dyDescent="0.25">
      <c r="A6" s="988" t="s">
        <v>125</v>
      </c>
      <c r="B6" s="990" t="s">
        <v>676</v>
      </c>
      <c r="C6" s="988" t="s">
        <v>677</v>
      </c>
      <c r="D6" s="988" t="s">
        <v>901</v>
      </c>
      <c r="E6" s="992" t="s">
        <v>678</v>
      </c>
      <c r="F6" s="993"/>
      <c r="G6" s="993"/>
      <c r="H6" s="994"/>
      <c r="I6" s="990" t="s">
        <v>97</v>
      </c>
    </row>
    <row r="7" spans="1:9" s="538" customFormat="1" ht="32.25" customHeight="1" thickBot="1" x14ac:dyDescent="0.3">
      <c r="A7" s="989"/>
      <c r="B7" s="991"/>
      <c r="C7" s="991"/>
      <c r="D7" s="989"/>
      <c r="E7" s="536" t="s">
        <v>709</v>
      </c>
      <c r="F7" s="536" t="s">
        <v>789</v>
      </c>
      <c r="G7" s="536" t="s">
        <v>902</v>
      </c>
      <c r="H7" s="537" t="s">
        <v>903</v>
      </c>
      <c r="I7" s="991"/>
    </row>
    <row r="8" spans="1:9" s="544" customFormat="1" ht="12.95" customHeight="1" thickBot="1" x14ac:dyDescent="0.3">
      <c r="A8" s="539" t="s">
        <v>129</v>
      </c>
      <c r="B8" s="540" t="s">
        <v>130</v>
      </c>
      <c r="C8" s="541" t="s">
        <v>131</v>
      </c>
      <c r="D8" s="540" t="s">
        <v>132</v>
      </c>
      <c r="E8" s="539" t="s">
        <v>133</v>
      </c>
      <c r="F8" s="541" t="s">
        <v>679</v>
      </c>
      <c r="G8" s="541" t="s">
        <v>680</v>
      </c>
      <c r="H8" s="542" t="s">
        <v>681</v>
      </c>
      <c r="I8" s="543" t="s">
        <v>682</v>
      </c>
    </row>
    <row r="9" spans="1:9" ht="24.75" customHeight="1" thickBot="1" x14ac:dyDescent="0.3">
      <c r="A9" s="545" t="s">
        <v>9</v>
      </c>
      <c r="B9" s="546" t="s">
        <v>683</v>
      </c>
      <c r="C9" s="547"/>
      <c r="D9" s="548">
        <f>+D10+D11</f>
        <v>0</v>
      </c>
      <c r="E9" s="549">
        <f>+E10+E11</f>
        <v>0</v>
      </c>
      <c r="F9" s="550">
        <f>+F10+F11</f>
        <v>0</v>
      </c>
      <c r="G9" s="550">
        <f>+G10+G11</f>
        <v>0</v>
      </c>
      <c r="H9" s="551">
        <f>+H10+H11</f>
        <v>0</v>
      </c>
      <c r="I9" s="552">
        <f t="shared" ref="I9:I20" si="0">SUM(D9:H9)</f>
        <v>0</v>
      </c>
    </row>
    <row r="10" spans="1:9" ht="20.100000000000001" customHeight="1" x14ac:dyDescent="0.25">
      <c r="A10" s="553" t="s">
        <v>31</v>
      </c>
      <c r="B10" s="554" t="s">
        <v>684</v>
      </c>
      <c r="C10" s="555"/>
      <c r="D10" s="556"/>
      <c r="E10" s="557"/>
      <c r="F10" s="335"/>
      <c r="G10" s="335"/>
      <c r="H10" s="336"/>
      <c r="I10" s="558">
        <f t="shared" si="0"/>
        <v>0</v>
      </c>
    </row>
    <row r="11" spans="1:9" ht="20.100000000000001" customHeight="1" thickBot="1" x14ac:dyDescent="0.3">
      <c r="A11" s="553" t="s">
        <v>41</v>
      </c>
      <c r="B11" s="554" t="s">
        <v>684</v>
      </c>
      <c r="C11" s="555"/>
      <c r="D11" s="556"/>
      <c r="E11" s="557"/>
      <c r="F11" s="335"/>
      <c r="G11" s="335"/>
      <c r="H11" s="336"/>
      <c r="I11" s="558">
        <f t="shared" si="0"/>
        <v>0</v>
      </c>
    </row>
    <row r="12" spans="1:9" ht="26.1" customHeight="1" thickBot="1" x14ac:dyDescent="0.3">
      <c r="A12" s="545" t="s">
        <v>43</v>
      </c>
      <c r="B12" s="546" t="s">
        <v>685</v>
      </c>
      <c r="C12" s="559"/>
      <c r="D12" s="548">
        <f>+D13+D14</f>
        <v>6837000</v>
      </c>
      <c r="E12" s="549">
        <f>+E13+E14</f>
        <v>929000</v>
      </c>
      <c r="F12" s="550">
        <f>+F13+F14</f>
        <v>929000</v>
      </c>
      <c r="G12" s="550">
        <f>+G13+G14</f>
        <v>929000</v>
      </c>
      <c r="H12" s="551">
        <f>+H13+H14</f>
        <v>929000</v>
      </c>
      <c r="I12" s="552">
        <f t="shared" si="0"/>
        <v>10553000</v>
      </c>
    </row>
    <row r="13" spans="1:9" ht="20.100000000000001" customHeight="1" x14ac:dyDescent="0.25">
      <c r="A13" s="553" t="s">
        <v>50</v>
      </c>
      <c r="B13" s="554" t="s">
        <v>686</v>
      </c>
      <c r="C13" s="555" t="s">
        <v>687</v>
      </c>
      <c r="D13" s="556">
        <v>6837000</v>
      </c>
      <c r="E13" s="557">
        <v>929000</v>
      </c>
      <c r="F13" s="335">
        <v>929000</v>
      </c>
      <c r="G13" s="335">
        <v>929000</v>
      </c>
      <c r="H13" s="336">
        <v>929000</v>
      </c>
      <c r="I13" s="558">
        <f t="shared" si="0"/>
        <v>10553000</v>
      </c>
    </row>
    <row r="14" spans="1:9" ht="20.100000000000001" customHeight="1" thickBot="1" x14ac:dyDescent="0.3">
      <c r="A14" s="553" t="s">
        <v>58</v>
      </c>
      <c r="B14" s="554" t="s">
        <v>684</v>
      </c>
      <c r="C14" s="555"/>
      <c r="D14" s="556"/>
      <c r="E14" s="557"/>
      <c r="F14" s="335"/>
      <c r="G14" s="335"/>
      <c r="H14" s="336"/>
      <c r="I14" s="558">
        <f t="shared" si="0"/>
        <v>0</v>
      </c>
    </row>
    <row r="15" spans="1:9" ht="20.100000000000001" customHeight="1" thickBot="1" x14ac:dyDescent="0.3">
      <c r="A15" s="545" t="s">
        <v>60</v>
      </c>
      <c r="B15" s="546" t="s">
        <v>688</v>
      </c>
      <c r="C15" s="559"/>
      <c r="D15" s="548">
        <f>+D16</f>
        <v>0</v>
      </c>
      <c r="E15" s="549">
        <f>+E16</f>
        <v>0</v>
      </c>
      <c r="F15" s="550">
        <f>+F16</f>
        <v>0</v>
      </c>
      <c r="G15" s="550">
        <f>+G16</f>
        <v>0</v>
      </c>
      <c r="H15" s="551">
        <f>+H16</f>
        <v>0</v>
      </c>
      <c r="I15" s="552">
        <f t="shared" si="0"/>
        <v>0</v>
      </c>
    </row>
    <row r="16" spans="1:9" ht="20.100000000000001" customHeight="1" thickBot="1" x14ac:dyDescent="0.3">
      <c r="A16" s="553" t="s">
        <v>62</v>
      </c>
      <c r="B16" s="554" t="s">
        <v>684</v>
      </c>
      <c r="C16" s="555"/>
      <c r="D16" s="556"/>
      <c r="E16" s="557"/>
      <c r="F16" s="335"/>
      <c r="G16" s="335"/>
      <c r="H16" s="336"/>
      <c r="I16" s="558">
        <f t="shared" si="0"/>
        <v>0</v>
      </c>
    </row>
    <row r="17" spans="1:9" ht="20.100000000000001" customHeight="1" thickBot="1" x14ac:dyDescent="0.3">
      <c r="A17" s="545" t="s">
        <v>64</v>
      </c>
      <c r="B17" s="546" t="s">
        <v>689</v>
      </c>
      <c r="C17" s="559"/>
      <c r="D17" s="548">
        <f>+D18</f>
        <v>0</v>
      </c>
      <c r="E17" s="549">
        <f>+E18</f>
        <v>0</v>
      </c>
      <c r="F17" s="550">
        <f>+F18</f>
        <v>0</v>
      </c>
      <c r="G17" s="550">
        <f>+G18</f>
        <v>0</v>
      </c>
      <c r="H17" s="551">
        <f>+H18</f>
        <v>0</v>
      </c>
      <c r="I17" s="552">
        <f t="shared" si="0"/>
        <v>0</v>
      </c>
    </row>
    <row r="18" spans="1:9" ht="20.100000000000001" customHeight="1" thickBot="1" x14ac:dyDescent="0.3">
      <c r="A18" s="560" t="s">
        <v>72</v>
      </c>
      <c r="B18" s="561" t="s">
        <v>690</v>
      </c>
      <c r="C18" s="562"/>
      <c r="D18" s="563"/>
      <c r="E18" s="564"/>
      <c r="F18" s="342"/>
      <c r="G18" s="342"/>
      <c r="H18" s="343"/>
      <c r="I18" s="565">
        <f t="shared" si="0"/>
        <v>0</v>
      </c>
    </row>
    <row r="19" spans="1:9" ht="20.100000000000001" customHeight="1" thickBot="1" x14ac:dyDescent="0.3">
      <c r="A19" s="545" t="s">
        <v>503</v>
      </c>
      <c r="B19" s="566" t="s">
        <v>691</v>
      </c>
      <c r="C19" s="559"/>
      <c r="D19" s="548">
        <f>+D20</f>
        <v>0</v>
      </c>
      <c r="E19" s="549">
        <f>+E20</f>
        <v>0</v>
      </c>
      <c r="F19" s="550">
        <f>+F20</f>
        <v>0</v>
      </c>
      <c r="G19" s="550">
        <f>+G20</f>
        <v>0</v>
      </c>
      <c r="H19" s="551">
        <f>+H20</f>
        <v>0</v>
      </c>
      <c r="I19" s="552">
        <f t="shared" si="0"/>
        <v>0</v>
      </c>
    </row>
    <row r="20" spans="1:9" ht="20.100000000000001" customHeight="1" thickBot="1" x14ac:dyDescent="0.3">
      <c r="A20" s="567" t="s">
        <v>504</v>
      </c>
      <c r="B20" s="568" t="s">
        <v>684</v>
      </c>
      <c r="C20" s="569"/>
      <c r="D20" s="570"/>
      <c r="E20" s="571"/>
      <c r="F20" s="572"/>
      <c r="G20" s="572"/>
      <c r="H20" s="573"/>
      <c r="I20" s="574">
        <f t="shared" si="0"/>
        <v>0</v>
      </c>
    </row>
    <row r="21" spans="1:9" ht="20.100000000000001" customHeight="1" thickBot="1" x14ac:dyDescent="0.3">
      <c r="A21" s="985" t="s">
        <v>692</v>
      </c>
      <c r="B21" s="986"/>
      <c r="C21" s="575"/>
      <c r="D21" s="548">
        <f t="shared" ref="D21:I21" si="1">+D9+D12+D15+D17+D19</f>
        <v>6837000</v>
      </c>
      <c r="E21" s="549">
        <f t="shared" si="1"/>
        <v>929000</v>
      </c>
      <c r="F21" s="550">
        <f t="shared" si="1"/>
        <v>929000</v>
      </c>
      <c r="G21" s="550">
        <f t="shared" si="1"/>
        <v>929000</v>
      </c>
      <c r="H21" s="551">
        <f t="shared" si="1"/>
        <v>929000</v>
      </c>
      <c r="I21" s="552">
        <f t="shared" si="1"/>
        <v>10553000</v>
      </c>
    </row>
  </sheetData>
  <mergeCells count="9">
    <mergeCell ref="A21:B21"/>
    <mergeCell ref="E1:I1"/>
    <mergeCell ref="A4:I4"/>
    <mergeCell ref="A6:A7"/>
    <mergeCell ref="B6:B7"/>
    <mergeCell ref="C6:C7"/>
    <mergeCell ref="D6:D7"/>
    <mergeCell ref="E6:H6"/>
    <mergeCell ref="I6:I7"/>
  </mergeCells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0"/>
  <sheetViews>
    <sheetView topLeftCell="A13" zoomScale="125" zoomScaleNormal="100" zoomScaleSheetLayoutView="85" workbookViewId="0">
      <selection activeCell="C5" sqref="C5"/>
    </sheetView>
  </sheetViews>
  <sheetFormatPr defaultRowHeight="12.75" x14ac:dyDescent="0.25"/>
  <cols>
    <col min="1" max="1" width="16.7109375" style="283" customWidth="1"/>
    <col min="2" max="2" width="61.7109375" style="284" customWidth="1"/>
    <col min="3" max="3" width="21.42578125" style="289" customWidth="1"/>
    <col min="4" max="256" width="9.140625" style="207"/>
    <col min="257" max="257" width="16.7109375" style="207" customWidth="1"/>
    <col min="258" max="258" width="61.7109375" style="207" customWidth="1"/>
    <col min="259" max="259" width="21.42578125" style="207" customWidth="1"/>
    <col min="260" max="512" width="9.140625" style="207"/>
    <col min="513" max="513" width="16.7109375" style="207" customWidth="1"/>
    <col min="514" max="514" width="61.7109375" style="207" customWidth="1"/>
    <col min="515" max="515" width="21.42578125" style="207" customWidth="1"/>
    <col min="516" max="768" width="9.140625" style="207"/>
    <col min="769" max="769" width="16.7109375" style="207" customWidth="1"/>
    <col min="770" max="770" width="61.7109375" style="207" customWidth="1"/>
    <col min="771" max="771" width="21.42578125" style="207" customWidth="1"/>
    <col min="772" max="1024" width="9.140625" style="207"/>
    <col min="1025" max="1025" width="16.7109375" style="207" customWidth="1"/>
    <col min="1026" max="1026" width="61.7109375" style="207" customWidth="1"/>
    <col min="1027" max="1027" width="21.42578125" style="207" customWidth="1"/>
    <col min="1028" max="1280" width="9.140625" style="207"/>
    <col min="1281" max="1281" width="16.7109375" style="207" customWidth="1"/>
    <col min="1282" max="1282" width="61.7109375" style="207" customWidth="1"/>
    <col min="1283" max="1283" width="21.42578125" style="207" customWidth="1"/>
    <col min="1284" max="1536" width="9.140625" style="207"/>
    <col min="1537" max="1537" width="16.7109375" style="207" customWidth="1"/>
    <col min="1538" max="1538" width="61.7109375" style="207" customWidth="1"/>
    <col min="1539" max="1539" width="21.42578125" style="207" customWidth="1"/>
    <col min="1540" max="1792" width="9.140625" style="207"/>
    <col min="1793" max="1793" width="16.7109375" style="207" customWidth="1"/>
    <col min="1794" max="1794" width="61.7109375" style="207" customWidth="1"/>
    <col min="1795" max="1795" width="21.42578125" style="207" customWidth="1"/>
    <col min="1796" max="2048" width="9.140625" style="207"/>
    <col min="2049" max="2049" width="16.7109375" style="207" customWidth="1"/>
    <col min="2050" max="2050" width="61.7109375" style="207" customWidth="1"/>
    <col min="2051" max="2051" width="21.42578125" style="207" customWidth="1"/>
    <col min="2052" max="2304" width="9.140625" style="207"/>
    <col min="2305" max="2305" width="16.7109375" style="207" customWidth="1"/>
    <col min="2306" max="2306" width="61.7109375" style="207" customWidth="1"/>
    <col min="2307" max="2307" width="21.42578125" style="207" customWidth="1"/>
    <col min="2308" max="2560" width="9.140625" style="207"/>
    <col min="2561" max="2561" width="16.7109375" style="207" customWidth="1"/>
    <col min="2562" max="2562" width="61.7109375" style="207" customWidth="1"/>
    <col min="2563" max="2563" width="21.42578125" style="207" customWidth="1"/>
    <col min="2564" max="2816" width="9.140625" style="207"/>
    <col min="2817" max="2817" width="16.7109375" style="207" customWidth="1"/>
    <col min="2818" max="2818" width="61.7109375" style="207" customWidth="1"/>
    <col min="2819" max="2819" width="21.42578125" style="207" customWidth="1"/>
    <col min="2820" max="3072" width="9.140625" style="207"/>
    <col min="3073" max="3073" width="16.7109375" style="207" customWidth="1"/>
    <col min="3074" max="3074" width="61.7109375" style="207" customWidth="1"/>
    <col min="3075" max="3075" width="21.42578125" style="207" customWidth="1"/>
    <col min="3076" max="3328" width="9.140625" style="207"/>
    <col min="3329" max="3329" width="16.7109375" style="207" customWidth="1"/>
    <col min="3330" max="3330" width="61.7109375" style="207" customWidth="1"/>
    <col min="3331" max="3331" width="21.42578125" style="207" customWidth="1"/>
    <col min="3332" max="3584" width="9.140625" style="207"/>
    <col min="3585" max="3585" width="16.7109375" style="207" customWidth="1"/>
    <col min="3586" max="3586" width="61.7109375" style="207" customWidth="1"/>
    <col min="3587" max="3587" width="21.42578125" style="207" customWidth="1"/>
    <col min="3588" max="3840" width="9.140625" style="207"/>
    <col min="3841" max="3841" width="16.7109375" style="207" customWidth="1"/>
    <col min="3842" max="3842" width="61.7109375" style="207" customWidth="1"/>
    <col min="3843" max="3843" width="21.42578125" style="207" customWidth="1"/>
    <col min="3844" max="4096" width="9.140625" style="207"/>
    <col min="4097" max="4097" width="16.7109375" style="207" customWidth="1"/>
    <col min="4098" max="4098" width="61.7109375" style="207" customWidth="1"/>
    <col min="4099" max="4099" width="21.42578125" style="207" customWidth="1"/>
    <col min="4100" max="4352" width="9.140625" style="207"/>
    <col min="4353" max="4353" width="16.7109375" style="207" customWidth="1"/>
    <col min="4354" max="4354" width="61.7109375" style="207" customWidth="1"/>
    <col min="4355" max="4355" width="21.42578125" style="207" customWidth="1"/>
    <col min="4356" max="4608" width="9.140625" style="207"/>
    <col min="4609" max="4609" width="16.7109375" style="207" customWidth="1"/>
    <col min="4610" max="4610" width="61.7109375" style="207" customWidth="1"/>
    <col min="4611" max="4611" width="21.42578125" style="207" customWidth="1"/>
    <col min="4612" max="4864" width="9.140625" style="207"/>
    <col min="4865" max="4865" width="16.7109375" style="207" customWidth="1"/>
    <col min="4866" max="4866" width="61.7109375" style="207" customWidth="1"/>
    <col min="4867" max="4867" width="21.42578125" style="207" customWidth="1"/>
    <col min="4868" max="5120" width="9.140625" style="207"/>
    <col min="5121" max="5121" width="16.7109375" style="207" customWidth="1"/>
    <col min="5122" max="5122" width="61.7109375" style="207" customWidth="1"/>
    <col min="5123" max="5123" width="21.42578125" style="207" customWidth="1"/>
    <col min="5124" max="5376" width="9.140625" style="207"/>
    <col min="5377" max="5377" width="16.7109375" style="207" customWidth="1"/>
    <col min="5378" max="5378" width="61.7109375" style="207" customWidth="1"/>
    <col min="5379" max="5379" width="21.42578125" style="207" customWidth="1"/>
    <col min="5380" max="5632" width="9.140625" style="207"/>
    <col min="5633" max="5633" width="16.7109375" style="207" customWidth="1"/>
    <col min="5634" max="5634" width="61.7109375" style="207" customWidth="1"/>
    <col min="5635" max="5635" width="21.42578125" style="207" customWidth="1"/>
    <col min="5636" max="5888" width="9.140625" style="207"/>
    <col min="5889" max="5889" width="16.7109375" style="207" customWidth="1"/>
    <col min="5890" max="5890" width="61.7109375" style="207" customWidth="1"/>
    <col min="5891" max="5891" width="21.42578125" style="207" customWidth="1"/>
    <col min="5892" max="6144" width="9.140625" style="207"/>
    <col min="6145" max="6145" width="16.7109375" style="207" customWidth="1"/>
    <col min="6146" max="6146" width="61.7109375" style="207" customWidth="1"/>
    <col min="6147" max="6147" width="21.42578125" style="207" customWidth="1"/>
    <col min="6148" max="6400" width="9.140625" style="207"/>
    <col min="6401" max="6401" width="16.7109375" style="207" customWidth="1"/>
    <col min="6402" max="6402" width="61.7109375" style="207" customWidth="1"/>
    <col min="6403" max="6403" width="21.42578125" style="207" customWidth="1"/>
    <col min="6404" max="6656" width="9.140625" style="207"/>
    <col min="6657" max="6657" width="16.7109375" style="207" customWidth="1"/>
    <col min="6658" max="6658" width="61.7109375" style="207" customWidth="1"/>
    <col min="6659" max="6659" width="21.42578125" style="207" customWidth="1"/>
    <col min="6660" max="6912" width="9.140625" style="207"/>
    <col min="6913" max="6913" width="16.7109375" style="207" customWidth="1"/>
    <col min="6914" max="6914" width="61.7109375" style="207" customWidth="1"/>
    <col min="6915" max="6915" width="21.42578125" style="207" customWidth="1"/>
    <col min="6916" max="7168" width="9.140625" style="207"/>
    <col min="7169" max="7169" width="16.7109375" style="207" customWidth="1"/>
    <col min="7170" max="7170" width="61.7109375" style="207" customWidth="1"/>
    <col min="7171" max="7171" width="21.42578125" style="207" customWidth="1"/>
    <col min="7172" max="7424" width="9.140625" style="207"/>
    <col min="7425" max="7425" width="16.7109375" style="207" customWidth="1"/>
    <col min="7426" max="7426" width="61.7109375" style="207" customWidth="1"/>
    <col min="7427" max="7427" width="21.42578125" style="207" customWidth="1"/>
    <col min="7428" max="7680" width="9.140625" style="207"/>
    <col min="7681" max="7681" width="16.7109375" style="207" customWidth="1"/>
    <col min="7682" max="7682" width="61.7109375" style="207" customWidth="1"/>
    <col min="7683" max="7683" width="21.42578125" style="207" customWidth="1"/>
    <col min="7684" max="7936" width="9.140625" style="207"/>
    <col min="7937" max="7937" width="16.7109375" style="207" customWidth="1"/>
    <col min="7938" max="7938" width="61.7109375" style="207" customWidth="1"/>
    <col min="7939" max="7939" width="21.42578125" style="207" customWidth="1"/>
    <col min="7940" max="8192" width="9.140625" style="207"/>
    <col min="8193" max="8193" width="16.7109375" style="207" customWidth="1"/>
    <col min="8194" max="8194" width="61.7109375" style="207" customWidth="1"/>
    <col min="8195" max="8195" width="21.42578125" style="207" customWidth="1"/>
    <col min="8196" max="8448" width="9.140625" style="207"/>
    <col min="8449" max="8449" width="16.7109375" style="207" customWidth="1"/>
    <col min="8450" max="8450" width="61.7109375" style="207" customWidth="1"/>
    <col min="8451" max="8451" width="21.42578125" style="207" customWidth="1"/>
    <col min="8452" max="8704" width="9.140625" style="207"/>
    <col min="8705" max="8705" width="16.7109375" style="207" customWidth="1"/>
    <col min="8706" max="8706" width="61.7109375" style="207" customWidth="1"/>
    <col min="8707" max="8707" width="21.42578125" style="207" customWidth="1"/>
    <col min="8708" max="8960" width="9.140625" style="207"/>
    <col min="8961" max="8961" width="16.7109375" style="207" customWidth="1"/>
    <col min="8962" max="8962" width="61.7109375" style="207" customWidth="1"/>
    <col min="8963" max="8963" width="21.42578125" style="207" customWidth="1"/>
    <col min="8964" max="9216" width="9.140625" style="207"/>
    <col min="9217" max="9217" width="16.7109375" style="207" customWidth="1"/>
    <col min="9218" max="9218" width="61.7109375" style="207" customWidth="1"/>
    <col min="9219" max="9219" width="21.42578125" style="207" customWidth="1"/>
    <col min="9220" max="9472" width="9.140625" style="207"/>
    <col min="9473" max="9473" width="16.7109375" style="207" customWidth="1"/>
    <col min="9474" max="9474" width="61.7109375" style="207" customWidth="1"/>
    <col min="9475" max="9475" width="21.42578125" style="207" customWidth="1"/>
    <col min="9476" max="9728" width="9.140625" style="207"/>
    <col min="9729" max="9729" width="16.7109375" style="207" customWidth="1"/>
    <col min="9730" max="9730" width="61.7109375" style="207" customWidth="1"/>
    <col min="9731" max="9731" width="21.42578125" style="207" customWidth="1"/>
    <col min="9732" max="9984" width="9.140625" style="207"/>
    <col min="9985" max="9985" width="16.7109375" style="207" customWidth="1"/>
    <col min="9986" max="9986" width="61.7109375" style="207" customWidth="1"/>
    <col min="9987" max="9987" width="21.42578125" style="207" customWidth="1"/>
    <col min="9988" max="10240" width="9.140625" style="207"/>
    <col min="10241" max="10241" width="16.7109375" style="207" customWidth="1"/>
    <col min="10242" max="10242" width="61.7109375" style="207" customWidth="1"/>
    <col min="10243" max="10243" width="21.42578125" style="207" customWidth="1"/>
    <col min="10244" max="10496" width="9.140625" style="207"/>
    <col min="10497" max="10497" width="16.7109375" style="207" customWidth="1"/>
    <col min="10498" max="10498" width="61.7109375" style="207" customWidth="1"/>
    <col min="10499" max="10499" width="21.42578125" style="207" customWidth="1"/>
    <col min="10500" max="10752" width="9.140625" style="207"/>
    <col min="10753" max="10753" width="16.7109375" style="207" customWidth="1"/>
    <col min="10754" max="10754" width="61.7109375" style="207" customWidth="1"/>
    <col min="10755" max="10755" width="21.42578125" style="207" customWidth="1"/>
    <col min="10756" max="11008" width="9.140625" style="207"/>
    <col min="11009" max="11009" width="16.7109375" style="207" customWidth="1"/>
    <col min="11010" max="11010" width="61.7109375" style="207" customWidth="1"/>
    <col min="11011" max="11011" width="21.42578125" style="207" customWidth="1"/>
    <col min="11012" max="11264" width="9.140625" style="207"/>
    <col min="11265" max="11265" width="16.7109375" style="207" customWidth="1"/>
    <col min="11266" max="11266" width="61.7109375" style="207" customWidth="1"/>
    <col min="11267" max="11267" width="21.42578125" style="207" customWidth="1"/>
    <col min="11268" max="11520" width="9.140625" style="207"/>
    <col min="11521" max="11521" width="16.7109375" style="207" customWidth="1"/>
    <col min="11522" max="11522" width="61.7109375" style="207" customWidth="1"/>
    <col min="11523" max="11523" width="21.42578125" style="207" customWidth="1"/>
    <col min="11524" max="11776" width="9.140625" style="207"/>
    <col min="11777" max="11777" width="16.7109375" style="207" customWidth="1"/>
    <col min="11778" max="11778" width="61.7109375" style="207" customWidth="1"/>
    <col min="11779" max="11779" width="21.42578125" style="207" customWidth="1"/>
    <col min="11780" max="12032" width="9.140625" style="207"/>
    <col min="12033" max="12033" width="16.7109375" style="207" customWidth="1"/>
    <col min="12034" max="12034" width="61.7109375" style="207" customWidth="1"/>
    <col min="12035" max="12035" width="21.42578125" style="207" customWidth="1"/>
    <col min="12036" max="12288" width="9.140625" style="207"/>
    <col min="12289" max="12289" width="16.7109375" style="207" customWidth="1"/>
    <col min="12290" max="12290" width="61.7109375" style="207" customWidth="1"/>
    <col min="12291" max="12291" width="21.42578125" style="207" customWidth="1"/>
    <col min="12292" max="12544" width="9.140625" style="207"/>
    <col min="12545" max="12545" width="16.7109375" style="207" customWidth="1"/>
    <col min="12546" max="12546" width="61.7109375" style="207" customWidth="1"/>
    <col min="12547" max="12547" width="21.42578125" style="207" customWidth="1"/>
    <col min="12548" max="12800" width="9.140625" style="207"/>
    <col min="12801" max="12801" width="16.7109375" style="207" customWidth="1"/>
    <col min="12802" max="12802" width="61.7109375" style="207" customWidth="1"/>
    <col min="12803" max="12803" width="21.42578125" style="207" customWidth="1"/>
    <col min="12804" max="13056" width="9.140625" style="207"/>
    <col min="13057" max="13057" width="16.7109375" style="207" customWidth="1"/>
    <col min="13058" max="13058" width="61.7109375" style="207" customWidth="1"/>
    <col min="13059" max="13059" width="21.42578125" style="207" customWidth="1"/>
    <col min="13060" max="13312" width="9.140625" style="207"/>
    <col min="13313" max="13313" width="16.7109375" style="207" customWidth="1"/>
    <col min="13314" max="13314" width="61.7109375" style="207" customWidth="1"/>
    <col min="13315" max="13315" width="21.42578125" style="207" customWidth="1"/>
    <col min="13316" max="13568" width="9.140625" style="207"/>
    <col min="13569" max="13569" width="16.7109375" style="207" customWidth="1"/>
    <col min="13570" max="13570" width="61.7109375" style="207" customWidth="1"/>
    <col min="13571" max="13571" width="21.42578125" style="207" customWidth="1"/>
    <col min="13572" max="13824" width="9.140625" style="207"/>
    <col min="13825" max="13825" width="16.7109375" style="207" customWidth="1"/>
    <col min="13826" max="13826" width="61.7109375" style="207" customWidth="1"/>
    <col min="13827" max="13827" width="21.42578125" style="207" customWidth="1"/>
    <col min="13828" max="14080" width="9.140625" style="207"/>
    <col min="14081" max="14081" width="16.7109375" style="207" customWidth="1"/>
    <col min="14082" max="14082" width="61.7109375" style="207" customWidth="1"/>
    <col min="14083" max="14083" width="21.42578125" style="207" customWidth="1"/>
    <col min="14084" max="14336" width="9.140625" style="207"/>
    <col min="14337" max="14337" width="16.7109375" style="207" customWidth="1"/>
    <col min="14338" max="14338" width="61.7109375" style="207" customWidth="1"/>
    <col min="14339" max="14339" width="21.42578125" style="207" customWidth="1"/>
    <col min="14340" max="14592" width="9.140625" style="207"/>
    <col min="14593" max="14593" width="16.7109375" style="207" customWidth="1"/>
    <col min="14594" max="14594" width="61.7109375" style="207" customWidth="1"/>
    <col min="14595" max="14595" width="21.42578125" style="207" customWidth="1"/>
    <col min="14596" max="14848" width="9.140625" style="207"/>
    <col min="14849" max="14849" width="16.7109375" style="207" customWidth="1"/>
    <col min="14850" max="14850" width="61.7109375" style="207" customWidth="1"/>
    <col min="14851" max="14851" width="21.42578125" style="207" customWidth="1"/>
    <col min="14852" max="15104" width="9.140625" style="207"/>
    <col min="15105" max="15105" width="16.7109375" style="207" customWidth="1"/>
    <col min="15106" max="15106" width="61.7109375" style="207" customWidth="1"/>
    <col min="15107" max="15107" width="21.42578125" style="207" customWidth="1"/>
    <col min="15108" max="15360" width="9.140625" style="207"/>
    <col min="15361" max="15361" width="16.7109375" style="207" customWidth="1"/>
    <col min="15362" max="15362" width="61.7109375" style="207" customWidth="1"/>
    <col min="15363" max="15363" width="21.42578125" style="207" customWidth="1"/>
    <col min="15364" max="15616" width="9.140625" style="207"/>
    <col min="15617" max="15617" width="16.7109375" style="207" customWidth="1"/>
    <col min="15618" max="15618" width="61.7109375" style="207" customWidth="1"/>
    <col min="15619" max="15619" width="21.42578125" style="207" customWidth="1"/>
    <col min="15620" max="15872" width="9.140625" style="207"/>
    <col min="15873" max="15873" width="16.7109375" style="207" customWidth="1"/>
    <col min="15874" max="15874" width="61.7109375" style="207" customWidth="1"/>
    <col min="15875" max="15875" width="21.42578125" style="207" customWidth="1"/>
    <col min="15876" max="16128" width="9.140625" style="207"/>
    <col min="16129" max="16129" width="16.7109375" style="207" customWidth="1"/>
    <col min="16130" max="16130" width="61.7109375" style="207" customWidth="1"/>
    <col min="16131" max="16131" width="21.42578125" style="207" customWidth="1"/>
    <col min="16132" max="16384" width="9.140625" style="207"/>
  </cols>
  <sheetData>
    <row r="1" spans="1:3" s="193" customFormat="1" ht="16.5" customHeight="1" thickBot="1" x14ac:dyDescent="0.3">
      <c r="A1" s="190"/>
      <c r="B1" s="191"/>
      <c r="C1" s="192" t="s">
        <v>877</v>
      </c>
    </row>
    <row r="2" spans="1:3" s="197" customFormat="1" ht="21" customHeight="1" x14ac:dyDescent="0.25">
      <c r="A2" s="194" t="s">
        <v>321</v>
      </c>
      <c r="B2" s="195" t="s">
        <v>322</v>
      </c>
      <c r="C2" s="196" t="s">
        <v>323</v>
      </c>
    </row>
    <row r="3" spans="1:3" s="197" customFormat="1" ht="16.5" thickBot="1" x14ac:dyDescent="0.3">
      <c r="A3" s="198" t="s">
        <v>2</v>
      </c>
      <c r="B3" s="199" t="s">
        <v>324</v>
      </c>
      <c r="C3" s="200">
        <v>1</v>
      </c>
    </row>
    <row r="4" spans="1:3" s="203" customFormat="1" ht="15.95" customHeight="1" thickBot="1" x14ac:dyDescent="0.3">
      <c r="A4" s="201"/>
      <c r="B4" s="201"/>
      <c r="C4" s="202" t="s">
        <v>973</v>
      </c>
    </row>
    <row r="5" spans="1:3" ht="13.5" thickBot="1" x14ac:dyDescent="0.3">
      <c r="A5" s="204" t="s">
        <v>5</v>
      </c>
      <c r="B5" s="205" t="s">
        <v>6</v>
      </c>
      <c r="C5" s="206" t="s">
        <v>7</v>
      </c>
    </row>
    <row r="6" spans="1:3" s="211" customFormat="1" ht="12.95" customHeight="1" thickBot="1" x14ac:dyDescent="0.3">
      <c r="A6" s="208" t="s">
        <v>129</v>
      </c>
      <c r="B6" s="209" t="s">
        <v>130</v>
      </c>
      <c r="C6" s="210" t="s">
        <v>131</v>
      </c>
    </row>
    <row r="7" spans="1:3" s="211" customFormat="1" ht="15.95" customHeight="1" thickBot="1" x14ac:dyDescent="0.3">
      <c r="A7" s="212"/>
      <c r="B7" s="213" t="s">
        <v>8</v>
      </c>
      <c r="C7" s="214"/>
    </row>
    <row r="8" spans="1:3" s="211" customFormat="1" ht="12" customHeight="1" thickBot="1" x14ac:dyDescent="0.3">
      <c r="A8" s="119" t="s">
        <v>9</v>
      </c>
      <c r="B8" s="215" t="s">
        <v>134</v>
      </c>
      <c r="C8" s="136">
        <f>+C9+C10+C11+C12+C13+C14</f>
        <v>118201533</v>
      </c>
    </row>
    <row r="9" spans="1:3" s="219" customFormat="1" ht="12" customHeight="1" x14ac:dyDescent="0.2">
      <c r="A9" s="216" t="s">
        <v>11</v>
      </c>
      <c r="B9" s="217" t="s">
        <v>135</v>
      </c>
      <c r="C9" s="218">
        <v>53183086</v>
      </c>
    </row>
    <row r="10" spans="1:3" s="223" customFormat="1" ht="12" customHeight="1" x14ac:dyDescent="0.2">
      <c r="A10" s="220" t="s">
        <v>13</v>
      </c>
      <c r="B10" s="221" t="s">
        <v>136</v>
      </c>
      <c r="C10" s="222">
        <v>36203603</v>
      </c>
    </row>
    <row r="11" spans="1:3" s="223" customFormat="1" ht="12" customHeight="1" x14ac:dyDescent="0.2">
      <c r="A11" s="220" t="s">
        <v>15</v>
      </c>
      <c r="B11" s="221" t="s">
        <v>137</v>
      </c>
      <c r="C11" s="222">
        <v>27414924</v>
      </c>
    </row>
    <row r="12" spans="1:3" s="223" customFormat="1" ht="12" customHeight="1" x14ac:dyDescent="0.2">
      <c r="A12" s="220" t="s">
        <v>17</v>
      </c>
      <c r="B12" s="221" t="s">
        <v>138</v>
      </c>
      <c r="C12" s="224">
        <v>1399920</v>
      </c>
    </row>
    <row r="13" spans="1:3" s="223" customFormat="1" ht="12" customHeight="1" x14ac:dyDescent="0.2">
      <c r="A13" s="220" t="s">
        <v>19</v>
      </c>
      <c r="B13" s="131" t="s">
        <v>327</v>
      </c>
      <c r="C13" s="225"/>
    </row>
    <row r="14" spans="1:3" s="219" customFormat="1" ht="12" customHeight="1" thickBot="1" x14ac:dyDescent="0.25">
      <c r="A14" s="226" t="s">
        <v>21</v>
      </c>
      <c r="B14" s="227" t="s">
        <v>140</v>
      </c>
      <c r="C14" s="228"/>
    </row>
    <row r="15" spans="1:3" s="219" customFormat="1" ht="12" customHeight="1" thickBot="1" x14ac:dyDescent="0.3">
      <c r="A15" s="119" t="s">
        <v>31</v>
      </c>
      <c r="B15" s="229" t="s">
        <v>141</v>
      </c>
      <c r="C15" s="136">
        <f>SUM(C16:C21)</f>
        <v>60121200</v>
      </c>
    </row>
    <row r="16" spans="1:3" s="219" customFormat="1" ht="12" customHeight="1" x14ac:dyDescent="0.2">
      <c r="A16" s="230" t="s">
        <v>33</v>
      </c>
      <c r="B16" s="231" t="s">
        <v>34</v>
      </c>
      <c r="C16" s="232"/>
    </row>
    <row r="17" spans="1:3" s="219" customFormat="1" ht="12" customHeight="1" x14ac:dyDescent="0.2">
      <c r="A17" s="220" t="s">
        <v>35</v>
      </c>
      <c r="B17" s="221" t="s">
        <v>142</v>
      </c>
      <c r="C17" s="222"/>
    </row>
    <row r="18" spans="1:3" s="219" customFormat="1" ht="12" customHeight="1" x14ac:dyDescent="0.2">
      <c r="A18" s="220" t="s">
        <v>37</v>
      </c>
      <c r="B18" s="221" t="s">
        <v>143</v>
      </c>
      <c r="C18" s="222"/>
    </row>
    <row r="19" spans="1:3" s="219" customFormat="1" ht="12" customHeight="1" x14ac:dyDescent="0.2">
      <c r="A19" s="220" t="s">
        <v>39</v>
      </c>
      <c r="B19" s="221" t="s">
        <v>144</v>
      </c>
      <c r="C19" s="222"/>
    </row>
    <row r="20" spans="1:3" s="219" customFormat="1" ht="12" customHeight="1" x14ac:dyDescent="0.2">
      <c r="A20" s="220" t="s">
        <v>145</v>
      </c>
      <c r="B20" s="221" t="s">
        <v>146</v>
      </c>
      <c r="C20" s="222">
        <v>60121200</v>
      </c>
    </row>
    <row r="21" spans="1:3" s="223" customFormat="1" ht="12" customHeight="1" thickBot="1" x14ac:dyDescent="0.25">
      <c r="A21" s="233" t="s">
        <v>147</v>
      </c>
      <c r="B21" s="234" t="s">
        <v>148</v>
      </c>
      <c r="C21" s="224"/>
    </row>
    <row r="22" spans="1:3" s="223" customFormat="1" ht="12" customHeight="1" thickBot="1" x14ac:dyDescent="0.3">
      <c r="A22" s="119" t="s">
        <v>41</v>
      </c>
      <c r="B22" s="215" t="s">
        <v>149</v>
      </c>
      <c r="C22" s="136">
        <f>+C23+C24+C25+C26+C27</f>
        <v>0</v>
      </c>
    </row>
    <row r="23" spans="1:3" s="223" customFormat="1" ht="12" hidden="1" customHeight="1" x14ac:dyDescent="0.2">
      <c r="A23" s="230" t="s">
        <v>150</v>
      </c>
      <c r="B23" s="231" t="s">
        <v>151</v>
      </c>
      <c r="C23" s="232"/>
    </row>
    <row r="24" spans="1:3" s="219" customFormat="1" ht="12" hidden="1" customHeight="1" x14ac:dyDescent="0.2">
      <c r="A24" s="220" t="s">
        <v>152</v>
      </c>
      <c r="B24" s="221" t="s">
        <v>153</v>
      </c>
      <c r="C24" s="222"/>
    </row>
    <row r="25" spans="1:3" s="223" customFormat="1" ht="12" hidden="1" customHeight="1" x14ac:dyDescent="0.2">
      <c r="A25" s="220" t="s">
        <v>154</v>
      </c>
      <c r="B25" s="221" t="s">
        <v>155</v>
      </c>
      <c r="C25" s="222"/>
    </row>
    <row r="26" spans="1:3" s="223" customFormat="1" ht="12" hidden="1" customHeight="1" x14ac:dyDescent="0.2">
      <c r="A26" s="220" t="s">
        <v>156</v>
      </c>
      <c r="B26" s="221" t="s">
        <v>157</v>
      </c>
      <c r="C26" s="222"/>
    </row>
    <row r="27" spans="1:3" s="223" customFormat="1" ht="12" hidden="1" customHeight="1" x14ac:dyDescent="0.2">
      <c r="A27" s="220" t="s">
        <v>158</v>
      </c>
      <c r="B27" s="221" t="s">
        <v>159</v>
      </c>
      <c r="C27" s="222"/>
    </row>
    <row r="28" spans="1:3" s="223" customFormat="1" ht="12" hidden="1" customHeight="1" thickBot="1" x14ac:dyDescent="0.25">
      <c r="A28" s="233" t="s">
        <v>160</v>
      </c>
      <c r="B28" s="234" t="s">
        <v>161</v>
      </c>
      <c r="C28" s="224"/>
    </row>
    <row r="29" spans="1:3" s="223" customFormat="1" ht="12" customHeight="1" thickBot="1" x14ac:dyDescent="0.3">
      <c r="A29" s="119" t="s">
        <v>162</v>
      </c>
      <c r="B29" s="215" t="s">
        <v>163</v>
      </c>
      <c r="C29" s="235">
        <f>SUM(C30:C35)</f>
        <v>18335000</v>
      </c>
    </row>
    <row r="30" spans="1:3" s="223" customFormat="1" ht="12" customHeight="1" x14ac:dyDescent="0.2">
      <c r="A30" s="230" t="s">
        <v>45</v>
      </c>
      <c r="B30" s="231" t="s">
        <v>757</v>
      </c>
      <c r="C30" s="236"/>
    </row>
    <row r="31" spans="1:3" s="223" customFormat="1" ht="12" customHeight="1" x14ac:dyDescent="0.2">
      <c r="A31" s="220" t="s">
        <v>164</v>
      </c>
      <c r="B31" s="221" t="s">
        <v>783</v>
      </c>
      <c r="C31" s="222">
        <v>15500000</v>
      </c>
    </row>
    <row r="32" spans="1:3" s="223" customFormat="1" ht="12" customHeight="1" x14ac:dyDescent="0.2">
      <c r="A32" s="220" t="s">
        <v>165</v>
      </c>
      <c r="B32" s="221" t="s">
        <v>784</v>
      </c>
      <c r="C32" s="222"/>
    </row>
    <row r="33" spans="1:3" s="223" customFormat="1" ht="12" customHeight="1" x14ac:dyDescent="0.2">
      <c r="A33" s="220" t="s">
        <v>46</v>
      </c>
      <c r="B33" s="221" t="s">
        <v>166</v>
      </c>
      <c r="C33" s="222">
        <v>2800000</v>
      </c>
    </row>
    <row r="34" spans="1:3" s="223" customFormat="1" ht="12" customHeight="1" x14ac:dyDescent="0.2">
      <c r="A34" s="220" t="s">
        <v>48</v>
      </c>
      <c r="B34" s="221" t="s">
        <v>167</v>
      </c>
      <c r="C34" s="222"/>
    </row>
    <row r="35" spans="1:3" s="223" customFormat="1" ht="12" customHeight="1" thickBot="1" x14ac:dyDescent="0.25">
      <c r="A35" s="233" t="s">
        <v>168</v>
      </c>
      <c r="B35" s="234" t="s">
        <v>169</v>
      </c>
      <c r="C35" s="224">
        <v>35000</v>
      </c>
    </row>
    <row r="36" spans="1:3" s="223" customFormat="1" ht="12" customHeight="1" thickBot="1" x14ac:dyDescent="0.3">
      <c r="A36" s="119" t="s">
        <v>50</v>
      </c>
      <c r="B36" s="215" t="s">
        <v>170</v>
      </c>
      <c r="C36" s="136">
        <f>SUM(C37:C46)</f>
        <v>12024000</v>
      </c>
    </row>
    <row r="37" spans="1:3" s="223" customFormat="1" ht="12" customHeight="1" x14ac:dyDescent="0.2">
      <c r="A37" s="230" t="s">
        <v>52</v>
      </c>
      <c r="B37" s="231" t="s">
        <v>12</v>
      </c>
      <c r="C37" s="232">
        <v>3050000</v>
      </c>
    </row>
    <row r="38" spans="1:3" s="223" customFormat="1" ht="12" customHeight="1" x14ac:dyDescent="0.2">
      <c r="A38" s="220" t="s">
        <v>54</v>
      </c>
      <c r="B38" s="221" t="s">
        <v>14</v>
      </c>
      <c r="C38" s="222">
        <v>2776000</v>
      </c>
    </row>
    <row r="39" spans="1:3" s="223" customFormat="1" ht="12" customHeight="1" x14ac:dyDescent="0.2">
      <c r="A39" s="220" t="s">
        <v>56</v>
      </c>
      <c r="B39" s="221" t="s">
        <v>16</v>
      </c>
      <c r="C39" s="222">
        <v>580000</v>
      </c>
    </row>
    <row r="40" spans="1:3" s="223" customFormat="1" ht="12" customHeight="1" x14ac:dyDescent="0.2">
      <c r="A40" s="220" t="s">
        <v>171</v>
      </c>
      <c r="B40" s="221" t="s">
        <v>18</v>
      </c>
      <c r="C40" s="222"/>
    </row>
    <row r="41" spans="1:3" s="223" customFormat="1" ht="12" customHeight="1" x14ac:dyDescent="0.2">
      <c r="A41" s="220" t="s">
        <v>172</v>
      </c>
      <c r="B41" s="221" t="s">
        <v>20</v>
      </c>
      <c r="C41" s="222">
        <v>3768000</v>
      </c>
    </row>
    <row r="42" spans="1:3" s="223" customFormat="1" ht="12" customHeight="1" x14ac:dyDescent="0.2">
      <c r="A42" s="220" t="s">
        <v>173</v>
      </c>
      <c r="B42" s="221" t="s">
        <v>174</v>
      </c>
      <c r="C42" s="222">
        <v>1844000</v>
      </c>
    </row>
    <row r="43" spans="1:3" s="223" customFormat="1" ht="12" customHeight="1" x14ac:dyDescent="0.2">
      <c r="A43" s="220" t="s">
        <v>175</v>
      </c>
      <c r="B43" s="221" t="s">
        <v>176</v>
      </c>
      <c r="C43" s="222"/>
    </row>
    <row r="44" spans="1:3" s="223" customFormat="1" ht="12" customHeight="1" x14ac:dyDescent="0.2">
      <c r="A44" s="220" t="s">
        <v>177</v>
      </c>
      <c r="B44" s="221" t="s">
        <v>26</v>
      </c>
      <c r="C44" s="222">
        <v>6000</v>
      </c>
    </row>
    <row r="45" spans="1:3" s="223" customFormat="1" ht="12" customHeight="1" x14ac:dyDescent="0.2">
      <c r="A45" s="220" t="s">
        <v>178</v>
      </c>
      <c r="B45" s="221" t="s">
        <v>28</v>
      </c>
      <c r="C45" s="237"/>
    </row>
    <row r="46" spans="1:3" s="223" customFormat="1" ht="12" customHeight="1" thickBot="1" x14ac:dyDescent="0.25">
      <c r="A46" s="233" t="s">
        <v>179</v>
      </c>
      <c r="B46" s="234" t="s">
        <v>30</v>
      </c>
      <c r="C46" s="238"/>
    </row>
    <row r="47" spans="1:3" s="223" customFormat="1" ht="12" customHeight="1" thickBot="1" x14ac:dyDescent="0.3">
      <c r="A47" s="119" t="s">
        <v>58</v>
      </c>
      <c r="B47" s="215" t="s">
        <v>180</v>
      </c>
      <c r="C47" s="136">
        <f>SUM(C48:C52)</f>
        <v>1530000</v>
      </c>
    </row>
    <row r="48" spans="1:3" s="223" customFormat="1" ht="12" customHeight="1" x14ac:dyDescent="0.2">
      <c r="A48" s="230" t="s">
        <v>181</v>
      </c>
      <c r="B48" s="231" t="s">
        <v>53</v>
      </c>
      <c r="C48" s="239"/>
    </row>
    <row r="49" spans="1:3" s="223" customFormat="1" ht="12" customHeight="1" x14ac:dyDescent="0.2">
      <c r="A49" s="220" t="s">
        <v>182</v>
      </c>
      <c r="B49" s="221" t="s">
        <v>55</v>
      </c>
      <c r="C49" s="237"/>
    </row>
    <row r="50" spans="1:3" s="223" customFormat="1" ht="12" customHeight="1" x14ac:dyDescent="0.2">
      <c r="A50" s="220" t="s">
        <v>183</v>
      </c>
      <c r="B50" s="221" t="s">
        <v>57</v>
      </c>
      <c r="C50" s="237">
        <v>1530000</v>
      </c>
    </row>
    <row r="51" spans="1:3" s="223" customFormat="1" ht="12" customHeight="1" x14ac:dyDescent="0.2">
      <c r="A51" s="220" t="s">
        <v>184</v>
      </c>
      <c r="B51" s="221" t="s">
        <v>185</v>
      </c>
      <c r="C51" s="237"/>
    </row>
    <row r="52" spans="1:3" s="223" customFormat="1" ht="12" customHeight="1" thickBot="1" x14ac:dyDescent="0.25">
      <c r="A52" s="233" t="s">
        <v>186</v>
      </c>
      <c r="B52" s="234" t="s">
        <v>187</v>
      </c>
      <c r="C52" s="238"/>
    </row>
    <row r="53" spans="1:3" s="223" customFormat="1" ht="12" customHeight="1" thickBot="1" x14ac:dyDescent="0.3">
      <c r="A53" s="119" t="s">
        <v>188</v>
      </c>
      <c r="B53" s="215" t="s">
        <v>189</v>
      </c>
      <c r="C53" s="136">
        <f>SUM(C54:C56)</f>
        <v>0</v>
      </c>
    </row>
    <row r="54" spans="1:3" s="223" customFormat="1" ht="12" customHeight="1" x14ac:dyDescent="0.2">
      <c r="A54" s="230" t="s">
        <v>190</v>
      </c>
      <c r="B54" s="231" t="s">
        <v>191</v>
      </c>
      <c r="C54" s="232"/>
    </row>
    <row r="55" spans="1:3" s="223" customFormat="1" ht="12" customHeight="1" x14ac:dyDescent="0.2">
      <c r="A55" s="220" t="s">
        <v>192</v>
      </c>
      <c r="B55" s="221" t="s">
        <v>193</v>
      </c>
      <c r="C55" s="222"/>
    </row>
    <row r="56" spans="1:3" s="223" customFormat="1" ht="12" customHeight="1" x14ac:dyDescent="0.2">
      <c r="A56" s="220" t="s">
        <v>194</v>
      </c>
      <c r="B56" s="221" t="s">
        <v>195</v>
      </c>
      <c r="C56" s="222"/>
    </row>
    <row r="57" spans="1:3" s="223" customFormat="1" ht="12" customHeight="1" thickBot="1" x14ac:dyDescent="0.25">
      <c r="A57" s="233" t="s">
        <v>196</v>
      </c>
      <c r="B57" s="234" t="s">
        <v>197</v>
      </c>
      <c r="C57" s="224"/>
    </row>
    <row r="58" spans="1:3" s="223" customFormat="1" ht="12" customHeight="1" thickBot="1" x14ac:dyDescent="0.3">
      <c r="A58" s="119" t="s">
        <v>62</v>
      </c>
      <c r="B58" s="229" t="s">
        <v>198</v>
      </c>
      <c r="C58" s="136">
        <f>SUM(C59:C61)</f>
        <v>0</v>
      </c>
    </row>
    <row r="59" spans="1:3" s="223" customFormat="1" ht="12" hidden="1" customHeight="1" x14ac:dyDescent="0.2">
      <c r="A59" s="230" t="s">
        <v>199</v>
      </c>
      <c r="B59" s="231" t="s">
        <v>200</v>
      </c>
      <c r="C59" s="237"/>
    </row>
    <row r="60" spans="1:3" s="223" customFormat="1" ht="12" hidden="1" customHeight="1" x14ac:dyDescent="0.2">
      <c r="A60" s="220" t="s">
        <v>201</v>
      </c>
      <c r="B60" s="221" t="s">
        <v>202</v>
      </c>
      <c r="C60" s="237"/>
    </row>
    <row r="61" spans="1:3" s="223" customFormat="1" ht="12" hidden="1" customHeight="1" x14ac:dyDescent="0.2">
      <c r="A61" s="220" t="s">
        <v>203</v>
      </c>
      <c r="B61" s="221" t="s">
        <v>204</v>
      </c>
      <c r="C61" s="237"/>
    </row>
    <row r="62" spans="1:3" s="223" customFormat="1" ht="12" hidden="1" customHeight="1" thickBot="1" x14ac:dyDescent="0.25">
      <c r="A62" s="233" t="s">
        <v>205</v>
      </c>
      <c r="B62" s="234" t="s">
        <v>206</v>
      </c>
      <c r="C62" s="237"/>
    </row>
    <row r="63" spans="1:3" s="223" customFormat="1" ht="12" customHeight="1" thickBot="1" x14ac:dyDescent="0.3">
      <c r="A63" s="119" t="s">
        <v>64</v>
      </c>
      <c r="B63" s="215" t="s">
        <v>207</v>
      </c>
      <c r="C63" s="235">
        <f>+C8+C15+C22+C29+C36+C47+C53+C58</f>
        <v>210211733</v>
      </c>
    </row>
    <row r="64" spans="1:3" s="223" customFormat="1" ht="12" customHeight="1" thickBot="1" x14ac:dyDescent="0.2">
      <c r="A64" s="240" t="s">
        <v>325</v>
      </c>
      <c r="B64" s="229" t="s">
        <v>209</v>
      </c>
      <c r="C64" s="136">
        <f>SUM(C65:C67)</f>
        <v>0</v>
      </c>
    </row>
    <row r="65" spans="1:3" s="223" customFormat="1" ht="12" customHeight="1" x14ac:dyDescent="0.2">
      <c r="A65" s="230" t="s">
        <v>210</v>
      </c>
      <c r="B65" s="231" t="s">
        <v>211</v>
      </c>
      <c r="C65" s="237"/>
    </row>
    <row r="66" spans="1:3" s="223" customFormat="1" ht="12" customHeight="1" x14ac:dyDescent="0.2">
      <c r="A66" s="220" t="s">
        <v>212</v>
      </c>
      <c r="B66" s="221" t="s">
        <v>213</v>
      </c>
      <c r="C66" s="237"/>
    </row>
    <row r="67" spans="1:3" s="223" customFormat="1" ht="12" customHeight="1" thickBot="1" x14ac:dyDescent="0.25">
      <c r="A67" s="233" t="s">
        <v>214</v>
      </c>
      <c r="B67" s="241" t="s">
        <v>215</v>
      </c>
      <c r="C67" s="237"/>
    </row>
    <row r="68" spans="1:3" s="223" customFormat="1" ht="12" customHeight="1" thickBot="1" x14ac:dyDescent="0.2">
      <c r="A68" s="240" t="s">
        <v>216</v>
      </c>
      <c r="B68" s="229" t="s">
        <v>217</v>
      </c>
      <c r="C68" s="136">
        <f>SUM(C69:C72)</f>
        <v>0</v>
      </c>
    </row>
    <row r="69" spans="1:3" s="223" customFormat="1" ht="12" hidden="1" customHeight="1" x14ac:dyDescent="0.2">
      <c r="A69" s="230" t="s">
        <v>218</v>
      </c>
      <c r="B69" s="231" t="s">
        <v>219</v>
      </c>
      <c r="C69" s="237"/>
    </row>
    <row r="70" spans="1:3" s="223" customFormat="1" ht="12" hidden="1" customHeight="1" x14ac:dyDescent="0.2">
      <c r="A70" s="220" t="s">
        <v>220</v>
      </c>
      <c r="B70" s="221" t="s">
        <v>221</v>
      </c>
      <c r="C70" s="237"/>
    </row>
    <row r="71" spans="1:3" s="223" customFormat="1" ht="12" hidden="1" customHeight="1" x14ac:dyDescent="0.2">
      <c r="A71" s="220" t="s">
        <v>222</v>
      </c>
      <c r="B71" s="221" t="s">
        <v>223</v>
      </c>
      <c r="C71" s="237"/>
    </row>
    <row r="72" spans="1:3" s="223" customFormat="1" ht="12" hidden="1" customHeight="1" thickBot="1" x14ac:dyDescent="0.25">
      <c r="A72" s="233" t="s">
        <v>224</v>
      </c>
      <c r="B72" s="234" t="s">
        <v>225</v>
      </c>
      <c r="C72" s="237"/>
    </row>
    <row r="73" spans="1:3" s="223" customFormat="1" ht="12" customHeight="1" thickBot="1" x14ac:dyDescent="0.2">
      <c r="A73" s="240" t="s">
        <v>226</v>
      </c>
      <c r="B73" s="229" t="s">
        <v>227</v>
      </c>
      <c r="C73" s="136">
        <f>SUM(C74:C75)</f>
        <v>58088855</v>
      </c>
    </row>
    <row r="74" spans="1:3" s="223" customFormat="1" ht="12" customHeight="1" x14ac:dyDescent="0.2">
      <c r="A74" s="230" t="s">
        <v>228</v>
      </c>
      <c r="B74" s="231" t="s">
        <v>229</v>
      </c>
      <c r="C74" s="237">
        <v>58088855</v>
      </c>
    </row>
    <row r="75" spans="1:3" s="223" customFormat="1" ht="12" customHeight="1" thickBot="1" x14ac:dyDescent="0.25">
      <c r="A75" s="233" t="s">
        <v>230</v>
      </c>
      <c r="B75" s="234" t="s">
        <v>231</v>
      </c>
      <c r="C75" s="237"/>
    </row>
    <row r="76" spans="1:3" s="219" customFormat="1" ht="12" customHeight="1" thickBot="1" x14ac:dyDescent="0.2">
      <c r="A76" s="240" t="s">
        <v>232</v>
      </c>
      <c r="B76" s="229" t="s">
        <v>233</v>
      </c>
      <c r="C76" s="136">
        <f>SUM(C77:C79)</f>
        <v>0</v>
      </c>
    </row>
    <row r="77" spans="1:3" s="223" customFormat="1" ht="12" customHeight="1" x14ac:dyDescent="0.2">
      <c r="A77" s="230" t="s">
        <v>234</v>
      </c>
      <c r="B77" s="231" t="s">
        <v>235</v>
      </c>
      <c r="C77" s="237"/>
    </row>
    <row r="78" spans="1:3" s="223" customFormat="1" ht="12" customHeight="1" x14ac:dyDescent="0.2">
      <c r="A78" s="220" t="s">
        <v>236</v>
      </c>
      <c r="B78" s="221" t="s">
        <v>237</v>
      </c>
      <c r="C78" s="237"/>
    </row>
    <row r="79" spans="1:3" s="223" customFormat="1" ht="12" customHeight="1" thickBot="1" x14ac:dyDescent="0.25">
      <c r="A79" s="233" t="s">
        <v>238</v>
      </c>
      <c r="B79" s="234" t="s">
        <v>239</v>
      </c>
      <c r="C79" s="237"/>
    </row>
    <row r="80" spans="1:3" s="223" customFormat="1" ht="12" customHeight="1" thickBot="1" x14ac:dyDescent="0.2">
      <c r="A80" s="240" t="s">
        <v>240</v>
      </c>
      <c r="B80" s="229" t="s">
        <v>241</v>
      </c>
      <c r="C80" s="136">
        <f>SUM(C81:C84)</f>
        <v>0</v>
      </c>
    </row>
    <row r="81" spans="1:3" s="223" customFormat="1" ht="12" customHeight="1" x14ac:dyDescent="0.2">
      <c r="A81" s="242" t="s">
        <v>242</v>
      </c>
      <c r="B81" s="231" t="s">
        <v>243</v>
      </c>
      <c r="C81" s="237"/>
    </row>
    <row r="82" spans="1:3" s="223" customFormat="1" ht="12" customHeight="1" x14ac:dyDescent="0.2">
      <c r="A82" s="243" t="s">
        <v>244</v>
      </c>
      <c r="B82" s="221" t="s">
        <v>245</v>
      </c>
      <c r="C82" s="237"/>
    </row>
    <row r="83" spans="1:3" s="223" customFormat="1" ht="12" customHeight="1" x14ac:dyDescent="0.2">
      <c r="A83" s="243" t="s">
        <v>246</v>
      </c>
      <c r="B83" s="221" t="s">
        <v>247</v>
      </c>
      <c r="C83" s="237"/>
    </row>
    <row r="84" spans="1:3" s="219" customFormat="1" ht="12" customHeight="1" thickBot="1" x14ac:dyDescent="0.25">
      <c r="A84" s="244" t="s">
        <v>248</v>
      </c>
      <c r="B84" s="234" t="s">
        <v>249</v>
      </c>
      <c r="C84" s="237"/>
    </row>
    <row r="85" spans="1:3" s="219" customFormat="1" ht="12" customHeight="1" thickBot="1" x14ac:dyDescent="0.2">
      <c r="A85" s="240" t="s">
        <v>250</v>
      </c>
      <c r="B85" s="229" t="s">
        <v>251</v>
      </c>
      <c r="C85" s="245"/>
    </row>
    <row r="86" spans="1:3" s="219" customFormat="1" ht="12" customHeight="1" thickBot="1" x14ac:dyDescent="0.2">
      <c r="A86" s="240" t="s">
        <v>252</v>
      </c>
      <c r="B86" s="246" t="s">
        <v>253</v>
      </c>
      <c r="C86" s="235">
        <f>+C64+C68+C73+C76+C80+C85</f>
        <v>58088855</v>
      </c>
    </row>
    <row r="87" spans="1:3" s="219" customFormat="1" ht="12" customHeight="1" thickBot="1" x14ac:dyDescent="0.2">
      <c r="A87" s="247" t="s">
        <v>254</v>
      </c>
      <c r="B87" s="248" t="s">
        <v>326</v>
      </c>
      <c r="C87" s="235">
        <f>+C63+C86</f>
        <v>268300588</v>
      </c>
    </row>
    <row r="88" spans="1:3" s="219" customFormat="1" ht="12" customHeight="1" x14ac:dyDescent="0.15">
      <c r="A88" s="249"/>
      <c r="B88" s="250"/>
      <c r="C88" s="251"/>
    </row>
    <row r="89" spans="1:3" s="219" customFormat="1" ht="12" customHeight="1" x14ac:dyDescent="0.15">
      <c r="A89" s="249"/>
      <c r="B89" s="250"/>
      <c r="C89" s="251"/>
    </row>
    <row r="90" spans="1:3" s="223" customFormat="1" ht="15" customHeight="1" x14ac:dyDescent="0.25">
      <c r="A90" s="252"/>
      <c r="B90" s="253"/>
      <c r="C90" s="254"/>
    </row>
    <row r="91" spans="1:3" ht="13.5" thickBot="1" x14ac:dyDescent="0.3">
      <c r="A91" s="255"/>
      <c r="B91" s="256"/>
      <c r="C91" s="257"/>
    </row>
    <row r="92" spans="1:3" s="211" customFormat="1" ht="16.5" customHeight="1" thickBot="1" x14ac:dyDescent="0.3">
      <c r="A92" s="258"/>
      <c r="B92" s="259" t="s">
        <v>74</v>
      </c>
      <c r="C92" s="260"/>
    </row>
    <row r="93" spans="1:3" s="264" customFormat="1" ht="12" customHeight="1" thickBot="1" x14ac:dyDescent="0.3">
      <c r="A93" s="261" t="s">
        <v>9</v>
      </c>
      <c r="B93" s="262" t="s">
        <v>259</v>
      </c>
      <c r="C93" s="263">
        <f>SUM(C94:C98)</f>
        <v>180749303</v>
      </c>
    </row>
    <row r="94" spans="1:3" ht="12" customHeight="1" x14ac:dyDescent="0.25">
      <c r="A94" s="216" t="s">
        <v>11</v>
      </c>
      <c r="B94" s="29" t="s">
        <v>76</v>
      </c>
      <c r="C94" s="218">
        <v>44599000</v>
      </c>
    </row>
    <row r="95" spans="1:3" ht="12" customHeight="1" x14ac:dyDescent="0.25">
      <c r="A95" s="220" t="s">
        <v>13</v>
      </c>
      <c r="B95" s="32" t="s">
        <v>77</v>
      </c>
      <c r="C95" s="222">
        <v>6561000</v>
      </c>
    </row>
    <row r="96" spans="1:3" ht="12" customHeight="1" x14ac:dyDescent="0.25">
      <c r="A96" s="220" t="s">
        <v>15</v>
      </c>
      <c r="B96" s="32" t="s">
        <v>78</v>
      </c>
      <c r="C96" s="224">
        <v>69741103</v>
      </c>
    </row>
    <row r="97" spans="1:3" ht="12" customHeight="1" x14ac:dyDescent="0.25">
      <c r="A97" s="220" t="s">
        <v>17</v>
      </c>
      <c r="B97" s="265" t="s">
        <v>79</v>
      </c>
      <c r="C97" s="224">
        <v>10316000</v>
      </c>
    </row>
    <row r="98" spans="1:3" ht="12" customHeight="1" x14ac:dyDescent="0.25">
      <c r="A98" s="220" t="s">
        <v>260</v>
      </c>
      <c r="B98" s="162" t="s">
        <v>80</v>
      </c>
      <c r="C98" s="224">
        <v>49532200</v>
      </c>
    </row>
    <row r="99" spans="1:3" ht="12" customHeight="1" x14ac:dyDescent="0.25">
      <c r="A99" s="220" t="s">
        <v>21</v>
      </c>
      <c r="B99" s="32" t="s">
        <v>261</v>
      </c>
      <c r="C99" s="224"/>
    </row>
    <row r="100" spans="1:3" ht="12" customHeight="1" x14ac:dyDescent="0.2">
      <c r="A100" s="220" t="s">
        <v>23</v>
      </c>
      <c r="B100" s="266" t="s">
        <v>262</v>
      </c>
      <c r="C100" s="224"/>
    </row>
    <row r="101" spans="1:3" ht="12" customHeight="1" x14ac:dyDescent="0.25">
      <c r="A101" s="220" t="s">
        <v>25</v>
      </c>
      <c r="B101" s="267" t="s">
        <v>263</v>
      </c>
      <c r="C101" s="224"/>
    </row>
    <row r="102" spans="1:3" ht="12" customHeight="1" x14ac:dyDescent="0.25">
      <c r="A102" s="220" t="s">
        <v>27</v>
      </c>
      <c r="B102" s="267" t="s">
        <v>264</v>
      </c>
      <c r="C102" s="224"/>
    </row>
    <row r="103" spans="1:3" ht="12" customHeight="1" x14ac:dyDescent="0.2">
      <c r="A103" s="220" t="s">
        <v>29</v>
      </c>
      <c r="B103" s="266" t="s">
        <v>265</v>
      </c>
      <c r="C103" s="224">
        <v>39871000</v>
      </c>
    </row>
    <row r="104" spans="1:3" ht="12" customHeight="1" x14ac:dyDescent="0.2">
      <c r="A104" s="220" t="s">
        <v>266</v>
      </c>
      <c r="B104" s="266" t="s">
        <v>267</v>
      </c>
      <c r="C104" s="224"/>
    </row>
    <row r="105" spans="1:3" ht="12" customHeight="1" x14ac:dyDescent="0.25">
      <c r="A105" s="220" t="s">
        <v>268</v>
      </c>
      <c r="B105" s="267" t="s">
        <v>269</v>
      </c>
      <c r="C105" s="224"/>
    </row>
    <row r="106" spans="1:3" ht="12" customHeight="1" x14ac:dyDescent="0.25">
      <c r="A106" s="268" t="s">
        <v>270</v>
      </c>
      <c r="B106" s="269" t="s">
        <v>271</v>
      </c>
      <c r="C106" s="224"/>
    </row>
    <row r="107" spans="1:3" ht="12" customHeight="1" x14ac:dyDescent="0.25">
      <c r="A107" s="220" t="s">
        <v>272</v>
      </c>
      <c r="B107" s="269" t="s">
        <v>273</v>
      </c>
      <c r="C107" s="224"/>
    </row>
    <row r="108" spans="1:3" ht="12" customHeight="1" thickBot="1" x14ac:dyDescent="0.3">
      <c r="A108" s="226" t="s">
        <v>274</v>
      </c>
      <c r="B108" s="270" t="s">
        <v>275</v>
      </c>
      <c r="C108" s="271">
        <v>9661200</v>
      </c>
    </row>
    <row r="109" spans="1:3" ht="12" customHeight="1" thickBot="1" x14ac:dyDescent="0.3">
      <c r="A109" s="119" t="s">
        <v>31</v>
      </c>
      <c r="B109" s="184" t="s">
        <v>276</v>
      </c>
      <c r="C109" s="136">
        <f>+C110+C112+C114</f>
        <v>39197000</v>
      </c>
    </row>
    <row r="110" spans="1:3" ht="12" customHeight="1" x14ac:dyDescent="0.25">
      <c r="A110" s="230" t="s">
        <v>33</v>
      </c>
      <c r="B110" s="32" t="s">
        <v>82</v>
      </c>
      <c r="C110" s="232">
        <v>15027000</v>
      </c>
    </row>
    <row r="111" spans="1:3" ht="12" customHeight="1" x14ac:dyDescent="0.25">
      <c r="A111" s="230" t="s">
        <v>35</v>
      </c>
      <c r="B111" s="272" t="s">
        <v>277</v>
      </c>
      <c r="C111" s="232"/>
    </row>
    <row r="112" spans="1:3" ht="12" customHeight="1" x14ac:dyDescent="0.25">
      <c r="A112" s="230" t="s">
        <v>37</v>
      </c>
      <c r="B112" s="272" t="s">
        <v>83</v>
      </c>
      <c r="C112" s="222">
        <v>24170000</v>
      </c>
    </row>
    <row r="113" spans="1:3" ht="12" customHeight="1" x14ac:dyDescent="0.25">
      <c r="A113" s="230" t="s">
        <v>39</v>
      </c>
      <c r="B113" s="272" t="s">
        <v>278</v>
      </c>
      <c r="C113" s="273"/>
    </row>
    <row r="114" spans="1:3" ht="12" customHeight="1" x14ac:dyDescent="0.25">
      <c r="A114" s="230" t="s">
        <v>145</v>
      </c>
      <c r="B114" s="274" t="s">
        <v>279</v>
      </c>
      <c r="C114" s="273"/>
    </row>
    <row r="115" spans="1:3" ht="12" customHeight="1" x14ac:dyDescent="0.25">
      <c r="A115" s="230" t="s">
        <v>147</v>
      </c>
      <c r="B115" s="275" t="s">
        <v>280</v>
      </c>
      <c r="C115" s="273"/>
    </row>
    <row r="116" spans="1:3" ht="12" customHeight="1" x14ac:dyDescent="0.25">
      <c r="A116" s="230" t="s">
        <v>281</v>
      </c>
      <c r="B116" s="276" t="s">
        <v>282</v>
      </c>
      <c r="C116" s="273"/>
    </row>
    <row r="117" spans="1:3" ht="12" customHeight="1" x14ac:dyDescent="0.25">
      <c r="A117" s="230" t="s">
        <v>283</v>
      </c>
      <c r="B117" s="267" t="s">
        <v>264</v>
      </c>
      <c r="C117" s="273"/>
    </row>
    <row r="118" spans="1:3" ht="12" customHeight="1" x14ac:dyDescent="0.25">
      <c r="A118" s="230" t="s">
        <v>284</v>
      </c>
      <c r="B118" s="267" t="s">
        <v>285</v>
      </c>
      <c r="C118" s="273"/>
    </row>
    <row r="119" spans="1:3" ht="12" customHeight="1" x14ac:dyDescent="0.25">
      <c r="A119" s="230" t="s">
        <v>286</v>
      </c>
      <c r="B119" s="267" t="s">
        <v>287</v>
      </c>
      <c r="C119" s="273"/>
    </row>
    <row r="120" spans="1:3" ht="12" customHeight="1" x14ac:dyDescent="0.25">
      <c r="A120" s="230" t="s">
        <v>288</v>
      </c>
      <c r="B120" s="267" t="s">
        <v>269</v>
      </c>
      <c r="C120" s="273"/>
    </row>
    <row r="121" spans="1:3" ht="12" customHeight="1" x14ac:dyDescent="0.25">
      <c r="A121" s="230" t="s">
        <v>289</v>
      </c>
      <c r="B121" s="267" t="s">
        <v>290</v>
      </c>
      <c r="C121" s="273"/>
    </row>
    <row r="122" spans="1:3" ht="12" customHeight="1" thickBot="1" x14ac:dyDescent="0.3">
      <c r="A122" s="268" t="s">
        <v>291</v>
      </c>
      <c r="B122" s="267" t="s">
        <v>292</v>
      </c>
      <c r="C122" s="277"/>
    </row>
    <row r="123" spans="1:3" ht="12" customHeight="1" thickBot="1" x14ac:dyDescent="0.3">
      <c r="A123" s="119" t="s">
        <v>41</v>
      </c>
      <c r="B123" s="40" t="s">
        <v>293</v>
      </c>
      <c r="C123" s="136">
        <f>+C124+C125</f>
        <v>6767737</v>
      </c>
    </row>
    <row r="124" spans="1:3" ht="12" customHeight="1" x14ac:dyDescent="0.25">
      <c r="A124" s="230" t="s">
        <v>150</v>
      </c>
      <c r="B124" s="38" t="s">
        <v>294</v>
      </c>
      <c r="C124" s="232"/>
    </row>
    <row r="125" spans="1:3" ht="12" customHeight="1" thickBot="1" x14ac:dyDescent="0.3">
      <c r="A125" s="233" t="s">
        <v>152</v>
      </c>
      <c r="B125" s="272" t="s">
        <v>295</v>
      </c>
      <c r="C125" s="224">
        <v>6767737</v>
      </c>
    </row>
    <row r="126" spans="1:3" ht="12" customHeight="1" thickBot="1" x14ac:dyDescent="0.3">
      <c r="A126" s="119" t="s">
        <v>43</v>
      </c>
      <c r="B126" s="40" t="s">
        <v>296</v>
      </c>
      <c r="C126" s="136">
        <f>+C93+C109+C123</f>
        <v>226714040</v>
      </c>
    </row>
    <row r="127" spans="1:3" ht="12" customHeight="1" thickBot="1" x14ac:dyDescent="0.3">
      <c r="A127" s="119" t="s">
        <v>50</v>
      </c>
      <c r="B127" s="40" t="s">
        <v>297</v>
      </c>
      <c r="C127" s="136">
        <f>+C128+C129+C130</f>
        <v>0</v>
      </c>
    </row>
    <row r="128" spans="1:3" s="264" customFormat="1" ht="12" customHeight="1" x14ac:dyDescent="0.25">
      <c r="A128" s="230" t="s">
        <v>52</v>
      </c>
      <c r="B128" s="38" t="s">
        <v>298</v>
      </c>
      <c r="C128" s="273"/>
    </row>
    <row r="129" spans="1:11" ht="12" customHeight="1" x14ac:dyDescent="0.25">
      <c r="A129" s="230" t="s">
        <v>54</v>
      </c>
      <c r="B129" s="38" t="s">
        <v>299</v>
      </c>
      <c r="C129" s="273"/>
    </row>
    <row r="130" spans="1:11" ht="12" customHeight="1" thickBot="1" x14ac:dyDescent="0.3">
      <c r="A130" s="268" t="s">
        <v>56</v>
      </c>
      <c r="B130" s="34" t="s">
        <v>300</v>
      </c>
      <c r="C130" s="273"/>
    </row>
    <row r="131" spans="1:11" ht="12" customHeight="1" thickBot="1" x14ac:dyDescent="0.3">
      <c r="A131" s="119" t="s">
        <v>58</v>
      </c>
      <c r="B131" s="40" t="s">
        <v>301</v>
      </c>
      <c r="C131" s="136">
        <f>+C132+C133+C134+C135</f>
        <v>0</v>
      </c>
    </row>
    <row r="132" spans="1:11" ht="12" customHeight="1" x14ac:dyDescent="0.25">
      <c r="A132" s="230" t="s">
        <v>181</v>
      </c>
      <c r="B132" s="38" t="s">
        <v>302</v>
      </c>
      <c r="C132" s="273"/>
    </row>
    <row r="133" spans="1:11" ht="12" customHeight="1" x14ac:dyDescent="0.25">
      <c r="A133" s="230" t="s">
        <v>182</v>
      </c>
      <c r="B133" s="38" t="s">
        <v>303</v>
      </c>
      <c r="C133" s="273"/>
    </row>
    <row r="134" spans="1:11" ht="12" customHeight="1" x14ac:dyDescent="0.25">
      <c r="A134" s="230" t="s">
        <v>183</v>
      </c>
      <c r="B134" s="38" t="s">
        <v>304</v>
      </c>
      <c r="C134" s="273"/>
    </row>
    <row r="135" spans="1:11" s="264" customFormat="1" ht="12" customHeight="1" thickBot="1" x14ac:dyDescent="0.3">
      <c r="A135" s="268" t="s">
        <v>184</v>
      </c>
      <c r="B135" s="34" t="s">
        <v>305</v>
      </c>
      <c r="C135" s="273"/>
    </row>
    <row r="136" spans="1:11" ht="12" customHeight="1" thickBot="1" x14ac:dyDescent="0.3">
      <c r="A136" s="119" t="s">
        <v>60</v>
      </c>
      <c r="B136" s="40" t="s">
        <v>306</v>
      </c>
      <c r="C136" s="235">
        <f>+C137+C138+C139+C140</f>
        <v>4213748</v>
      </c>
      <c r="K136" s="278"/>
    </row>
    <row r="137" spans="1:11" x14ac:dyDescent="0.25">
      <c r="A137" s="230" t="s">
        <v>190</v>
      </c>
      <c r="B137" s="38" t="s">
        <v>307</v>
      </c>
      <c r="C137" s="273"/>
    </row>
    <row r="138" spans="1:11" ht="12" customHeight="1" x14ac:dyDescent="0.25">
      <c r="A138" s="230" t="s">
        <v>192</v>
      </c>
      <c r="B138" s="38" t="s">
        <v>308</v>
      </c>
      <c r="C138" s="273">
        <v>4213748</v>
      </c>
    </row>
    <row r="139" spans="1:11" s="264" customFormat="1" ht="12" customHeight="1" x14ac:dyDescent="0.25">
      <c r="A139" s="230" t="s">
        <v>194</v>
      </c>
      <c r="B139" s="38" t="s">
        <v>309</v>
      </c>
      <c r="C139" s="273"/>
    </row>
    <row r="140" spans="1:11" s="264" customFormat="1" ht="12" customHeight="1" thickBot="1" x14ac:dyDescent="0.3">
      <c r="A140" s="268" t="s">
        <v>196</v>
      </c>
      <c r="B140" s="34" t="s">
        <v>310</v>
      </c>
      <c r="C140" s="273"/>
    </row>
    <row r="141" spans="1:11" s="264" customFormat="1" ht="12" customHeight="1" thickBot="1" x14ac:dyDescent="0.3">
      <c r="A141" s="119" t="s">
        <v>62</v>
      </c>
      <c r="B141" s="40" t="s">
        <v>782</v>
      </c>
      <c r="C141" s="279">
        <f>+C142+C143+C144+C145</f>
        <v>0</v>
      </c>
    </row>
    <row r="142" spans="1:11" s="264" customFormat="1" ht="12" customHeight="1" x14ac:dyDescent="0.25">
      <c r="A142" s="230" t="s">
        <v>199</v>
      </c>
      <c r="B142" s="38" t="s">
        <v>311</v>
      </c>
      <c r="C142" s="273"/>
    </row>
    <row r="143" spans="1:11" s="264" customFormat="1" ht="12" customHeight="1" x14ac:dyDescent="0.25">
      <c r="A143" s="230" t="s">
        <v>201</v>
      </c>
      <c r="B143" s="38" t="s">
        <v>312</v>
      </c>
      <c r="C143" s="273"/>
    </row>
    <row r="144" spans="1:11" s="264" customFormat="1" ht="12" customHeight="1" x14ac:dyDescent="0.25">
      <c r="A144" s="230" t="s">
        <v>203</v>
      </c>
      <c r="B144" s="38" t="s">
        <v>313</v>
      </c>
      <c r="C144" s="273"/>
    </row>
    <row r="145" spans="1:3" ht="12.75" customHeight="1" thickBot="1" x14ac:dyDescent="0.3">
      <c r="A145" s="230" t="s">
        <v>205</v>
      </c>
      <c r="B145" s="38" t="s">
        <v>314</v>
      </c>
      <c r="C145" s="273"/>
    </row>
    <row r="146" spans="1:3" ht="12" customHeight="1" thickBot="1" x14ac:dyDescent="0.3">
      <c r="A146" s="119" t="s">
        <v>64</v>
      </c>
      <c r="B146" s="40" t="s">
        <v>315</v>
      </c>
      <c r="C146" s="280">
        <f>+C127+C131+C136+C141</f>
        <v>4213748</v>
      </c>
    </row>
    <row r="147" spans="1:3" ht="15" customHeight="1" thickBot="1" x14ac:dyDescent="0.3">
      <c r="A147" s="281" t="s">
        <v>72</v>
      </c>
      <c r="B147" s="282" t="s">
        <v>316</v>
      </c>
      <c r="C147" s="280">
        <f>+C126+C146</f>
        <v>230927788</v>
      </c>
    </row>
    <row r="148" spans="1:3" ht="13.5" thickBot="1" x14ac:dyDescent="0.3">
      <c r="C148" s="285"/>
    </row>
    <row r="149" spans="1:3" ht="15" customHeight="1" thickBot="1" x14ac:dyDescent="0.3">
      <c r="A149" s="286" t="s">
        <v>87</v>
      </c>
      <c r="B149" s="287"/>
      <c r="C149" s="288">
        <v>4</v>
      </c>
    </row>
    <row r="150" spans="1:3" ht="14.25" customHeight="1" thickBot="1" x14ac:dyDescent="0.3">
      <c r="A150" s="286" t="s">
        <v>88</v>
      </c>
      <c r="B150" s="287"/>
      <c r="C150" s="288">
        <v>32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A4" zoomScaleNormal="100" workbookViewId="0">
      <selection activeCell="C29" sqref="C29"/>
    </sheetView>
  </sheetViews>
  <sheetFormatPr defaultRowHeight="15.75" x14ac:dyDescent="0.25"/>
  <cols>
    <col min="1" max="1" width="4.140625" style="473" customWidth="1"/>
    <col min="2" max="2" width="24.7109375" style="474" customWidth="1"/>
    <col min="3" max="14" width="9.5703125" style="474" bestFit="1" customWidth="1"/>
    <col min="15" max="15" width="10.85546875" style="473" customWidth="1"/>
    <col min="16" max="256" width="9.140625" style="474"/>
    <col min="257" max="257" width="4.140625" style="474" customWidth="1"/>
    <col min="258" max="258" width="24.7109375" style="474" customWidth="1"/>
    <col min="259" max="260" width="7.7109375" style="474" customWidth="1"/>
    <col min="261" max="261" width="8.140625" style="474" customWidth="1"/>
    <col min="262" max="262" width="7.5703125" style="474" customWidth="1"/>
    <col min="263" max="263" width="7.42578125" style="474" customWidth="1"/>
    <col min="264" max="264" width="7.5703125" style="474" customWidth="1"/>
    <col min="265" max="265" width="7" style="474" customWidth="1"/>
    <col min="266" max="270" width="8.140625" style="474" customWidth="1"/>
    <col min="271" max="271" width="10.85546875" style="474" customWidth="1"/>
    <col min="272" max="512" width="9.140625" style="474"/>
    <col min="513" max="513" width="4.140625" style="474" customWidth="1"/>
    <col min="514" max="514" width="24.7109375" style="474" customWidth="1"/>
    <col min="515" max="516" width="7.7109375" style="474" customWidth="1"/>
    <col min="517" max="517" width="8.140625" style="474" customWidth="1"/>
    <col min="518" max="518" width="7.5703125" style="474" customWidth="1"/>
    <col min="519" max="519" width="7.42578125" style="474" customWidth="1"/>
    <col min="520" max="520" width="7.5703125" style="474" customWidth="1"/>
    <col min="521" max="521" width="7" style="474" customWidth="1"/>
    <col min="522" max="526" width="8.140625" style="474" customWidth="1"/>
    <col min="527" max="527" width="10.85546875" style="474" customWidth="1"/>
    <col min="528" max="768" width="9.140625" style="474"/>
    <col min="769" max="769" width="4.140625" style="474" customWidth="1"/>
    <col min="770" max="770" width="24.7109375" style="474" customWidth="1"/>
    <col min="771" max="772" width="7.7109375" style="474" customWidth="1"/>
    <col min="773" max="773" width="8.140625" style="474" customWidth="1"/>
    <col min="774" max="774" width="7.5703125" style="474" customWidth="1"/>
    <col min="775" max="775" width="7.42578125" style="474" customWidth="1"/>
    <col min="776" max="776" width="7.5703125" style="474" customWidth="1"/>
    <col min="777" max="777" width="7" style="474" customWidth="1"/>
    <col min="778" max="782" width="8.140625" style="474" customWidth="1"/>
    <col min="783" max="783" width="10.85546875" style="474" customWidth="1"/>
    <col min="784" max="1024" width="9.140625" style="474"/>
    <col min="1025" max="1025" width="4.140625" style="474" customWidth="1"/>
    <col min="1026" max="1026" width="24.7109375" style="474" customWidth="1"/>
    <col min="1027" max="1028" width="7.7109375" style="474" customWidth="1"/>
    <col min="1029" max="1029" width="8.140625" style="474" customWidth="1"/>
    <col min="1030" max="1030" width="7.5703125" style="474" customWidth="1"/>
    <col min="1031" max="1031" width="7.42578125" style="474" customWidth="1"/>
    <col min="1032" max="1032" width="7.5703125" style="474" customWidth="1"/>
    <col min="1033" max="1033" width="7" style="474" customWidth="1"/>
    <col min="1034" max="1038" width="8.140625" style="474" customWidth="1"/>
    <col min="1039" max="1039" width="10.85546875" style="474" customWidth="1"/>
    <col min="1040" max="1280" width="9.140625" style="474"/>
    <col min="1281" max="1281" width="4.140625" style="474" customWidth="1"/>
    <col min="1282" max="1282" width="24.7109375" style="474" customWidth="1"/>
    <col min="1283" max="1284" width="7.7109375" style="474" customWidth="1"/>
    <col min="1285" max="1285" width="8.140625" style="474" customWidth="1"/>
    <col min="1286" max="1286" width="7.5703125" style="474" customWidth="1"/>
    <col min="1287" max="1287" width="7.42578125" style="474" customWidth="1"/>
    <col min="1288" max="1288" width="7.5703125" style="474" customWidth="1"/>
    <col min="1289" max="1289" width="7" style="474" customWidth="1"/>
    <col min="1290" max="1294" width="8.140625" style="474" customWidth="1"/>
    <col min="1295" max="1295" width="10.85546875" style="474" customWidth="1"/>
    <col min="1296" max="1536" width="9.140625" style="474"/>
    <col min="1537" max="1537" width="4.140625" style="474" customWidth="1"/>
    <col min="1538" max="1538" width="24.7109375" style="474" customWidth="1"/>
    <col min="1539" max="1540" width="7.7109375" style="474" customWidth="1"/>
    <col min="1541" max="1541" width="8.140625" style="474" customWidth="1"/>
    <col min="1542" max="1542" width="7.5703125" style="474" customWidth="1"/>
    <col min="1543" max="1543" width="7.42578125" style="474" customWidth="1"/>
    <col min="1544" max="1544" width="7.5703125" style="474" customWidth="1"/>
    <col min="1545" max="1545" width="7" style="474" customWidth="1"/>
    <col min="1546" max="1550" width="8.140625" style="474" customWidth="1"/>
    <col min="1551" max="1551" width="10.85546875" style="474" customWidth="1"/>
    <col min="1552" max="1792" width="9.140625" style="474"/>
    <col min="1793" max="1793" width="4.140625" style="474" customWidth="1"/>
    <col min="1794" max="1794" width="24.7109375" style="474" customWidth="1"/>
    <col min="1795" max="1796" width="7.7109375" style="474" customWidth="1"/>
    <col min="1797" max="1797" width="8.140625" style="474" customWidth="1"/>
    <col min="1798" max="1798" width="7.5703125" style="474" customWidth="1"/>
    <col min="1799" max="1799" width="7.42578125" style="474" customWidth="1"/>
    <col min="1800" max="1800" width="7.5703125" style="474" customWidth="1"/>
    <col min="1801" max="1801" width="7" style="474" customWidth="1"/>
    <col min="1802" max="1806" width="8.140625" style="474" customWidth="1"/>
    <col min="1807" max="1807" width="10.85546875" style="474" customWidth="1"/>
    <col min="1808" max="2048" width="9.140625" style="474"/>
    <col min="2049" max="2049" width="4.140625" style="474" customWidth="1"/>
    <col min="2050" max="2050" width="24.7109375" style="474" customWidth="1"/>
    <col min="2051" max="2052" width="7.7109375" style="474" customWidth="1"/>
    <col min="2053" max="2053" width="8.140625" style="474" customWidth="1"/>
    <col min="2054" max="2054" width="7.5703125" style="474" customWidth="1"/>
    <col min="2055" max="2055" width="7.42578125" style="474" customWidth="1"/>
    <col min="2056" max="2056" width="7.5703125" style="474" customWidth="1"/>
    <col min="2057" max="2057" width="7" style="474" customWidth="1"/>
    <col min="2058" max="2062" width="8.140625" style="474" customWidth="1"/>
    <col min="2063" max="2063" width="10.85546875" style="474" customWidth="1"/>
    <col min="2064" max="2304" width="9.140625" style="474"/>
    <col min="2305" max="2305" width="4.140625" style="474" customWidth="1"/>
    <col min="2306" max="2306" width="24.7109375" style="474" customWidth="1"/>
    <col min="2307" max="2308" width="7.7109375" style="474" customWidth="1"/>
    <col min="2309" max="2309" width="8.140625" style="474" customWidth="1"/>
    <col min="2310" max="2310" width="7.5703125" style="474" customWidth="1"/>
    <col min="2311" max="2311" width="7.42578125" style="474" customWidth="1"/>
    <col min="2312" max="2312" width="7.5703125" style="474" customWidth="1"/>
    <col min="2313" max="2313" width="7" style="474" customWidth="1"/>
    <col min="2314" max="2318" width="8.140625" style="474" customWidth="1"/>
    <col min="2319" max="2319" width="10.85546875" style="474" customWidth="1"/>
    <col min="2320" max="2560" width="9.140625" style="474"/>
    <col min="2561" max="2561" width="4.140625" style="474" customWidth="1"/>
    <col min="2562" max="2562" width="24.7109375" style="474" customWidth="1"/>
    <col min="2563" max="2564" width="7.7109375" style="474" customWidth="1"/>
    <col min="2565" max="2565" width="8.140625" style="474" customWidth="1"/>
    <col min="2566" max="2566" width="7.5703125" style="474" customWidth="1"/>
    <col min="2567" max="2567" width="7.42578125" style="474" customWidth="1"/>
    <col min="2568" max="2568" width="7.5703125" style="474" customWidth="1"/>
    <col min="2569" max="2569" width="7" style="474" customWidth="1"/>
    <col min="2570" max="2574" width="8.140625" style="474" customWidth="1"/>
    <col min="2575" max="2575" width="10.85546875" style="474" customWidth="1"/>
    <col min="2576" max="2816" width="9.140625" style="474"/>
    <col min="2817" max="2817" width="4.140625" style="474" customWidth="1"/>
    <col min="2818" max="2818" width="24.7109375" style="474" customWidth="1"/>
    <col min="2819" max="2820" width="7.7109375" style="474" customWidth="1"/>
    <col min="2821" max="2821" width="8.140625" style="474" customWidth="1"/>
    <col min="2822" max="2822" width="7.5703125" style="474" customWidth="1"/>
    <col min="2823" max="2823" width="7.42578125" style="474" customWidth="1"/>
    <col min="2824" max="2824" width="7.5703125" style="474" customWidth="1"/>
    <col min="2825" max="2825" width="7" style="474" customWidth="1"/>
    <col min="2826" max="2830" width="8.140625" style="474" customWidth="1"/>
    <col min="2831" max="2831" width="10.85546875" style="474" customWidth="1"/>
    <col min="2832" max="3072" width="9.140625" style="474"/>
    <col min="3073" max="3073" width="4.140625" style="474" customWidth="1"/>
    <col min="3074" max="3074" width="24.7109375" style="474" customWidth="1"/>
    <col min="3075" max="3076" width="7.7109375" style="474" customWidth="1"/>
    <col min="3077" max="3077" width="8.140625" style="474" customWidth="1"/>
    <col min="3078" max="3078" width="7.5703125" style="474" customWidth="1"/>
    <col min="3079" max="3079" width="7.42578125" style="474" customWidth="1"/>
    <col min="3080" max="3080" width="7.5703125" style="474" customWidth="1"/>
    <col min="3081" max="3081" width="7" style="474" customWidth="1"/>
    <col min="3082" max="3086" width="8.140625" style="474" customWidth="1"/>
    <col min="3087" max="3087" width="10.85546875" style="474" customWidth="1"/>
    <col min="3088" max="3328" width="9.140625" style="474"/>
    <col min="3329" max="3329" width="4.140625" style="474" customWidth="1"/>
    <col min="3330" max="3330" width="24.7109375" style="474" customWidth="1"/>
    <col min="3331" max="3332" width="7.7109375" style="474" customWidth="1"/>
    <col min="3333" max="3333" width="8.140625" style="474" customWidth="1"/>
    <col min="3334" max="3334" width="7.5703125" style="474" customWidth="1"/>
    <col min="3335" max="3335" width="7.42578125" style="474" customWidth="1"/>
    <col min="3336" max="3336" width="7.5703125" style="474" customWidth="1"/>
    <col min="3337" max="3337" width="7" style="474" customWidth="1"/>
    <col min="3338" max="3342" width="8.140625" style="474" customWidth="1"/>
    <col min="3343" max="3343" width="10.85546875" style="474" customWidth="1"/>
    <col min="3344" max="3584" width="9.140625" style="474"/>
    <col min="3585" max="3585" width="4.140625" style="474" customWidth="1"/>
    <col min="3586" max="3586" width="24.7109375" style="474" customWidth="1"/>
    <col min="3587" max="3588" width="7.7109375" style="474" customWidth="1"/>
    <col min="3589" max="3589" width="8.140625" style="474" customWidth="1"/>
    <col min="3590" max="3590" width="7.5703125" style="474" customWidth="1"/>
    <col min="3591" max="3591" width="7.42578125" style="474" customWidth="1"/>
    <col min="3592" max="3592" width="7.5703125" style="474" customWidth="1"/>
    <col min="3593" max="3593" width="7" style="474" customWidth="1"/>
    <col min="3594" max="3598" width="8.140625" style="474" customWidth="1"/>
    <col min="3599" max="3599" width="10.85546875" style="474" customWidth="1"/>
    <col min="3600" max="3840" width="9.140625" style="474"/>
    <col min="3841" max="3841" width="4.140625" style="474" customWidth="1"/>
    <col min="3842" max="3842" width="24.7109375" style="474" customWidth="1"/>
    <col min="3843" max="3844" width="7.7109375" style="474" customWidth="1"/>
    <col min="3845" max="3845" width="8.140625" style="474" customWidth="1"/>
    <col min="3846" max="3846" width="7.5703125" style="474" customWidth="1"/>
    <col min="3847" max="3847" width="7.42578125" style="474" customWidth="1"/>
    <col min="3848" max="3848" width="7.5703125" style="474" customWidth="1"/>
    <col min="3849" max="3849" width="7" style="474" customWidth="1"/>
    <col min="3850" max="3854" width="8.140625" style="474" customWidth="1"/>
    <col min="3855" max="3855" width="10.85546875" style="474" customWidth="1"/>
    <col min="3856" max="4096" width="9.140625" style="474"/>
    <col min="4097" max="4097" width="4.140625" style="474" customWidth="1"/>
    <col min="4098" max="4098" width="24.7109375" style="474" customWidth="1"/>
    <col min="4099" max="4100" width="7.7109375" style="474" customWidth="1"/>
    <col min="4101" max="4101" width="8.140625" style="474" customWidth="1"/>
    <col min="4102" max="4102" width="7.5703125" style="474" customWidth="1"/>
    <col min="4103" max="4103" width="7.42578125" style="474" customWidth="1"/>
    <col min="4104" max="4104" width="7.5703125" style="474" customWidth="1"/>
    <col min="4105" max="4105" width="7" style="474" customWidth="1"/>
    <col min="4106" max="4110" width="8.140625" style="474" customWidth="1"/>
    <col min="4111" max="4111" width="10.85546875" style="474" customWidth="1"/>
    <col min="4112" max="4352" width="9.140625" style="474"/>
    <col min="4353" max="4353" width="4.140625" style="474" customWidth="1"/>
    <col min="4354" max="4354" width="24.7109375" style="474" customWidth="1"/>
    <col min="4355" max="4356" width="7.7109375" style="474" customWidth="1"/>
    <col min="4357" max="4357" width="8.140625" style="474" customWidth="1"/>
    <col min="4358" max="4358" width="7.5703125" style="474" customWidth="1"/>
    <col min="4359" max="4359" width="7.42578125" style="474" customWidth="1"/>
    <col min="4360" max="4360" width="7.5703125" style="474" customWidth="1"/>
    <col min="4361" max="4361" width="7" style="474" customWidth="1"/>
    <col min="4362" max="4366" width="8.140625" style="474" customWidth="1"/>
    <col min="4367" max="4367" width="10.85546875" style="474" customWidth="1"/>
    <col min="4368" max="4608" width="9.140625" style="474"/>
    <col min="4609" max="4609" width="4.140625" style="474" customWidth="1"/>
    <col min="4610" max="4610" width="24.7109375" style="474" customWidth="1"/>
    <col min="4611" max="4612" width="7.7109375" style="474" customWidth="1"/>
    <col min="4613" max="4613" width="8.140625" style="474" customWidth="1"/>
    <col min="4614" max="4614" width="7.5703125" style="474" customWidth="1"/>
    <col min="4615" max="4615" width="7.42578125" style="474" customWidth="1"/>
    <col min="4616" max="4616" width="7.5703125" style="474" customWidth="1"/>
    <col min="4617" max="4617" width="7" style="474" customWidth="1"/>
    <col min="4618" max="4622" width="8.140625" style="474" customWidth="1"/>
    <col min="4623" max="4623" width="10.85546875" style="474" customWidth="1"/>
    <col min="4624" max="4864" width="9.140625" style="474"/>
    <col min="4865" max="4865" width="4.140625" style="474" customWidth="1"/>
    <col min="4866" max="4866" width="24.7109375" style="474" customWidth="1"/>
    <col min="4867" max="4868" width="7.7109375" style="474" customWidth="1"/>
    <col min="4869" max="4869" width="8.140625" style="474" customWidth="1"/>
    <col min="4870" max="4870" width="7.5703125" style="474" customWidth="1"/>
    <col min="4871" max="4871" width="7.42578125" style="474" customWidth="1"/>
    <col min="4872" max="4872" width="7.5703125" style="474" customWidth="1"/>
    <col min="4873" max="4873" width="7" style="474" customWidth="1"/>
    <col min="4874" max="4878" width="8.140625" style="474" customWidth="1"/>
    <col min="4879" max="4879" width="10.85546875" style="474" customWidth="1"/>
    <col min="4880" max="5120" width="9.140625" style="474"/>
    <col min="5121" max="5121" width="4.140625" style="474" customWidth="1"/>
    <col min="5122" max="5122" width="24.7109375" style="474" customWidth="1"/>
    <col min="5123" max="5124" width="7.7109375" style="474" customWidth="1"/>
    <col min="5125" max="5125" width="8.140625" style="474" customWidth="1"/>
    <col min="5126" max="5126" width="7.5703125" style="474" customWidth="1"/>
    <col min="5127" max="5127" width="7.42578125" style="474" customWidth="1"/>
    <col min="5128" max="5128" width="7.5703125" style="474" customWidth="1"/>
    <col min="5129" max="5129" width="7" style="474" customWidth="1"/>
    <col min="5130" max="5134" width="8.140625" style="474" customWidth="1"/>
    <col min="5135" max="5135" width="10.85546875" style="474" customWidth="1"/>
    <col min="5136" max="5376" width="9.140625" style="474"/>
    <col min="5377" max="5377" width="4.140625" style="474" customWidth="1"/>
    <col min="5378" max="5378" width="24.7109375" style="474" customWidth="1"/>
    <col min="5379" max="5380" width="7.7109375" style="474" customWidth="1"/>
    <col min="5381" max="5381" width="8.140625" style="474" customWidth="1"/>
    <col min="5382" max="5382" width="7.5703125" style="474" customWidth="1"/>
    <col min="5383" max="5383" width="7.42578125" style="474" customWidth="1"/>
    <col min="5384" max="5384" width="7.5703125" style="474" customWidth="1"/>
    <col min="5385" max="5385" width="7" style="474" customWidth="1"/>
    <col min="5386" max="5390" width="8.140625" style="474" customWidth="1"/>
    <col min="5391" max="5391" width="10.85546875" style="474" customWidth="1"/>
    <col min="5392" max="5632" width="9.140625" style="474"/>
    <col min="5633" max="5633" width="4.140625" style="474" customWidth="1"/>
    <col min="5634" max="5634" width="24.7109375" style="474" customWidth="1"/>
    <col min="5635" max="5636" width="7.7109375" style="474" customWidth="1"/>
    <col min="5637" max="5637" width="8.140625" style="474" customWidth="1"/>
    <col min="5638" max="5638" width="7.5703125" style="474" customWidth="1"/>
    <col min="5639" max="5639" width="7.42578125" style="474" customWidth="1"/>
    <col min="5640" max="5640" width="7.5703125" style="474" customWidth="1"/>
    <col min="5641" max="5641" width="7" style="474" customWidth="1"/>
    <col min="5642" max="5646" width="8.140625" style="474" customWidth="1"/>
    <col min="5647" max="5647" width="10.85546875" style="474" customWidth="1"/>
    <col min="5648" max="5888" width="9.140625" style="474"/>
    <col min="5889" max="5889" width="4.140625" style="474" customWidth="1"/>
    <col min="5890" max="5890" width="24.7109375" style="474" customWidth="1"/>
    <col min="5891" max="5892" width="7.7109375" style="474" customWidth="1"/>
    <col min="5893" max="5893" width="8.140625" style="474" customWidth="1"/>
    <col min="5894" max="5894" width="7.5703125" style="474" customWidth="1"/>
    <col min="5895" max="5895" width="7.42578125" style="474" customWidth="1"/>
    <col min="5896" max="5896" width="7.5703125" style="474" customWidth="1"/>
    <col min="5897" max="5897" width="7" style="474" customWidth="1"/>
    <col min="5898" max="5902" width="8.140625" style="474" customWidth="1"/>
    <col min="5903" max="5903" width="10.85546875" style="474" customWidth="1"/>
    <col min="5904" max="6144" width="9.140625" style="474"/>
    <col min="6145" max="6145" width="4.140625" style="474" customWidth="1"/>
    <col min="6146" max="6146" width="24.7109375" style="474" customWidth="1"/>
    <col min="6147" max="6148" width="7.7109375" style="474" customWidth="1"/>
    <col min="6149" max="6149" width="8.140625" style="474" customWidth="1"/>
    <col min="6150" max="6150" width="7.5703125" style="474" customWidth="1"/>
    <col min="6151" max="6151" width="7.42578125" style="474" customWidth="1"/>
    <col min="6152" max="6152" width="7.5703125" style="474" customWidth="1"/>
    <col min="6153" max="6153" width="7" style="474" customWidth="1"/>
    <col min="6154" max="6158" width="8.140625" style="474" customWidth="1"/>
    <col min="6159" max="6159" width="10.85546875" style="474" customWidth="1"/>
    <col min="6160" max="6400" width="9.140625" style="474"/>
    <col min="6401" max="6401" width="4.140625" style="474" customWidth="1"/>
    <col min="6402" max="6402" width="24.7109375" style="474" customWidth="1"/>
    <col min="6403" max="6404" width="7.7109375" style="474" customWidth="1"/>
    <col min="6405" max="6405" width="8.140625" style="474" customWidth="1"/>
    <col min="6406" max="6406" width="7.5703125" style="474" customWidth="1"/>
    <col min="6407" max="6407" width="7.42578125" style="474" customWidth="1"/>
    <col min="6408" max="6408" width="7.5703125" style="474" customWidth="1"/>
    <col min="6409" max="6409" width="7" style="474" customWidth="1"/>
    <col min="6410" max="6414" width="8.140625" style="474" customWidth="1"/>
    <col min="6415" max="6415" width="10.85546875" style="474" customWidth="1"/>
    <col min="6416" max="6656" width="9.140625" style="474"/>
    <col min="6657" max="6657" width="4.140625" style="474" customWidth="1"/>
    <col min="6658" max="6658" width="24.7109375" style="474" customWidth="1"/>
    <col min="6659" max="6660" width="7.7109375" style="474" customWidth="1"/>
    <col min="6661" max="6661" width="8.140625" style="474" customWidth="1"/>
    <col min="6662" max="6662" width="7.5703125" style="474" customWidth="1"/>
    <col min="6663" max="6663" width="7.42578125" style="474" customWidth="1"/>
    <col min="6664" max="6664" width="7.5703125" style="474" customWidth="1"/>
    <col min="6665" max="6665" width="7" style="474" customWidth="1"/>
    <col min="6666" max="6670" width="8.140625" style="474" customWidth="1"/>
    <col min="6671" max="6671" width="10.85546875" style="474" customWidth="1"/>
    <col min="6672" max="6912" width="9.140625" style="474"/>
    <col min="6913" max="6913" width="4.140625" style="474" customWidth="1"/>
    <col min="6914" max="6914" width="24.7109375" style="474" customWidth="1"/>
    <col min="6915" max="6916" width="7.7109375" style="474" customWidth="1"/>
    <col min="6917" max="6917" width="8.140625" style="474" customWidth="1"/>
    <col min="6918" max="6918" width="7.5703125" style="474" customWidth="1"/>
    <col min="6919" max="6919" width="7.42578125" style="474" customWidth="1"/>
    <col min="6920" max="6920" width="7.5703125" style="474" customWidth="1"/>
    <col min="6921" max="6921" width="7" style="474" customWidth="1"/>
    <col min="6922" max="6926" width="8.140625" style="474" customWidth="1"/>
    <col min="6927" max="6927" width="10.85546875" style="474" customWidth="1"/>
    <col min="6928" max="7168" width="9.140625" style="474"/>
    <col min="7169" max="7169" width="4.140625" style="474" customWidth="1"/>
    <col min="7170" max="7170" width="24.7109375" style="474" customWidth="1"/>
    <col min="7171" max="7172" width="7.7109375" style="474" customWidth="1"/>
    <col min="7173" max="7173" width="8.140625" style="474" customWidth="1"/>
    <col min="7174" max="7174" width="7.5703125" style="474" customWidth="1"/>
    <col min="7175" max="7175" width="7.42578125" style="474" customWidth="1"/>
    <col min="7176" max="7176" width="7.5703125" style="474" customWidth="1"/>
    <col min="7177" max="7177" width="7" style="474" customWidth="1"/>
    <col min="7178" max="7182" width="8.140625" style="474" customWidth="1"/>
    <col min="7183" max="7183" width="10.85546875" style="474" customWidth="1"/>
    <col min="7184" max="7424" width="9.140625" style="474"/>
    <col min="7425" max="7425" width="4.140625" style="474" customWidth="1"/>
    <col min="7426" max="7426" width="24.7109375" style="474" customWidth="1"/>
    <col min="7427" max="7428" width="7.7109375" style="474" customWidth="1"/>
    <col min="7429" max="7429" width="8.140625" style="474" customWidth="1"/>
    <col min="7430" max="7430" width="7.5703125" style="474" customWidth="1"/>
    <col min="7431" max="7431" width="7.42578125" style="474" customWidth="1"/>
    <col min="7432" max="7432" width="7.5703125" style="474" customWidth="1"/>
    <col min="7433" max="7433" width="7" style="474" customWidth="1"/>
    <col min="7434" max="7438" width="8.140625" style="474" customWidth="1"/>
    <col min="7439" max="7439" width="10.85546875" style="474" customWidth="1"/>
    <col min="7440" max="7680" width="9.140625" style="474"/>
    <col min="7681" max="7681" width="4.140625" style="474" customWidth="1"/>
    <col min="7682" max="7682" width="24.7109375" style="474" customWidth="1"/>
    <col min="7683" max="7684" width="7.7109375" style="474" customWidth="1"/>
    <col min="7685" max="7685" width="8.140625" style="474" customWidth="1"/>
    <col min="7686" max="7686" width="7.5703125" style="474" customWidth="1"/>
    <col min="7687" max="7687" width="7.42578125" style="474" customWidth="1"/>
    <col min="7688" max="7688" width="7.5703125" style="474" customWidth="1"/>
    <col min="7689" max="7689" width="7" style="474" customWidth="1"/>
    <col min="7690" max="7694" width="8.140625" style="474" customWidth="1"/>
    <col min="7695" max="7695" width="10.85546875" style="474" customWidth="1"/>
    <col min="7696" max="7936" width="9.140625" style="474"/>
    <col min="7937" max="7937" width="4.140625" style="474" customWidth="1"/>
    <col min="7938" max="7938" width="24.7109375" style="474" customWidth="1"/>
    <col min="7939" max="7940" width="7.7109375" style="474" customWidth="1"/>
    <col min="7941" max="7941" width="8.140625" style="474" customWidth="1"/>
    <col min="7942" max="7942" width="7.5703125" style="474" customWidth="1"/>
    <col min="7943" max="7943" width="7.42578125" style="474" customWidth="1"/>
    <col min="7944" max="7944" width="7.5703125" style="474" customWidth="1"/>
    <col min="7945" max="7945" width="7" style="474" customWidth="1"/>
    <col min="7946" max="7950" width="8.140625" style="474" customWidth="1"/>
    <col min="7951" max="7951" width="10.85546875" style="474" customWidth="1"/>
    <col min="7952" max="8192" width="9.140625" style="474"/>
    <col min="8193" max="8193" width="4.140625" style="474" customWidth="1"/>
    <col min="8194" max="8194" width="24.7109375" style="474" customWidth="1"/>
    <col min="8195" max="8196" width="7.7109375" style="474" customWidth="1"/>
    <col min="8197" max="8197" width="8.140625" style="474" customWidth="1"/>
    <col min="8198" max="8198" width="7.5703125" style="474" customWidth="1"/>
    <col min="8199" max="8199" width="7.42578125" style="474" customWidth="1"/>
    <col min="8200" max="8200" width="7.5703125" style="474" customWidth="1"/>
    <col min="8201" max="8201" width="7" style="474" customWidth="1"/>
    <col min="8202" max="8206" width="8.140625" style="474" customWidth="1"/>
    <col min="8207" max="8207" width="10.85546875" style="474" customWidth="1"/>
    <col min="8208" max="8448" width="9.140625" style="474"/>
    <col min="8449" max="8449" width="4.140625" style="474" customWidth="1"/>
    <col min="8450" max="8450" width="24.7109375" style="474" customWidth="1"/>
    <col min="8451" max="8452" width="7.7109375" style="474" customWidth="1"/>
    <col min="8453" max="8453" width="8.140625" style="474" customWidth="1"/>
    <col min="8454" max="8454" width="7.5703125" style="474" customWidth="1"/>
    <col min="8455" max="8455" width="7.42578125" style="474" customWidth="1"/>
    <col min="8456" max="8456" width="7.5703125" style="474" customWidth="1"/>
    <col min="8457" max="8457" width="7" style="474" customWidth="1"/>
    <col min="8458" max="8462" width="8.140625" style="474" customWidth="1"/>
    <col min="8463" max="8463" width="10.85546875" style="474" customWidth="1"/>
    <col min="8464" max="8704" width="9.140625" style="474"/>
    <col min="8705" max="8705" width="4.140625" style="474" customWidth="1"/>
    <col min="8706" max="8706" width="24.7109375" style="474" customWidth="1"/>
    <col min="8707" max="8708" width="7.7109375" style="474" customWidth="1"/>
    <col min="8709" max="8709" width="8.140625" style="474" customWidth="1"/>
    <col min="8710" max="8710" width="7.5703125" style="474" customWidth="1"/>
    <col min="8711" max="8711" width="7.42578125" style="474" customWidth="1"/>
    <col min="8712" max="8712" width="7.5703125" style="474" customWidth="1"/>
    <col min="8713" max="8713" width="7" style="474" customWidth="1"/>
    <col min="8714" max="8718" width="8.140625" style="474" customWidth="1"/>
    <col min="8719" max="8719" width="10.85546875" style="474" customWidth="1"/>
    <col min="8720" max="8960" width="9.140625" style="474"/>
    <col min="8961" max="8961" width="4.140625" style="474" customWidth="1"/>
    <col min="8962" max="8962" width="24.7109375" style="474" customWidth="1"/>
    <col min="8963" max="8964" width="7.7109375" style="474" customWidth="1"/>
    <col min="8965" max="8965" width="8.140625" style="474" customWidth="1"/>
    <col min="8966" max="8966" width="7.5703125" style="474" customWidth="1"/>
    <col min="8967" max="8967" width="7.42578125" style="474" customWidth="1"/>
    <col min="8968" max="8968" width="7.5703125" style="474" customWidth="1"/>
    <col min="8969" max="8969" width="7" style="474" customWidth="1"/>
    <col min="8970" max="8974" width="8.140625" style="474" customWidth="1"/>
    <col min="8975" max="8975" width="10.85546875" style="474" customWidth="1"/>
    <col min="8976" max="9216" width="9.140625" style="474"/>
    <col min="9217" max="9217" width="4.140625" style="474" customWidth="1"/>
    <col min="9218" max="9218" width="24.7109375" style="474" customWidth="1"/>
    <col min="9219" max="9220" width="7.7109375" style="474" customWidth="1"/>
    <col min="9221" max="9221" width="8.140625" style="474" customWidth="1"/>
    <col min="9222" max="9222" width="7.5703125" style="474" customWidth="1"/>
    <col min="9223" max="9223" width="7.42578125" style="474" customWidth="1"/>
    <col min="9224" max="9224" width="7.5703125" style="474" customWidth="1"/>
    <col min="9225" max="9225" width="7" style="474" customWidth="1"/>
    <col min="9226" max="9230" width="8.140625" style="474" customWidth="1"/>
    <col min="9231" max="9231" width="10.85546875" style="474" customWidth="1"/>
    <col min="9232" max="9472" width="9.140625" style="474"/>
    <col min="9473" max="9473" width="4.140625" style="474" customWidth="1"/>
    <col min="9474" max="9474" width="24.7109375" style="474" customWidth="1"/>
    <col min="9475" max="9476" width="7.7109375" style="474" customWidth="1"/>
    <col min="9477" max="9477" width="8.140625" style="474" customWidth="1"/>
    <col min="9478" max="9478" width="7.5703125" style="474" customWidth="1"/>
    <col min="9479" max="9479" width="7.42578125" style="474" customWidth="1"/>
    <col min="9480" max="9480" width="7.5703125" style="474" customWidth="1"/>
    <col min="9481" max="9481" width="7" style="474" customWidth="1"/>
    <col min="9482" max="9486" width="8.140625" style="474" customWidth="1"/>
    <col min="9487" max="9487" width="10.85546875" style="474" customWidth="1"/>
    <col min="9488" max="9728" width="9.140625" style="474"/>
    <col min="9729" max="9729" width="4.140625" style="474" customWidth="1"/>
    <col min="9730" max="9730" width="24.7109375" style="474" customWidth="1"/>
    <col min="9731" max="9732" width="7.7109375" style="474" customWidth="1"/>
    <col min="9733" max="9733" width="8.140625" style="474" customWidth="1"/>
    <col min="9734" max="9734" width="7.5703125" style="474" customWidth="1"/>
    <col min="9735" max="9735" width="7.42578125" style="474" customWidth="1"/>
    <col min="9736" max="9736" width="7.5703125" style="474" customWidth="1"/>
    <col min="9737" max="9737" width="7" style="474" customWidth="1"/>
    <col min="9738" max="9742" width="8.140625" style="474" customWidth="1"/>
    <col min="9743" max="9743" width="10.85546875" style="474" customWidth="1"/>
    <col min="9744" max="9984" width="9.140625" style="474"/>
    <col min="9985" max="9985" width="4.140625" style="474" customWidth="1"/>
    <col min="9986" max="9986" width="24.7109375" style="474" customWidth="1"/>
    <col min="9987" max="9988" width="7.7109375" style="474" customWidth="1"/>
    <col min="9989" max="9989" width="8.140625" style="474" customWidth="1"/>
    <col min="9990" max="9990" width="7.5703125" style="474" customWidth="1"/>
    <col min="9991" max="9991" width="7.42578125" style="474" customWidth="1"/>
    <col min="9992" max="9992" width="7.5703125" style="474" customWidth="1"/>
    <col min="9993" max="9993" width="7" style="474" customWidth="1"/>
    <col min="9994" max="9998" width="8.140625" style="474" customWidth="1"/>
    <col min="9999" max="9999" width="10.85546875" style="474" customWidth="1"/>
    <col min="10000" max="10240" width="9.140625" style="474"/>
    <col min="10241" max="10241" width="4.140625" style="474" customWidth="1"/>
    <col min="10242" max="10242" width="24.7109375" style="474" customWidth="1"/>
    <col min="10243" max="10244" width="7.7109375" style="474" customWidth="1"/>
    <col min="10245" max="10245" width="8.140625" style="474" customWidth="1"/>
    <col min="10246" max="10246" width="7.5703125" style="474" customWidth="1"/>
    <col min="10247" max="10247" width="7.42578125" style="474" customWidth="1"/>
    <col min="10248" max="10248" width="7.5703125" style="474" customWidth="1"/>
    <col min="10249" max="10249" width="7" style="474" customWidth="1"/>
    <col min="10250" max="10254" width="8.140625" style="474" customWidth="1"/>
    <col min="10255" max="10255" width="10.85546875" style="474" customWidth="1"/>
    <col min="10256" max="10496" width="9.140625" style="474"/>
    <col min="10497" max="10497" width="4.140625" style="474" customWidth="1"/>
    <col min="10498" max="10498" width="24.7109375" style="474" customWidth="1"/>
    <col min="10499" max="10500" width="7.7109375" style="474" customWidth="1"/>
    <col min="10501" max="10501" width="8.140625" style="474" customWidth="1"/>
    <col min="10502" max="10502" width="7.5703125" style="474" customWidth="1"/>
    <col min="10503" max="10503" width="7.42578125" style="474" customWidth="1"/>
    <col min="10504" max="10504" width="7.5703125" style="474" customWidth="1"/>
    <col min="10505" max="10505" width="7" style="474" customWidth="1"/>
    <col min="10506" max="10510" width="8.140625" style="474" customWidth="1"/>
    <col min="10511" max="10511" width="10.85546875" style="474" customWidth="1"/>
    <col min="10512" max="10752" width="9.140625" style="474"/>
    <col min="10753" max="10753" width="4.140625" style="474" customWidth="1"/>
    <col min="10754" max="10754" width="24.7109375" style="474" customWidth="1"/>
    <col min="10755" max="10756" width="7.7109375" style="474" customWidth="1"/>
    <col min="10757" max="10757" width="8.140625" style="474" customWidth="1"/>
    <col min="10758" max="10758" width="7.5703125" style="474" customWidth="1"/>
    <col min="10759" max="10759" width="7.42578125" style="474" customWidth="1"/>
    <col min="10760" max="10760" width="7.5703125" style="474" customWidth="1"/>
    <col min="10761" max="10761" width="7" style="474" customWidth="1"/>
    <col min="10762" max="10766" width="8.140625" style="474" customWidth="1"/>
    <col min="10767" max="10767" width="10.85546875" style="474" customWidth="1"/>
    <col min="10768" max="11008" width="9.140625" style="474"/>
    <col min="11009" max="11009" width="4.140625" style="474" customWidth="1"/>
    <col min="11010" max="11010" width="24.7109375" style="474" customWidth="1"/>
    <col min="11011" max="11012" width="7.7109375" style="474" customWidth="1"/>
    <col min="11013" max="11013" width="8.140625" style="474" customWidth="1"/>
    <col min="11014" max="11014" width="7.5703125" style="474" customWidth="1"/>
    <col min="11015" max="11015" width="7.42578125" style="474" customWidth="1"/>
    <col min="11016" max="11016" width="7.5703125" style="474" customWidth="1"/>
    <col min="11017" max="11017" width="7" style="474" customWidth="1"/>
    <col min="11018" max="11022" width="8.140625" style="474" customWidth="1"/>
    <col min="11023" max="11023" width="10.85546875" style="474" customWidth="1"/>
    <col min="11024" max="11264" width="9.140625" style="474"/>
    <col min="11265" max="11265" width="4.140625" style="474" customWidth="1"/>
    <col min="11266" max="11266" width="24.7109375" style="474" customWidth="1"/>
    <col min="11267" max="11268" width="7.7109375" style="474" customWidth="1"/>
    <col min="11269" max="11269" width="8.140625" style="474" customWidth="1"/>
    <col min="11270" max="11270" width="7.5703125" style="474" customWidth="1"/>
    <col min="11271" max="11271" width="7.42578125" style="474" customWidth="1"/>
    <col min="11272" max="11272" width="7.5703125" style="474" customWidth="1"/>
    <col min="11273" max="11273" width="7" style="474" customWidth="1"/>
    <col min="11274" max="11278" width="8.140625" style="474" customWidth="1"/>
    <col min="11279" max="11279" width="10.85546875" style="474" customWidth="1"/>
    <col min="11280" max="11520" width="9.140625" style="474"/>
    <col min="11521" max="11521" width="4.140625" style="474" customWidth="1"/>
    <col min="11522" max="11522" width="24.7109375" style="474" customWidth="1"/>
    <col min="11523" max="11524" width="7.7109375" style="474" customWidth="1"/>
    <col min="11525" max="11525" width="8.140625" style="474" customWidth="1"/>
    <col min="11526" max="11526" width="7.5703125" style="474" customWidth="1"/>
    <col min="11527" max="11527" width="7.42578125" style="474" customWidth="1"/>
    <col min="11528" max="11528" width="7.5703125" style="474" customWidth="1"/>
    <col min="11529" max="11529" width="7" style="474" customWidth="1"/>
    <col min="11530" max="11534" width="8.140625" style="474" customWidth="1"/>
    <col min="11535" max="11535" width="10.85546875" style="474" customWidth="1"/>
    <col min="11536" max="11776" width="9.140625" style="474"/>
    <col min="11777" max="11777" width="4.140625" style="474" customWidth="1"/>
    <col min="11778" max="11778" width="24.7109375" style="474" customWidth="1"/>
    <col min="11779" max="11780" width="7.7109375" style="474" customWidth="1"/>
    <col min="11781" max="11781" width="8.140625" style="474" customWidth="1"/>
    <col min="11782" max="11782" width="7.5703125" style="474" customWidth="1"/>
    <col min="11783" max="11783" width="7.42578125" style="474" customWidth="1"/>
    <col min="11784" max="11784" width="7.5703125" style="474" customWidth="1"/>
    <col min="11785" max="11785" width="7" style="474" customWidth="1"/>
    <col min="11786" max="11790" width="8.140625" style="474" customWidth="1"/>
    <col min="11791" max="11791" width="10.85546875" style="474" customWidth="1"/>
    <col min="11792" max="12032" width="9.140625" style="474"/>
    <col min="12033" max="12033" width="4.140625" style="474" customWidth="1"/>
    <col min="12034" max="12034" width="24.7109375" style="474" customWidth="1"/>
    <col min="12035" max="12036" width="7.7109375" style="474" customWidth="1"/>
    <col min="12037" max="12037" width="8.140625" style="474" customWidth="1"/>
    <col min="12038" max="12038" width="7.5703125" style="474" customWidth="1"/>
    <col min="12039" max="12039" width="7.42578125" style="474" customWidth="1"/>
    <col min="12040" max="12040" width="7.5703125" style="474" customWidth="1"/>
    <col min="12041" max="12041" width="7" style="474" customWidth="1"/>
    <col min="12042" max="12046" width="8.140625" style="474" customWidth="1"/>
    <col min="12047" max="12047" width="10.85546875" style="474" customWidth="1"/>
    <col min="12048" max="12288" width="9.140625" style="474"/>
    <col min="12289" max="12289" width="4.140625" style="474" customWidth="1"/>
    <col min="12290" max="12290" width="24.7109375" style="474" customWidth="1"/>
    <col min="12291" max="12292" width="7.7109375" style="474" customWidth="1"/>
    <col min="12293" max="12293" width="8.140625" style="474" customWidth="1"/>
    <col min="12294" max="12294" width="7.5703125" style="474" customWidth="1"/>
    <col min="12295" max="12295" width="7.42578125" style="474" customWidth="1"/>
    <col min="12296" max="12296" width="7.5703125" style="474" customWidth="1"/>
    <col min="12297" max="12297" width="7" style="474" customWidth="1"/>
    <col min="12298" max="12302" width="8.140625" style="474" customWidth="1"/>
    <col min="12303" max="12303" width="10.85546875" style="474" customWidth="1"/>
    <col min="12304" max="12544" width="9.140625" style="474"/>
    <col min="12545" max="12545" width="4.140625" style="474" customWidth="1"/>
    <col min="12546" max="12546" width="24.7109375" style="474" customWidth="1"/>
    <col min="12547" max="12548" width="7.7109375" style="474" customWidth="1"/>
    <col min="12549" max="12549" width="8.140625" style="474" customWidth="1"/>
    <col min="12550" max="12550" width="7.5703125" style="474" customWidth="1"/>
    <col min="12551" max="12551" width="7.42578125" style="474" customWidth="1"/>
    <col min="12552" max="12552" width="7.5703125" style="474" customWidth="1"/>
    <col min="12553" max="12553" width="7" style="474" customWidth="1"/>
    <col min="12554" max="12558" width="8.140625" style="474" customWidth="1"/>
    <col min="12559" max="12559" width="10.85546875" style="474" customWidth="1"/>
    <col min="12560" max="12800" width="9.140625" style="474"/>
    <col min="12801" max="12801" width="4.140625" style="474" customWidth="1"/>
    <col min="12802" max="12802" width="24.7109375" style="474" customWidth="1"/>
    <col min="12803" max="12804" width="7.7109375" style="474" customWidth="1"/>
    <col min="12805" max="12805" width="8.140625" style="474" customWidth="1"/>
    <col min="12806" max="12806" width="7.5703125" style="474" customWidth="1"/>
    <col min="12807" max="12807" width="7.42578125" style="474" customWidth="1"/>
    <col min="12808" max="12808" width="7.5703125" style="474" customWidth="1"/>
    <col min="12809" max="12809" width="7" style="474" customWidth="1"/>
    <col min="12810" max="12814" width="8.140625" style="474" customWidth="1"/>
    <col min="12815" max="12815" width="10.85546875" style="474" customWidth="1"/>
    <col min="12816" max="13056" width="9.140625" style="474"/>
    <col min="13057" max="13057" width="4.140625" style="474" customWidth="1"/>
    <col min="13058" max="13058" width="24.7109375" style="474" customWidth="1"/>
    <col min="13059" max="13060" width="7.7109375" style="474" customWidth="1"/>
    <col min="13061" max="13061" width="8.140625" style="474" customWidth="1"/>
    <col min="13062" max="13062" width="7.5703125" style="474" customWidth="1"/>
    <col min="13063" max="13063" width="7.42578125" style="474" customWidth="1"/>
    <col min="13064" max="13064" width="7.5703125" style="474" customWidth="1"/>
    <col min="13065" max="13065" width="7" style="474" customWidth="1"/>
    <col min="13066" max="13070" width="8.140625" style="474" customWidth="1"/>
    <col min="13071" max="13071" width="10.85546875" style="474" customWidth="1"/>
    <col min="13072" max="13312" width="9.140625" style="474"/>
    <col min="13313" max="13313" width="4.140625" style="474" customWidth="1"/>
    <col min="13314" max="13314" width="24.7109375" style="474" customWidth="1"/>
    <col min="13315" max="13316" width="7.7109375" style="474" customWidth="1"/>
    <col min="13317" max="13317" width="8.140625" style="474" customWidth="1"/>
    <col min="13318" max="13318" width="7.5703125" style="474" customWidth="1"/>
    <col min="13319" max="13319" width="7.42578125" style="474" customWidth="1"/>
    <col min="13320" max="13320" width="7.5703125" style="474" customWidth="1"/>
    <col min="13321" max="13321" width="7" style="474" customWidth="1"/>
    <col min="13322" max="13326" width="8.140625" style="474" customWidth="1"/>
    <col min="13327" max="13327" width="10.85546875" style="474" customWidth="1"/>
    <col min="13328" max="13568" width="9.140625" style="474"/>
    <col min="13569" max="13569" width="4.140625" style="474" customWidth="1"/>
    <col min="13570" max="13570" width="24.7109375" style="474" customWidth="1"/>
    <col min="13571" max="13572" width="7.7109375" style="474" customWidth="1"/>
    <col min="13573" max="13573" width="8.140625" style="474" customWidth="1"/>
    <col min="13574" max="13574" width="7.5703125" style="474" customWidth="1"/>
    <col min="13575" max="13575" width="7.42578125" style="474" customWidth="1"/>
    <col min="13576" max="13576" width="7.5703125" style="474" customWidth="1"/>
    <col min="13577" max="13577" width="7" style="474" customWidth="1"/>
    <col min="13578" max="13582" width="8.140625" style="474" customWidth="1"/>
    <col min="13583" max="13583" width="10.85546875" style="474" customWidth="1"/>
    <col min="13584" max="13824" width="9.140625" style="474"/>
    <col min="13825" max="13825" width="4.140625" style="474" customWidth="1"/>
    <col min="13826" max="13826" width="24.7109375" style="474" customWidth="1"/>
    <col min="13827" max="13828" width="7.7109375" style="474" customWidth="1"/>
    <col min="13829" max="13829" width="8.140625" style="474" customWidth="1"/>
    <col min="13830" max="13830" width="7.5703125" style="474" customWidth="1"/>
    <col min="13831" max="13831" width="7.42578125" style="474" customWidth="1"/>
    <col min="13832" max="13832" width="7.5703125" style="474" customWidth="1"/>
    <col min="13833" max="13833" width="7" style="474" customWidth="1"/>
    <col min="13834" max="13838" width="8.140625" style="474" customWidth="1"/>
    <col min="13839" max="13839" width="10.85546875" style="474" customWidth="1"/>
    <col min="13840" max="14080" width="9.140625" style="474"/>
    <col min="14081" max="14081" width="4.140625" style="474" customWidth="1"/>
    <col min="14082" max="14082" width="24.7109375" style="474" customWidth="1"/>
    <col min="14083" max="14084" width="7.7109375" style="474" customWidth="1"/>
    <col min="14085" max="14085" width="8.140625" style="474" customWidth="1"/>
    <col min="14086" max="14086" width="7.5703125" style="474" customWidth="1"/>
    <col min="14087" max="14087" width="7.42578125" style="474" customWidth="1"/>
    <col min="14088" max="14088" width="7.5703125" style="474" customWidth="1"/>
    <col min="14089" max="14089" width="7" style="474" customWidth="1"/>
    <col min="14090" max="14094" width="8.140625" style="474" customWidth="1"/>
    <col min="14095" max="14095" width="10.85546875" style="474" customWidth="1"/>
    <col min="14096" max="14336" width="9.140625" style="474"/>
    <col min="14337" max="14337" width="4.140625" style="474" customWidth="1"/>
    <col min="14338" max="14338" width="24.7109375" style="474" customWidth="1"/>
    <col min="14339" max="14340" width="7.7109375" style="474" customWidth="1"/>
    <col min="14341" max="14341" width="8.140625" style="474" customWidth="1"/>
    <col min="14342" max="14342" width="7.5703125" style="474" customWidth="1"/>
    <col min="14343" max="14343" width="7.42578125" style="474" customWidth="1"/>
    <col min="14344" max="14344" width="7.5703125" style="474" customWidth="1"/>
    <col min="14345" max="14345" width="7" style="474" customWidth="1"/>
    <col min="14346" max="14350" width="8.140625" style="474" customWidth="1"/>
    <col min="14351" max="14351" width="10.85546875" style="474" customWidth="1"/>
    <col min="14352" max="14592" width="9.140625" style="474"/>
    <col min="14593" max="14593" width="4.140625" style="474" customWidth="1"/>
    <col min="14594" max="14594" width="24.7109375" style="474" customWidth="1"/>
    <col min="14595" max="14596" width="7.7109375" style="474" customWidth="1"/>
    <col min="14597" max="14597" width="8.140625" style="474" customWidth="1"/>
    <col min="14598" max="14598" width="7.5703125" style="474" customWidth="1"/>
    <col min="14599" max="14599" width="7.42578125" style="474" customWidth="1"/>
    <col min="14600" max="14600" width="7.5703125" style="474" customWidth="1"/>
    <col min="14601" max="14601" width="7" style="474" customWidth="1"/>
    <col min="14602" max="14606" width="8.140625" style="474" customWidth="1"/>
    <col min="14607" max="14607" width="10.85546875" style="474" customWidth="1"/>
    <col min="14608" max="14848" width="9.140625" style="474"/>
    <col min="14849" max="14849" width="4.140625" style="474" customWidth="1"/>
    <col min="14850" max="14850" width="24.7109375" style="474" customWidth="1"/>
    <col min="14851" max="14852" width="7.7109375" style="474" customWidth="1"/>
    <col min="14853" max="14853" width="8.140625" style="474" customWidth="1"/>
    <col min="14854" max="14854" width="7.5703125" style="474" customWidth="1"/>
    <col min="14855" max="14855" width="7.42578125" style="474" customWidth="1"/>
    <col min="14856" max="14856" width="7.5703125" style="474" customWidth="1"/>
    <col min="14857" max="14857" width="7" style="474" customWidth="1"/>
    <col min="14858" max="14862" width="8.140625" style="474" customWidth="1"/>
    <col min="14863" max="14863" width="10.85546875" style="474" customWidth="1"/>
    <col min="14864" max="15104" width="9.140625" style="474"/>
    <col min="15105" max="15105" width="4.140625" style="474" customWidth="1"/>
    <col min="15106" max="15106" width="24.7109375" style="474" customWidth="1"/>
    <col min="15107" max="15108" width="7.7109375" style="474" customWidth="1"/>
    <col min="15109" max="15109" width="8.140625" style="474" customWidth="1"/>
    <col min="15110" max="15110" width="7.5703125" style="474" customWidth="1"/>
    <col min="15111" max="15111" width="7.42578125" style="474" customWidth="1"/>
    <col min="15112" max="15112" width="7.5703125" style="474" customWidth="1"/>
    <col min="15113" max="15113" width="7" style="474" customWidth="1"/>
    <col min="15114" max="15118" width="8.140625" style="474" customWidth="1"/>
    <col min="15119" max="15119" width="10.85546875" style="474" customWidth="1"/>
    <col min="15120" max="15360" width="9.140625" style="474"/>
    <col min="15361" max="15361" width="4.140625" style="474" customWidth="1"/>
    <col min="15362" max="15362" width="24.7109375" style="474" customWidth="1"/>
    <col min="15363" max="15364" width="7.7109375" style="474" customWidth="1"/>
    <col min="15365" max="15365" width="8.140625" style="474" customWidth="1"/>
    <col min="15366" max="15366" width="7.5703125" style="474" customWidth="1"/>
    <col min="15367" max="15367" width="7.42578125" style="474" customWidth="1"/>
    <col min="15368" max="15368" width="7.5703125" style="474" customWidth="1"/>
    <col min="15369" max="15369" width="7" style="474" customWidth="1"/>
    <col min="15370" max="15374" width="8.140625" style="474" customWidth="1"/>
    <col min="15375" max="15375" width="10.85546875" style="474" customWidth="1"/>
    <col min="15376" max="15616" width="9.140625" style="474"/>
    <col min="15617" max="15617" width="4.140625" style="474" customWidth="1"/>
    <col min="15618" max="15618" width="24.7109375" style="474" customWidth="1"/>
    <col min="15619" max="15620" width="7.7109375" style="474" customWidth="1"/>
    <col min="15621" max="15621" width="8.140625" style="474" customWidth="1"/>
    <col min="15622" max="15622" width="7.5703125" style="474" customWidth="1"/>
    <col min="15623" max="15623" width="7.42578125" style="474" customWidth="1"/>
    <col min="15624" max="15624" width="7.5703125" style="474" customWidth="1"/>
    <col min="15625" max="15625" width="7" style="474" customWidth="1"/>
    <col min="15626" max="15630" width="8.140625" style="474" customWidth="1"/>
    <col min="15631" max="15631" width="10.85546875" style="474" customWidth="1"/>
    <col min="15632" max="15872" width="9.140625" style="474"/>
    <col min="15873" max="15873" width="4.140625" style="474" customWidth="1"/>
    <col min="15874" max="15874" width="24.7109375" style="474" customWidth="1"/>
    <col min="15875" max="15876" width="7.7109375" style="474" customWidth="1"/>
    <col min="15877" max="15877" width="8.140625" style="474" customWidth="1"/>
    <col min="15878" max="15878" width="7.5703125" style="474" customWidth="1"/>
    <col min="15879" max="15879" width="7.42578125" style="474" customWidth="1"/>
    <col min="15880" max="15880" width="7.5703125" style="474" customWidth="1"/>
    <col min="15881" max="15881" width="7" style="474" customWidth="1"/>
    <col min="15882" max="15886" width="8.140625" style="474" customWidth="1"/>
    <col min="15887" max="15887" width="10.85546875" style="474" customWidth="1"/>
    <col min="15888" max="16128" width="9.140625" style="474"/>
    <col min="16129" max="16129" width="4.140625" style="474" customWidth="1"/>
    <col min="16130" max="16130" width="24.7109375" style="474" customWidth="1"/>
    <col min="16131" max="16132" width="7.7109375" style="474" customWidth="1"/>
    <col min="16133" max="16133" width="8.140625" style="474" customWidth="1"/>
    <col min="16134" max="16134" width="7.5703125" style="474" customWidth="1"/>
    <col min="16135" max="16135" width="7.42578125" style="474" customWidth="1"/>
    <col min="16136" max="16136" width="7.5703125" style="474" customWidth="1"/>
    <col min="16137" max="16137" width="7" style="474" customWidth="1"/>
    <col min="16138" max="16142" width="8.140625" style="474" customWidth="1"/>
    <col min="16143" max="16143" width="10.85546875" style="474" customWidth="1"/>
    <col min="16144" max="16384" width="9.140625" style="474"/>
  </cols>
  <sheetData>
    <row r="1" spans="1:15" x14ac:dyDescent="0.25">
      <c r="H1" s="976" t="s">
        <v>904</v>
      </c>
      <c r="I1" s="976"/>
      <c r="J1" s="976"/>
      <c r="K1" s="976"/>
      <c r="L1" s="976"/>
      <c r="M1" s="976"/>
      <c r="N1" s="976"/>
      <c r="O1" s="976"/>
    </row>
    <row r="2" spans="1:15" x14ac:dyDescent="0.25">
      <c r="H2" s="576"/>
      <c r="I2" s="576"/>
      <c r="J2" s="576"/>
      <c r="K2" s="576"/>
      <c r="L2" s="576"/>
      <c r="M2" s="576"/>
      <c r="N2" s="576"/>
      <c r="O2" s="576"/>
    </row>
    <row r="3" spans="1:15" ht="31.5" customHeight="1" x14ac:dyDescent="0.25">
      <c r="A3" s="995" t="s">
        <v>905</v>
      </c>
      <c r="B3" s="996"/>
      <c r="C3" s="996"/>
      <c r="D3" s="996"/>
      <c r="E3" s="996"/>
      <c r="F3" s="996"/>
      <c r="G3" s="996"/>
      <c r="H3" s="996"/>
      <c r="I3" s="996"/>
      <c r="J3" s="996"/>
      <c r="K3" s="996"/>
      <c r="L3" s="996"/>
      <c r="M3" s="996"/>
      <c r="N3" s="996"/>
      <c r="O3" s="996"/>
    </row>
    <row r="4" spans="1:15" ht="16.5" thickBot="1" x14ac:dyDescent="0.3">
      <c r="O4" s="476" t="s">
        <v>974</v>
      </c>
    </row>
    <row r="5" spans="1:15" s="473" customFormat="1" ht="26.1" customHeight="1" thickBot="1" x14ac:dyDescent="0.3">
      <c r="A5" s="477" t="s">
        <v>631</v>
      </c>
      <c r="B5" s="478" t="s">
        <v>321</v>
      </c>
      <c r="C5" s="478" t="s">
        <v>632</v>
      </c>
      <c r="D5" s="478" t="s">
        <v>633</v>
      </c>
      <c r="E5" s="478" t="s">
        <v>634</v>
      </c>
      <c r="F5" s="478" t="s">
        <v>635</v>
      </c>
      <c r="G5" s="478" t="s">
        <v>636</v>
      </c>
      <c r="H5" s="478" t="s">
        <v>637</v>
      </c>
      <c r="I5" s="478" t="s">
        <v>638</v>
      </c>
      <c r="J5" s="478" t="s">
        <v>639</v>
      </c>
      <c r="K5" s="478" t="s">
        <v>640</v>
      </c>
      <c r="L5" s="478" t="s">
        <v>641</v>
      </c>
      <c r="M5" s="478" t="s">
        <v>642</v>
      </c>
      <c r="N5" s="478" t="s">
        <v>643</v>
      </c>
      <c r="O5" s="479" t="s">
        <v>111</v>
      </c>
    </row>
    <row r="6" spans="1:15" s="481" customFormat="1" ht="15" customHeight="1" thickBot="1" x14ac:dyDescent="0.3">
      <c r="A6" s="480" t="s">
        <v>9</v>
      </c>
      <c r="B6" s="979" t="s">
        <v>8</v>
      </c>
      <c r="C6" s="980"/>
      <c r="D6" s="980"/>
      <c r="E6" s="980"/>
      <c r="F6" s="980"/>
      <c r="G6" s="980"/>
      <c r="H6" s="980"/>
      <c r="I6" s="980"/>
      <c r="J6" s="980"/>
      <c r="K6" s="980"/>
      <c r="L6" s="980"/>
      <c r="M6" s="980"/>
      <c r="N6" s="980"/>
      <c r="O6" s="981"/>
    </row>
    <row r="7" spans="1:15" s="481" customFormat="1" ht="15" customHeight="1" x14ac:dyDescent="0.25">
      <c r="A7" s="482" t="s">
        <v>31</v>
      </c>
      <c r="B7" s="577" t="s">
        <v>693</v>
      </c>
      <c r="C7" s="578">
        <v>58354975</v>
      </c>
      <c r="D7" s="579">
        <f>+C30</f>
        <v>117957802</v>
      </c>
      <c r="E7" s="579">
        <f>+D30</f>
        <v>119335314</v>
      </c>
      <c r="F7" s="579">
        <f t="shared" ref="F7:N7" si="0">+E30</f>
        <v>120774826</v>
      </c>
      <c r="G7" s="579">
        <f t="shared" si="0"/>
        <v>110023138</v>
      </c>
      <c r="H7" s="579">
        <f t="shared" si="0"/>
        <v>108250050</v>
      </c>
      <c r="I7" s="579">
        <f t="shared" si="0"/>
        <v>90019850</v>
      </c>
      <c r="J7" s="579">
        <f t="shared" si="0"/>
        <v>83935950</v>
      </c>
      <c r="K7" s="579">
        <f t="shared" si="0"/>
        <v>77523462</v>
      </c>
      <c r="L7" s="579">
        <f t="shared" si="0"/>
        <v>79344874</v>
      </c>
      <c r="M7" s="579">
        <f t="shared" si="0"/>
        <v>71650786</v>
      </c>
      <c r="N7" s="579">
        <f t="shared" si="0"/>
        <v>67166799</v>
      </c>
      <c r="O7" s="580" t="s">
        <v>694</v>
      </c>
    </row>
    <row r="8" spans="1:15" s="481" customFormat="1" ht="15" customHeight="1" x14ac:dyDescent="0.25">
      <c r="A8" s="482"/>
      <c r="B8" s="577" t="s">
        <v>695</v>
      </c>
      <c r="C8" s="578">
        <v>13697000</v>
      </c>
      <c r="D8" s="579">
        <v>9500412</v>
      </c>
      <c r="E8" s="579">
        <v>9500412</v>
      </c>
      <c r="F8" s="579">
        <v>9500412</v>
      </c>
      <c r="G8" s="579">
        <v>9500412</v>
      </c>
      <c r="H8" s="579">
        <v>9500412</v>
      </c>
      <c r="I8" s="579">
        <v>9500412</v>
      </c>
      <c r="J8" s="579">
        <v>9500412</v>
      </c>
      <c r="K8" s="579">
        <v>9500412</v>
      </c>
      <c r="L8" s="579">
        <v>9500412</v>
      </c>
      <c r="M8" s="579">
        <v>9500412</v>
      </c>
      <c r="N8" s="579">
        <v>9500413</v>
      </c>
      <c r="O8" s="580">
        <f>SUM(C8:N8)</f>
        <v>118201533</v>
      </c>
    </row>
    <row r="9" spans="1:15" s="490" customFormat="1" ht="14.1" customHeight="1" x14ac:dyDescent="0.25">
      <c r="A9" s="486" t="s">
        <v>41</v>
      </c>
      <c r="B9" s="494" t="s">
        <v>696</v>
      </c>
      <c r="C9" s="581">
        <v>5085100</v>
      </c>
      <c r="D9" s="581">
        <v>5085100</v>
      </c>
      <c r="E9" s="581">
        <v>5085100</v>
      </c>
      <c r="F9" s="581">
        <v>5085100</v>
      </c>
      <c r="G9" s="581">
        <v>5085100</v>
      </c>
      <c r="H9" s="581">
        <v>5085100</v>
      </c>
      <c r="I9" s="581">
        <v>5085100</v>
      </c>
      <c r="J9" s="581">
        <v>5085100</v>
      </c>
      <c r="K9" s="581">
        <v>5085100</v>
      </c>
      <c r="L9" s="581">
        <v>5085100</v>
      </c>
      <c r="M9" s="581">
        <v>5085100</v>
      </c>
      <c r="N9" s="581">
        <v>5085100</v>
      </c>
      <c r="O9" s="582">
        <f t="shared" ref="O9:O28" si="1">SUM(C9:N9)</f>
        <v>61021200</v>
      </c>
    </row>
    <row r="10" spans="1:15" s="490" customFormat="1" ht="27" customHeight="1" x14ac:dyDescent="0.25">
      <c r="A10" s="486" t="s">
        <v>43</v>
      </c>
      <c r="B10" s="491" t="s">
        <v>697</v>
      </c>
      <c r="C10" s="583"/>
      <c r="D10" s="583"/>
      <c r="E10" s="583"/>
      <c r="F10" s="583"/>
      <c r="G10" s="583"/>
      <c r="H10" s="583"/>
      <c r="I10" s="583"/>
      <c r="J10" s="583"/>
      <c r="K10" s="583"/>
      <c r="L10" s="583"/>
      <c r="M10" s="583"/>
      <c r="N10" s="583"/>
      <c r="O10" s="584">
        <f t="shared" si="1"/>
        <v>0</v>
      </c>
    </row>
    <row r="11" spans="1:15" s="490" customFormat="1" ht="14.1" customHeight="1" x14ac:dyDescent="0.25">
      <c r="A11" s="486" t="s">
        <v>50</v>
      </c>
      <c r="B11" s="494" t="s">
        <v>42</v>
      </c>
      <c r="C11" s="581"/>
      <c r="D11" s="581"/>
      <c r="E11" s="581"/>
      <c r="F11" s="581"/>
      <c r="G11" s="581">
        <v>9167500</v>
      </c>
      <c r="H11" s="581"/>
      <c r="I11" s="581"/>
      <c r="J11" s="581"/>
      <c r="K11" s="581">
        <v>9167500</v>
      </c>
      <c r="L11" s="581"/>
      <c r="M11" s="581"/>
      <c r="N11" s="581"/>
      <c r="O11" s="582">
        <f t="shared" si="1"/>
        <v>18335000</v>
      </c>
    </row>
    <row r="12" spans="1:15" s="490" customFormat="1" ht="14.1" customHeight="1" x14ac:dyDescent="0.25">
      <c r="A12" s="486" t="s">
        <v>58</v>
      </c>
      <c r="B12" s="494" t="s">
        <v>646</v>
      </c>
      <c r="C12" s="581">
        <v>928500</v>
      </c>
      <c r="D12" s="581">
        <v>1050000</v>
      </c>
      <c r="E12" s="581">
        <v>1012000</v>
      </c>
      <c r="F12" s="581">
        <v>852000</v>
      </c>
      <c r="G12" s="581">
        <v>973000</v>
      </c>
      <c r="H12" s="581">
        <v>1651300</v>
      </c>
      <c r="I12" s="581">
        <v>1415200</v>
      </c>
      <c r="J12" s="581">
        <v>928000</v>
      </c>
      <c r="K12" s="581">
        <v>820000</v>
      </c>
      <c r="L12" s="581">
        <v>676000</v>
      </c>
      <c r="M12" s="581">
        <v>859000</v>
      </c>
      <c r="N12" s="581">
        <v>859000</v>
      </c>
      <c r="O12" s="582">
        <f t="shared" si="1"/>
        <v>12024000</v>
      </c>
    </row>
    <row r="13" spans="1:15" s="490" customFormat="1" ht="14.1" customHeight="1" x14ac:dyDescent="0.25">
      <c r="A13" s="486" t="s">
        <v>60</v>
      </c>
      <c r="B13" s="494" t="s">
        <v>547</v>
      </c>
      <c r="C13" s="581"/>
      <c r="D13" s="581"/>
      <c r="E13" s="581"/>
      <c r="F13" s="581"/>
      <c r="G13" s="581"/>
      <c r="H13" s="581">
        <v>1530000</v>
      </c>
      <c r="I13" s="581"/>
      <c r="J13" s="581"/>
      <c r="K13" s="581"/>
      <c r="L13" s="581"/>
      <c r="M13" s="581"/>
      <c r="N13" s="581"/>
      <c r="O13" s="582">
        <f t="shared" si="1"/>
        <v>1530000</v>
      </c>
    </row>
    <row r="14" spans="1:15" s="490" customFormat="1" ht="14.1" customHeight="1" x14ac:dyDescent="0.25">
      <c r="A14" s="486" t="s">
        <v>62</v>
      </c>
      <c r="B14" s="494" t="s">
        <v>698</v>
      </c>
      <c r="C14" s="581"/>
      <c r="D14" s="581"/>
      <c r="E14" s="581"/>
      <c r="F14" s="581"/>
      <c r="G14" s="581"/>
      <c r="H14" s="581"/>
      <c r="I14" s="581"/>
      <c r="J14" s="581"/>
      <c r="K14" s="581"/>
      <c r="L14" s="581"/>
      <c r="M14" s="581"/>
      <c r="N14" s="581"/>
      <c r="O14" s="582">
        <f t="shared" si="1"/>
        <v>0</v>
      </c>
    </row>
    <row r="15" spans="1:15" s="490" customFormat="1" ht="27" customHeight="1" thickBot="1" x14ac:dyDescent="0.3">
      <c r="A15" s="486" t="s">
        <v>64</v>
      </c>
      <c r="B15" s="487" t="s">
        <v>617</v>
      </c>
      <c r="C15" s="581">
        <v>58354975</v>
      </c>
      <c r="D15" s="581"/>
      <c r="E15" s="581"/>
      <c r="F15" s="581"/>
      <c r="G15" s="581"/>
      <c r="H15" s="581"/>
      <c r="I15" s="581"/>
      <c r="J15" s="581"/>
      <c r="K15" s="581"/>
      <c r="L15" s="581"/>
      <c r="M15" s="581"/>
      <c r="N15" s="581"/>
      <c r="O15" s="582">
        <f t="shared" si="1"/>
        <v>58354975</v>
      </c>
    </row>
    <row r="16" spans="1:15" s="481" customFormat="1" ht="15.95" customHeight="1" thickBot="1" x14ac:dyDescent="0.3">
      <c r="A16" s="480">
        <v>10</v>
      </c>
      <c r="B16" s="495" t="s">
        <v>647</v>
      </c>
      <c r="C16" s="585">
        <f t="shared" ref="C16:N16" si="2">SUM(C7:C15)</f>
        <v>136420550</v>
      </c>
      <c r="D16" s="585">
        <f t="shared" si="2"/>
        <v>133593314</v>
      </c>
      <c r="E16" s="585">
        <f t="shared" si="2"/>
        <v>134932826</v>
      </c>
      <c r="F16" s="585">
        <f t="shared" si="2"/>
        <v>136212338</v>
      </c>
      <c r="G16" s="585">
        <f t="shared" si="2"/>
        <v>134749150</v>
      </c>
      <c r="H16" s="585">
        <f t="shared" si="2"/>
        <v>126016862</v>
      </c>
      <c r="I16" s="585">
        <f t="shared" si="2"/>
        <v>106020562</v>
      </c>
      <c r="J16" s="585">
        <f t="shared" si="2"/>
        <v>99449462</v>
      </c>
      <c r="K16" s="585">
        <f t="shared" si="2"/>
        <v>102096474</v>
      </c>
      <c r="L16" s="585">
        <f t="shared" si="2"/>
        <v>94606386</v>
      </c>
      <c r="M16" s="585">
        <f t="shared" si="2"/>
        <v>87095298</v>
      </c>
      <c r="N16" s="585">
        <f t="shared" si="2"/>
        <v>82611312</v>
      </c>
      <c r="O16" s="586">
        <f>SUM(O8:O15)</f>
        <v>269466708</v>
      </c>
    </row>
    <row r="17" spans="1:15" s="481" customFormat="1" ht="15" customHeight="1" thickBot="1" x14ac:dyDescent="0.3">
      <c r="A17" s="480">
        <v>11</v>
      </c>
      <c r="B17" s="979" t="s">
        <v>74</v>
      </c>
      <c r="C17" s="980"/>
      <c r="D17" s="980"/>
      <c r="E17" s="980"/>
      <c r="F17" s="980"/>
      <c r="G17" s="980"/>
      <c r="H17" s="980"/>
      <c r="I17" s="980"/>
      <c r="J17" s="980"/>
      <c r="K17" s="980"/>
      <c r="L17" s="980"/>
      <c r="M17" s="980"/>
      <c r="N17" s="980"/>
      <c r="O17" s="981"/>
    </row>
    <row r="18" spans="1:15" s="490" customFormat="1" ht="14.1" customHeight="1" x14ac:dyDescent="0.25">
      <c r="A18" s="498">
        <v>12</v>
      </c>
      <c r="B18" s="499" t="s">
        <v>497</v>
      </c>
      <c r="C18" s="583">
        <v>4122000</v>
      </c>
      <c r="D18" s="583">
        <v>4122000</v>
      </c>
      <c r="E18" s="583">
        <v>4669000</v>
      </c>
      <c r="F18" s="583">
        <v>6567000</v>
      </c>
      <c r="G18" s="583">
        <v>6567000</v>
      </c>
      <c r="H18" s="583">
        <v>6410000</v>
      </c>
      <c r="I18" s="583">
        <v>6410000</v>
      </c>
      <c r="J18" s="583">
        <v>6410000</v>
      </c>
      <c r="K18" s="583">
        <v>6410000</v>
      </c>
      <c r="L18" s="583">
        <v>6967000</v>
      </c>
      <c r="M18" s="583">
        <v>6967000</v>
      </c>
      <c r="N18" s="583">
        <v>6960000</v>
      </c>
      <c r="O18" s="584">
        <f t="shared" si="1"/>
        <v>72581000</v>
      </c>
    </row>
    <row r="19" spans="1:15" s="490" customFormat="1" ht="27" customHeight="1" x14ac:dyDescent="0.25">
      <c r="A19" s="486" t="s">
        <v>508</v>
      </c>
      <c r="B19" s="487" t="s">
        <v>77</v>
      </c>
      <c r="C19" s="581">
        <v>957000</v>
      </c>
      <c r="D19" s="581">
        <v>957000</v>
      </c>
      <c r="E19" s="581">
        <v>957000</v>
      </c>
      <c r="F19" s="581">
        <v>1183000</v>
      </c>
      <c r="G19" s="581">
        <v>1183000</v>
      </c>
      <c r="H19" s="581">
        <v>1183000</v>
      </c>
      <c r="I19" s="581">
        <v>1035600</v>
      </c>
      <c r="J19" s="581">
        <v>1183000</v>
      </c>
      <c r="K19" s="581">
        <v>1035600</v>
      </c>
      <c r="L19" s="581">
        <v>1035600</v>
      </c>
      <c r="M19" s="581">
        <v>1035600</v>
      </c>
      <c r="N19" s="581">
        <v>1035600</v>
      </c>
      <c r="O19" s="582">
        <f t="shared" si="1"/>
        <v>12781000</v>
      </c>
    </row>
    <row r="20" spans="1:15" s="490" customFormat="1" ht="14.1" customHeight="1" x14ac:dyDescent="0.25">
      <c r="A20" s="486" t="s">
        <v>511</v>
      </c>
      <c r="B20" s="494" t="s">
        <v>699</v>
      </c>
      <c r="C20" s="581">
        <v>4206000</v>
      </c>
      <c r="D20" s="581">
        <v>4206000</v>
      </c>
      <c r="E20" s="581">
        <v>4206000</v>
      </c>
      <c r="F20" s="581">
        <v>1048200</v>
      </c>
      <c r="G20" s="581">
        <v>1048100</v>
      </c>
      <c r="H20" s="581">
        <v>9427012</v>
      </c>
      <c r="I20" s="581">
        <v>9427012</v>
      </c>
      <c r="J20" s="581">
        <v>9427000</v>
      </c>
      <c r="K20" s="581">
        <v>9427000</v>
      </c>
      <c r="L20" s="581">
        <v>9727000</v>
      </c>
      <c r="M20" s="581">
        <v>7115699</v>
      </c>
      <c r="N20" s="581">
        <v>4206000</v>
      </c>
      <c r="O20" s="582">
        <f t="shared" si="1"/>
        <v>73471023</v>
      </c>
    </row>
    <row r="21" spans="1:15" s="490" customFormat="1" ht="14.1" customHeight="1" x14ac:dyDescent="0.25">
      <c r="A21" s="486" t="s">
        <v>514</v>
      </c>
      <c r="B21" s="494" t="s">
        <v>700</v>
      </c>
      <c r="C21" s="581">
        <v>706000</v>
      </c>
      <c r="D21" s="581">
        <v>706000</v>
      </c>
      <c r="E21" s="581">
        <v>706000</v>
      </c>
      <c r="F21" s="581">
        <v>706000</v>
      </c>
      <c r="G21" s="581">
        <v>1016000</v>
      </c>
      <c r="H21" s="581">
        <v>1260000</v>
      </c>
      <c r="I21" s="581">
        <v>712000</v>
      </c>
      <c r="J21" s="581">
        <v>706000</v>
      </c>
      <c r="K21" s="581">
        <v>1679000</v>
      </c>
      <c r="L21" s="581">
        <v>706000</v>
      </c>
      <c r="M21" s="581">
        <v>706000</v>
      </c>
      <c r="N21" s="581">
        <v>707000</v>
      </c>
      <c r="O21" s="582">
        <f t="shared" si="1"/>
        <v>10316000</v>
      </c>
    </row>
    <row r="22" spans="1:15" s="490" customFormat="1" ht="14.1" customHeight="1" x14ac:dyDescent="0.25">
      <c r="A22" s="486" t="s">
        <v>517</v>
      </c>
      <c r="B22" s="494" t="s">
        <v>80</v>
      </c>
      <c r="C22" s="581">
        <v>4258000</v>
      </c>
      <c r="D22" s="581">
        <v>4267000</v>
      </c>
      <c r="E22" s="581">
        <v>3620000</v>
      </c>
      <c r="F22" s="581">
        <v>3620000</v>
      </c>
      <c r="G22" s="581">
        <v>3620000</v>
      </c>
      <c r="H22" s="581">
        <v>4650000</v>
      </c>
      <c r="I22" s="581">
        <v>4500000</v>
      </c>
      <c r="J22" s="581">
        <v>4200000</v>
      </c>
      <c r="K22" s="581">
        <v>4200000</v>
      </c>
      <c r="L22" s="581">
        <v>4520000</v>
      </c>
      <c r="M22" s="581">
        <v>4104200</v>
      </c>
      <c r="N22" s="581">
        <v>4580000</v>
      </c>
      <c r="O22" s="582">
        <f t="shared" si="1"/>
        <v>50139200</v>
      </c>
    </row>
    <row r="23" spans="1:15" s="490" customFormat="1" ht="14.1" customHeight="1" x14ac:dyDescent="0.25">
      <c r="A23" s="486" t="s">
        <v>520</v>
      </c>
      <c r="B23" s="494" t="s">
        <v>82</v>
      </c>
      <c r="C23" s="581"/>
      <c r="D23" s="581"/>
      <c r="E23" s="581"/>
      <c r="F23" s="581">
        <v>13065000</v>
      </c>
      <c r="G23" s="581">
        <v>13065000</v>
      </c>
      <c r="H23" s="581">
        <v>13067000</v>
      </c>
      <c r="I23" s="581"/>
      <c r="J23" s="581"/>
      <c r="K23" s="581"/>
      <c r="L23" s="581"/>
      <c r="M23" s="581"/>
      <c r="N23" s="581"/>
      <c r="O23" s="582">
        <f t="shared" si="1"/>
        <v>39197000</v>
      </c>
    </row>
    <row r="24" spans="1:15" s="490" customFormat="1" ht="15.75" customHeight="1" x14ac:dyDescent="0.25">
      <c r="A24" s="486" t="s">
        <v>523</v>
      </c>
      <c r="B24" s="487" t="s">
        <v>83</v>
      </c>
      <c r="C24" s="581"/>
      <c r="D24" s="581"/>
      <c r="E24" s="581"/>
      <c r="F24" s="581"/>
      <c r="G24" s="581"/>
      <c r="H24" s="581"/>
      <c r="I24" s="581"/>
      <c r="J24" s="581"/>
      <c r="K24" s="581"/>
      <c r="L24" s="581"/>
      <c r="M24" s="581"/>
      <c r="N24" s="581"/>
      <c r="O24" s="582">
        <f t="shared" si="1"/>
        <v>0</v>
      </c>
    </row>
    <row r="25" spans="1:15" s="490" customFormat="1" ht="14.1" customHeight="1" x14ac:dyDescent="0.25">
      <c r="A25" s="486" t="s">
        <v>526</v>
      </c>
      <c r="B25" s="494" t="s">
        <v>502</v>
      </c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  <c r="O25" s="582">
        <f t="shared" si="1"/>
        <v>0</v>
      </c>
    </row>
    <row r="26" spans="1:15" s="490" customFormat="1" ht="14.1" customHeight="1" x14ac:dyDescent="0.25">
      <c r="A26" s="486" t="s">
        <v>529</v>
      </c>
      <c r="B26" s="494" t="s">
        <v>701</v>
      </c>
      <c r="C26" s="581"/>
      <c r="D26" s="581"/>
      <c r="E26" s="581"/>
      <c r="F26" s="581"/>
      <c r="G26" s="581"/>
      <c r="H26" s="581"/>
      <c r="I26" s="581"/>
      <c r="J26" s="581"/>
      <c r="K26" s="581"/>
      <c r="L26" s="581"/>
      <c r="M26" s="581"/>
      <c r="N26" s="581"/>
      <c r="O26" s="582">
        <f t="shared" si="1"/>
        <v>0</v>
      </c>
    </row>
    <row r="27" spans="1:15" s="490" customFormat="1" ht="13.5" customHeight="1" x14ac:dyDescent="0.25">
      <c r="A27" s="486" t="s">
        <v>531</v>
      </c>
      <c r="B27" s="494" t="s">
        <v>702</v>
      </c>
      <c r="C27" s="581"/>
      <c r="D27" s="581"/>
      <c r="E27" s="581"/>
      <c r="F27" s="581"/>
      <c r="G27" s="581"/>
      <c r="H27" s="581"/>
      <c r="I27" s="581"/>
      <c r="J27" s="581"/>
      <c r="K27" s="581"/>
      <c r="L27" s="581"/>
      <c r="M27" s="581"/>
      <c r="N27" s="581"/>
      <c r="O27" s="582">
        <f t="shared" si="1"/>
        <v>0</v>
      </c>
    </row>
    <row r="28" spans="1:15" s="490" customFormat="1" ht="14.1" customHeight="1" thickBot="1" x14ac:dyDescent="0.3">
      <c r="A28" s="486" t="s">
        <v>534</v>
      </c>
      <c r="B28" s="494" t="s">
        <v>703</v>
      </c>
      <c r="C28" s="581">
        <v>4213748</v>
      </c>
      <c r="D28" s="581"/>
      <c r="E28" s="581"/>
      <c r="F28" s="581"/>
      <c r="G28" s="581"/>
      <c r="H28" s="581"/>
      <c r="I28" s="581"/>
      <c r="J28" s="581"/>
      <c r="K28" s="581"/>
      <c r="L28" s="581"/>
      <c r="M28" s="581"/>
      <c r="N28" s="581"/>
      <c r="O28" s="582">
        <f t="shared" si="1"/>
        <v>4213748</v>
      </c>
    </row>
    <row r="29" spans="1:15" s="481" customFormat="1" ht="15.95" customHeight="1" thickBot="1" x14ac:dyDescent="0.3">
      <c r="A29" s="500" t="s">
        <v>537</v>
      </c>
      <c r="B29" s="495" t="s">
        <v>650</v>
      </c>
      <c r="C29" s="585">
        <f t="shared" ref="C29:N29" si="3">SUM(C18:C28)</f>
        <v>18462748</v>
      </c>
      <c r="D29" s="585">
        <f t="shared" si="3"/>
        <v>14258000</v>
      </c>
      <c r="E29" s="585">
        <f t="shared" si="3"/>
        <v>14158000</v>
      </c>
      <c r="F29" s="585">
        <f t="shared" si="3"/>
        <v>26189200</v>
      </c>
      <c r="G29" s="585">
        <f t="shared" si="3"/>
        <v>26499100</v>
      </c>
      <c r="H29" s="585">
        <f t="shared" si="3"/>
        <v>35997012</v>
      </c>
      <c r="I29" s="585">
        <f t="shared" si="3"/>
        <v>22084612</v>
      </c>
      <c r="J29" s="585">
        <f t="shared" si="3"/>
        <v>21926000</v>
      </c>
      <c r="K29" s="585">
        <f t="shared" si="3"/>
        <v>22751600</v>
      </c>
      <c r="L29" s="585">
        <f t="shared" si="3"/>
        <v>22955600</v>
      </c>
      <c r="M29" s="585">
        <f t="shared" si="3"/>
        <v>19928499</v>
      </c>
      <c r="N29" s="585">
        <f t="shared" si="3"/>
        <v>17488600</v>
      </c>
      <c r="O29" s="586">
        <f>SUM(C29:N29)</f>
        <v>262698971</v>
      </c>
    </row>
    <row r="30" spans="1:15" ht="16.5" thickBot="1" x14ac:dyDescent="0.3">
      <c r="A30" s="500" t="s">
        <v>540</v>
      </c>
      <c r="B30" s="501" t="s">
        <v>704</v>
      </c>
      <c r="C30" s="587">
        <f t="shared" ref="C30:N30" si="4">C16-C29</f>
        <v>117957802</v>
      </c>
      <c r="D30" s="587">
        <f t="shared" si="4"/>
        <v>119335314</v>
      </c>
      <c r="E30" s="587">
        <f t="shared" si="4"/>
        <v>120774826</v>
      </c>
      <c r="F30" s="587">
        <f t="shared" si="4"/>
        <v>110023138</v>
      </c>
      <c r="G30" s="587">
        <f t="shared" si="4"/>
        <v>108250050</v>
      </c>
      <c r="H30" s="587">
        <f t="shared" si="4"/>
        <v>90019850</v>
      </c>
      <c r="I30" s="587">
        <f t="shared" si="4"/>
        <v>83935950</v>
      </c>
      <c r="J30" s="587">
        <f t="shared" si="4"/>
        <v>77523462</v>
      </c>
      <c r="K30" s="587">
        <f t="shared" si="4"/>
        <v>79344874</v>
      </c>
      <c r="L30" s="587">
        <f t="shared" si="4"/>
        <v>71650786</v>
      </c>
      <c r="M30" s="587">
        <f t="shared" si="4"/>
        <v>67166799</v>
      </c>
      <c r="N30" s="587">
        <f t="shared" si="4"/>
        <v>65122712</v>
      </c>
      <c r="O30" s="588" t="s">
        <v>694</v>
      </c>
    </row>
    <row r="31" spans="1:15" x14ac:dyDescent="0.25">
      <c r="A31" s="504"/>
    </row>
    <row r="32" spans="1:15" x14ac:dyDescent="0.25">
      <c r="B32" s="505"/>
      <c r="C32" s="506"/>
      <c r="D32" s="506"/>
    </row>
  </sheetData>
  <mergeCells count="4">
    <mergeCell ref="H1:O1"/>
    <mergeCell ref="A3:O3"/>
    <mergeCell ref="B6:O6"/>
    <mergeCell ref="B17:O17"/>
  </mergeCells>
  <printOptions horizontalCentered="1"/>
  <pageMargins left="0.78740157480314965" right="0.78740157480314965" top="1.0687500000000001" bottom="0.98425196850393704" header="0.78740157480314965" footer="0.78740157480314965"/>
  <pageSetup paperSize="9" scale="8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opLeftCell="A64" zoomScaleNormal="100" workbookViewId="0">
      <selection activeCell="I14" sqref="I14"/>
    </sheetView>
  </sheetViews>
  <sheetFormatPr defaultRowHeight="15" x14ac:dyDescent="0.25"/>
  <cols>
    <col min="1" max="1" width="9.85546875" customWidth="1"/>
    <col min="3" max="3" width="14.7109375" customWidth="1"/>
    <col min="4" max="4" width="10.42578125" customWidth="1"/>
    <col min="5" max="5" width="12" customWidth="1"/>
    <col min="6" max="6" width="11.28515625" customWidth="1"/>
    <col min="7" max="7" width="12.85546875" customWidth="1"/>
    <col min="257" max="257" width="9.85546875" customWidth="1"/>
    <col min="259" max="259" width="14.7109375" customWidth="1"/>
    <col min="260" max="260" width="10.42578125" customWidth="1"/>
    <col min="261" max="261" width="12" customWidth="1"/>
    <col min="513" max="513" width="9.85546875" customWidth="1"/>
    <col min="515" max="515" width="14.7109375" customWidth="1"/>
    <col min="516" max="516" width="10.42578125" customWidth="1"/>
    <col min="517" max="517" width="12" customWidth="1"/>
    <col min="769" max="769" width="9.85546875" customWidth="1"/>
    <col min="771" max="771" width="14.7109375" customWidth="1"/>
    <col min="772" max="772" width="10.42578125" customWidth="1"/>
    <col min="773" max="773" width="12" customWidth="1"/>
    <col min="1025" max="1025" width="9.85546875" customWidth="1"/>
    <col min="1027" max="1027" width="14.7109375" customWidth="1"/>
    <col min="1028" max="1028" width="10.42578125" customWidth="1"/>
    <col min="1029" max="1029" width="12" customWidth="1"/>
    <col min="1281" max="1281" width="9.85546875" customWidth="1"/>
    <col min="1283" max="1283" width="14.7109375" customWidth="1"/>
    <col min="1284" max="1284" width="10.42578125" customWidth="1"/>
    <col min="1285" max="1285" width="12" customWidth="1"/>
    <col min="1537" max="1537" width="9.85546875" customWidth="1"/>
    <col min="1539" max="1539" width="14.7109375" customWidth="1"/>
    <col min="1540" max="1540" width="10.42578125" customWidth="1"/>
    <col min="1541" max="1541" width="12" customWidth="1"/>
    <col min="1793" max="1793" width="9.85546875" customWidth="1"/>
    <col min="1795" max="1795" width="14.7109375" customWidth="1"/>
    <col min="1796" max="1796" width="10.42578125" customWidth="1"/>
    <col min="1797" max="1797" width="12" customWidth="1"/>
    <col min="2049" max="2049" width="9.85546875" customWidth="1"/>
    <col min="2051" max="2051" width="14.7109375" customWidth="1"/>
    <col min="2052" max="2052" width="10.42578125" customWidth="1"/>
    <col min="2053" max="2053" width="12" customWidth="1"/>
    <col min="2305" max="2305" width="9.85546875" customWidth="1"/>
    <col min="2307" max="2307" width="14.7109375" customWidth="1"/>
    <col min="2308" max="2308" width="10.42578125" customWidth="1"/>
    <col min="2309" max="2309" width="12" customWidth="1"/>
    <col min="2561" max="2561" width="9.85546875" customWidth="1"/>
    <col min="2563" max="2563" width="14.7109375" customWidth="1"/>
    <col min="2564" max="2564" width="10.42578125" customWidth="1"/>
    <col min="2565" max="2565" width="12" customWidth="1"/>
    <col min="2817" max="2817" width="9.85546875" customWidth="1"/>
    <col min="2819" max="2819" width="14.7109375" customWidth="1"/>
    <col min="2820" max="2820" width="10.42578125" customWidth="1"/>
    <col min="2821" max="2821" width="12" customWidth="1"/>
    <col min="3073" max="3073" width="9.85546875" customWidth="1"/>
    <col min="3075" max="3075" width="14.7109375" customWidth="1"/>
    <col min="3076" max="3076" width="10.42578125" customWidth="1"/>
    <col min="3077" max="3077" width="12" customWidth="1"/>
    <col min="3329" max="3329" width="9.85546875" customWidth="1"/>
    <col min="3331" max="3331" width="14.7109375" customWidth="1"/>
    <col min="3332" max="3332" width="10.42578125" customWidth="1"/>
    <col min="3333" max="3333" width="12" customWidth="1"/>
    <col min="3585" max="3585" width="9.85546875" customWidth="1"/>
    <col min="3587" max="3587" width="14.7109375" customWidth="1"/>
    <col min="3588" max="3588" width="10.42578125" customWidth="1"/>
    <col min="3589" max="3589" width="12" customWidth="1"/>
    <col min="3841" max="3841" width="9.85546875" customWidth="1"/>
    <col min="3843" max="3843" width="14.7109375" customWidth="1"/>
    <col min="3844" max="3844" width="10.42578125" customWidth="1"/>
    <col min="3845" max="3845" width="12" customWidth="1"/>
    <col min="4097" max="4097" width="9.85546875" customWidth="1"/>
    <col min="4099" max="4099" width="14.7109375" customWidth="1"/>
    <col min="4100" max="4100" width="10.42578125" customWidth="1"/>
    <col min="4101" max="4101" width="12" customWidth="1"/>
    <col min="4353" max="4353" width="9.85546875" customWidth="1"/>
    <col min="4355" max="4355" width="14.7109375" customWidth="1"/>
    <col min="4356" max="4356" width="10.42578125" customWidth="1"/>
    <col min="4357" max="4357" width="12" customWidth="1"/>
    <col min="4609" max="4609" width="9.85546875" customWidth="1"/>
    <col min="4611" max="4611" width="14.7109375" customWidth="1"/>
    <col min="4612" max="4612" width="10.42578125" customWidth="1"/>
    <col min="4613" max="4613" width="12" customWidth="1"/>
    <col min="4865" max="4865" width="9.85546875" customWidth="1"/>
    <col min="4867" max="4867" width="14.7109375" customWidth="1"/>
    <col min="4868" max="4868" width="10.42578125" customWidth="1"/>
    <col min="4869" max="4869" width="12" customWidth="1"/>
    <col min="5121" max="5121" width="9.85546875" customWidth="1"/>
    <col min="5123" max="5123" width="14.7109375" customWidth="1"/>
    <col min="5124" max="5124" width="10.42578125" customWidth="1"/>
    <col min="5125" max="5125" width="12" customWidth="1"/>
    <col min="5377" max="5377" width="9.85546875" customWidth="1"/>
    <col min="5379" max="5379" width="14.7109375" customWidth="1"/>
    <col min="5380" max="5380" width="10.42578125" customWidth="1"/>
    <col min="5381" max="5381" width="12" customWidth="1"/>
    <col min="5633" max="5633" width="9.85546875" customWidth="1"/>
    <col min="5635" max="5635" width="14.7109375" customWidth="1"/>
    <col min="5636" max="5636" width="10.42578125" customWidth="1"/>
    <col min="5637" max="5637" width="12" customWidth="1"/>
    <col min="5889" max="5889" width="9.85546875" customWidth="1"/>
    <col min="5891" max="5891" width="14.7109375" customWidth="1"/>
    <col min="5892" max="5892" width="10.42578125" customWidth="1"/>
    <col min="5893" max="5893" width="12" customWidth="1"/>
    <col min="6145" max="6145" width="9.85546875" customWidth="1"/>
    <col min="6147" max="6147" width="14.7109375" customWidth="1"/>
    <col min="6148" max="6148" width="10.42578125" customWidth="1"/>
    <col min="6149" max="6149" width="12" customWidth="1"/>
    <col min="6401" max="6401" width="9.85546875" customWidth="1"/>
    <col min="6403" max="6403" width="14.7109375" customWidth="1"/>
    <col min="6404" max="6404" width="10.42578125" customWidth="1"/>
    <col min="6405" max="6405" width="12" customWidth="1"/>
    <col min="6657" max="6657" width="9.85546875" customWidth="1"/>
    <col min="6659" max="6659" width="14.7109375" customWidth="1"/>
    <col min="6660" max="6660" width="10.42578125" customWidth="1"/>
    <col min="6661" max="6661" width="12" customWidth="1"/>
    <col min="6913" max="6913" width="9.85546875" customWidth="1"/>
    <col min="6915" max="6915" width="14.7109375" customWidth="1"/>
    <col min="6916" max="6916" width="10.42578125" customWidth="1"/>
    <col min="6917" max="6917" width="12" customWidth="1"/>
    <col min="7169" max="7169" width="9.85546875" customWidth="1"/>
    <col min="7171" max="7171" width="14.7109375" customWidth="1"/>
    <col min="7172" max="7172" width="10.42578125" customWidth="1"/>
    <col min="7173" max="7173" width="12" customWidth="1"/>
    <col min="7425" max="7425" width="9.85546875" customWidth="1"/>
    <col min="7427" max="7427" width="14.7109375" customWidth="1"/>
    <col min="7428" max="7428" width="10.42578125" customWidth="1"/>
    <col min="7429" max="7429" width="12" customWidth="1"/>
    <col min="7681" max="7681" width="9.85546875" customWidth="1"/>
    <col min="7683" max="7683" width="14.7109375" customWidth="1"/>
    <col min="7684" max="7684" width="10.42578125" customWidth="1"/>
    <col min="7685" max="7685" width="12" customWidth="1"/>
    <col min="7937" max="7937" width="9.85546875" customWidth="1"/>
    <col min="7939" max="7939" width="14.7109375" customWidth="1"/>
    <col min="7940" max="7940" width="10.42578125" customWidth="1"/>
    <col min="7941" max="7941" width="12" customWidth="1"/>
    <col min="8193" max="8193" width="9.85546875" customWidth="1"/>
    <col min="8195" max="8195" width="14.7109375" customWidth="1"/>
    <col min="8196" max="8196" width="10.42578125" customWidth="1"/>
    <col min="8197" max="8197" width="12" customWidth="1"/>
    <col min="8449" max="8449" width="9.85546875" customWidth="1"/>
    <col min="8451" max="8451" width="14.7109375" customWidth="1"/>
    <col min="8452" max="8452" width="10.42578125" customWidth="1"/>
    <col min="8453" max="8453" width="12" customWidth="1"/>
    <col min="8705" max="8705" width="9.85546875" customWidth="1"/>
    <col min="8707" max="8707" width="14.7109375" customWidth="1"/>
    <col min="8708" max="8708" width="10.42578125" customWidth="1"/>
    <col min="8709" max="8709" width="12" customWidth="1"/>
    <col min="8961" max="8961" width="9.85546875" customWidth="1"/>
    <col min="8963" max="8963" width="14.7109375" customWidth="1"/>
    <col min="8964" max="8964" width="10.42578125" customWidth="1"/>
    <col min="8965" max="8965" width="12" customWidth="1"/>
    <col min="9217" max="9217" width="9.85546875" customWidth="1"/>
    <col min="9219" max="9219" width="14.7109375" customWidth="1"/>
    <col min="9220" max="9220" width="10.42578125" customWidth="1"/>
    <col min="9221" max="9221" width="12" customWidth="1"/>
    <col min="9473" max="9473" width="9.85546875" customWidth="1"/>
    <col min="9475" max="9475" width="14.7109375" customWidth="1"/>
    <col min="9476" max="9476" width="10.42578125" customWidth="1"/>
    <col min="9477" max="9477" width="12" customWidth="1"/>
    <col min="9729" max="9729" width="9.85546875" customWidth="1"/>
    <col min="9731" max="9731" width="14.7109375" customWidth="1"/>
    <col min="9732" max="9732" width="10.42578125" customWidth="1"/>
    <col min="9733" max="9733" width="12" customWidth="1"/>
    <col min="9985" max="9985" width="9.85546875" customWidth="1"/>
    <col min="9987" max="9987" width="14.7109375" customWidth="1"/>
    <col min="9988" max="9988" width="10.42578125" customWidth="1"/>
    <col min="9989" max="9989" width="12" customWidth="1"/>
    <col min="10241" max="10241" width="9.85546875" customWidth="1"/>
    <col min="10243" max="10243" width="14.7109375" customWidth="1"/>
    <col min="10244" max="10244" width="10.42578125" customWidth="1"/>
    <col min="10245" max="10245" width="12" customWidth="1"/>
    <col min="10497" max="10497" width="9.85546875" customWidth="1"/>
    <col min="10499" max="10499" width="14.7109375" customWidth="1"/>
    <col min="10500" max="10500" width="10.42578125" customWidth="1"/>
    <col min="10501" max="10501" width="12" customWidth="1"/>
    <col min="10753" max="10753" width="9.85546875" customWidth="1"/>
    <col min="10755" max="10755" width="14.7109375" customWidth="1"/>
    <col min="10756" max="10756" width="10.42578125" customWidth="1"/>
    <col min="10757" max="10757" width="12" customWidth="1"/>
    <col min="11009" max="11009" width="9.85546875" customWidth="1"/>
    <col min="11011" max="11011" width="14.7109375" customWidth="1"/>
    <col min="11012" max="11012" width="10.42578125" customWidth="1"/>
    <col min="11013" max="11013" width="12" customWidth="1"/>
    <col min="11265" max="11265" width="9.85546875" customWidth="1"/>
    <col min="11267" max="11267" width="14.7109375" customWidth="1"/>
    <col min="11268" max="11268" width="10.42578125" customWidth="1"/>
    <col min="11269" max="11269" width="12" customWidth="1"/>
    <col min="11521" max="11521" width="9.85546875" customWidth="1"/>
    <col min="11523" max="11523" width="14.7109375" customWidth="1"/>
    <col min="11524" max="11524" width="10.42578125" customWidth="1"/>
    <col min="11525" max="11525" width="12" customWidth="1"/>
    <col min="11777" max="11777" width="9.85546875" customWidth="1"/>
    <col min="11779" max="11779" width="14.7109375" customWidth="1"/>
    <col min="11780" max="11780" width="10.42578125" customWidth="1"/>
    <col min="11781" max="11781" width="12" customWidth="1"/>
    <col min="12033" max="12033" width="9.85546875" customWidth="1"/>
    <col min="12035" max="12035" width="14.7109375" customWidth="1"/>
    <col min="12036" max="12036" width="10.42578125" customWidth="1"/>
    <col min="12037" max="12037" width="12" customWidth="1"/>
    <col min="12289" max="12289" width="9.85546875" customWidth="1"/>
    <col min="12291" max="12291" width="14.7109375" customWidth="1"/>
    <col min="12292" max="12292" width="10.42578125" customWidth="1"/>
    <col min="12293" max="12293" width="12" customWidth="1"/>
    <col min="12545" max="12545" width="9.85546875" customWidth="1"/>
    <col min="12547" max="12547" width="14.7109375" customWidth="1"/>
    <col min="12548" max="12548" width="10.42578125" customWidth="1"/>
    <col min="12549" max="12549" width="12" customWidth="1"/>
    <col min="12801" max="12801" width="9.85546875" customWidth="1"/>
    <col min="12803" max="12803" width="14.7109375" customWidth="1"/>
    <col min="12804" max="12804" width="10.42578125" customWidth="1"/>
    <col min="12805" max="12805" width="12" customWidth="1"/>
    <col min="13057" max="13057" width="9.85546875" customWidth="1"/>
    <col min="13059" max="13059" width="14.7109375" customWidth="1"/>
    <col min="13060" max="13060" width="10.42578125" customWidth="1"/>
    <col min="13061" max="13061" width="12" customWidth="1"/>
    <col min="13313" max="13313" width="9.85546875" customWidth="1"/>
    <col min="13315" max="13315" width="14.7109375" customWidth="1"/>
    <col min="13316" max="13316" width="10.42578125" customWidth="1"/>
    <col min="13317" max="13317" width="12" customWidth="1"/>
    <col min="13569" max="13569" width="9.85546875" customWidth="1"/>
    <col min="13571" max="13571" width="14.7109375" customWidth="1"/>
    <col min="13572" max="13572" width="10.42578125" customWidth="1"/>
    <col min="13573" max="13573" width="12" customWidth="1"/>
    <col min="13825" max="13825" width="9.85546875" customWidth="1"/>
    <col min="13827" max="13827" width="14.7109375" customWidth="1"/>
    <col min="13828" max="13828" width="10.42578125" customWidth="1"/>
    <col min="13829" max="13829" width="12" customWidth="1"/>
    <col min="14081" max="14081" width="9.85546875" customWidth="1"/>
    <col min="14083" max="14083" width="14.7109375" customWidth="1"/>
    <col min="14084" max="14084" width="10.42578125" customWidth="1"/>
    <col min="14085" max="14085" width="12" customWidth="1"/>
    <col min="14337" max="14337" width="9.85546875" customWidth="1"/>
    <col min="14339" max="14339" width="14.7109375" customWidth="1"/>
    <col min="14340" max="14340" width="10.42578125" customWidth="1"/>
    <col min="14341" max="14341" width="12" customWidth="1"/>
    <col min="14593" max="14593" width="9.85546875" customWidth="1"/>
    <col min="14595" max="14595" width="14.7109375" customWidth="1"/>
    <col min="14596" max="14596" width="10.42578125" customWidth="1"/>
    <col min="14597" max="14597" width="12" customWidth="1"/>
    <col min="14849" max="14849" width="9.85546875" customWidth="1"/>
    <col min="14851" max="14851" width="14.7109375" customWidth="1"/>
    <col min="14852" max="14852" width="10.42578125" customWidth="1"/>
    <col min="14853" max="14853" width="12" customWidth="1"/>
    <col min="15105" max="15105" width="9.85546875" customWidth="1"/>
    <col min="15107" max="15107" width="14.7109375" customWidth="1"/>
    <col min="15108" max="15108" width="10.42578125" customWidth="1"/>
    <col min="15109" max="15109" width="12" customWidth="1"/>
    <col min="15361" max="15361" width="9.85546875" customWidth="1"/>
    <col min="15363" max="15363" width="14.7109375" customWidth="1"/>
    <col min="15364" max="15364" width="10.42578125" customWidth="1"/>
    <col min="15365" max="15365" width="12" customWidth="1"/>
    <col min="15617" max="15617" width="9.85546875" customWidth="1"/>
    <col min="15619" max="15619" width="14.7109375" customWidth="1"/>
    <col min="15620" max="15620" width="10.42578125" customWidth="1"/>
    <col min="15621" max="15621" width="12" customWidth="1"/>
    <col min="15873" max="15873" width="9.85546875" customWidth="1"/>
    <col min="15875" max="15875" width="14.7109375" customWidth="1"/>
    <col min="15876" max="15876" width="10.42578125" customWidth="1"/>
    <col min="15877" max="15877" width="12" customWidth="1"/>
    <col min="16129" max="16129" width="9.85546875" customWidth="1"/>
    <col min="16131" max="16131" width="14.7109375" customWidth="1"/>
    <col min="16132" max="16132" width="10.42578125" customWidth="1"/>
    <col min="16133" max="16133" width="12" customWidth="1"/>
  </cols>
  <sheetData>
    <row r="1" spans="1:9" x14ac:dyDescent="0.25">
      <c r="A1" s="841" t="s">
        <v>878</v>
      </c>
      <c r="B1" s="841"/>
      <c r="C1" s="841"/>
      <c r="D1" s="841"/>
      <c r="E1" s="841"/>
      <c r="F1" s="841"/>
      <c r="G1" s="841"/>
      <c r="H1" s="290"/>
      <c r="I1" s="290"/>
    </row>
    <row r="2" spans="1:9" x14ac:dyDescent="0.25">
      <c r="A2" s="291"/>
      <c r="B2" s="291"/>
      <c r="C2" s="291"/>
      <c r="D2" s="291"/>
      <c r="E2" s="291"/>
      <c r="F2" s="291"/>
      <c r="G2" s="291"/>
      <c r="H2" s="291"/>
      <c r="I2" s="291"/>
    </row>
    <row r="3" spans="1:9" x14ac:dyDescent="0.25">
      <c r="A3" s="842" t="s">
        <v>328</v>
      </c>
      <c r="B3" s="842"/>
      <c r="C3" s="842"/>
      <c r="D3" s="842"/>
      <c r="E3" s="842"/>
      <c r="F3" s="842"/>
      <c r="G3" s="842"/>
      <c r="H3" s="290"/>
      <c r="I3" s="290"/>
    </row>
    <row r="4" spans="1:9" x14ac:dyDescent="0.25">
      <c r="A4" s="842" t="s">
        <v>794</v>
      </c>
      <c r="B4" s="842"/>
      <c r="C4" s="842"/>
      <c r="D4" s="842"/>
      <c r="E4" s="842"/>
      <c r="F4" s="842"/>
      <c r="G4" s="842"/>
      <c r="H4" s="290"/>
      <c r="I4" s="290"/>
    </row>
    <row r="5" spans="1:9" x14ac:dyDescent="0.25">
      <c r="A5" s="842" t="s">
        <v>330</v>
      </c>
      <c r="B5" s="842"/>
      <c r="C5" s="842"/>
      <c r="D5" s="842"/>
      <c r="E5" s="842"/>
      <c r="F5" s="842"/>
      <c r="G5" s="842"/>
      <c r="H5" s="290"/>
      <c r="I5" s="290"/>
    </row>
    <row r="6" spans="1:9" x14ac:dyDescent="0.25">
      <c r="A6" s="292"/>
      <c r="B6" s="292"/>
      <c r="C6" s="292"/>
      <c r="D6" s="292"/>
      <c r="E6" s="292"/>
      <c r="F6" s="292"/>
      <c r="G6" s="292"/>
      <c r="H6" s="292"/>
      <c r="I6" s="292"/>
    </row>
    <row r="7" spans="1:9" x14ac:dyDescent="0.25">
      <c r="A7" s="295" t="s">
        <v>331</v>
      </c>
      <c r="B7" s="296" t="s">
        <v>714</v>
      </c>
      <c r="C7" s="297"/>
      <c r="D7" s="297"/>
      <c r="E7" s="297"/>
      <c r="F7" s="294"/>
      <c r="G7" s="601">
        <f>SUM(F8:F9)</f>
        <v>885000</v>
      </c>
      <c r="H7" s="293"/>
      <c r="I7" s="293"/>
    </row>
    <row r="8" spans="1:9" x14ac:dyDescent="0.25">
      <c r="A8" s="294"/>
      <c r="B8" s="840" t="s">
        <v>332</v>
      </c>
      <c r="C8" s="840"/>
      <c r="D8" s="840"/>
      <c r="E8" s="840"/>
      <c r="F8" s="599">
        <v>697000</v>
      </c>
      <c r="G8" s="599"/>
      <c r="H8" s="293"/>
      <c r="I8" s="293"/>
    </row>
    <row r="9" spans="1:9" x14ac:dyDescent="0.25">
      <c r="A9" s="294"/>
      <c r="B9" s="840" t="s">
        <v>862</v>
      </c>
      <c r="C9" s="840"/>
      <c r="D9" s="840"/>
      <c r="E9" s="840"/>
      <c r="F9" s="600">
        <v>188000</v>
      </c>
      <c r="G9" s="600"/>
      <c r="H9" s="293"/>
      <c r="I9" s="293"/>
    </row>
    <row r="10" spans="1:9" x14ac:dyDescent="0.25">
      <c r="A10" s="294"/>
      <c r="B10" s="298"/>
      <c r="C10" s="298"/>
      <c r="D10" s="298"/>
      <c r="E10" s="298"/>
      <c r="F10" s="600"/>
      <c r="G10" s="600"/>
      <c r="H10" s="293"/>
      <c r="I10" s="293"/>
    </row>
    <row r="11" spans="1:9" ht="27.75" customHeight="1" x14ac:dyDescent="0.25">
      <c r="A11" s="295" t="s">
        <v>333</v>
      </c>
      <c r="B11" s="855" t="s">
        <v>334</v>
      </c>
      <c r="C11" s="855"/>
      <c r="D11" s="855"/>
      <c r="E11" s="855"/>
      <c r="F11" s="600"/>
      <c r="G11" s="601">
        <f>SUM(F12:F16)</f>
        <v>911000</v>
      </c>
      <c r="H11" s="293"/>
      <c r="I11" s="293"/>
    </row>
    <row r="12" spans="1:9" ht="27.75" customHeight="1" x14ac:dyDescent="0.25">
      <c r="A12" s="295"/>
      <c r="B12" s="856" t="s">
        <v>775</v>
      </c>
      <c r="C12" s="856"/>
      <c r="D12" s="856"/>
      <c r="E12" s="856"/>
      <c r="F12" s="600">
        <v>470000</v>
      </c>
      <c r="G12" s="601"/>
      <c r="H12" s="293"/>
      <c r="I12" s="293"/>
    </row>
    <row r="13" spans="1:9" ht="27.75" customHeight="1" x14ac:dyDescent="0.25">
      <c r="A13" s="295"/>
      <c r="B13" s="856" t="s">
        <v>795</v>
      </c>
      <c r="C13" s="856"/>
      <c r="D13" s="856"/>
      <c r="E13" s="856"/>
      <c r="F13" s="600">
        <v>120000</v>
      </c>
      <c r="G13" s="601"/>
      <c r="H13" s="293"/>
      <c r="I13" s="293"/>
    </row>
    <row r="14" spans="1:9" x14ac:dyDescent="0.25">
      <c r="A14" s="597"/>
      <c r="B14" s="840" t="s">
        <v>715</v>
      </c>
      <c r="C14" s="840"/>
      <c r="D14" s="840"/>
      <c r="E14" s="840"/>
      <c r="F14" s="600">
        <v>35000</v>
      </c>
      <c r="G14" s="600"/>
      <c r="H14" s="293"/>
      <c r="I14" s="293"/>
    </row>
    <row r="15" spans="1:9" x14ac:dyDescent="0.25">
      <c r="A15" s="597"/>
      <c r="B15" s="840" t="s">
        <v>335</v>
      </c>
      <c r="C15" s="840"/>
      <c r="D15" s="840"/>
      <c r="E15" s="840"/>
      <c r="F15" s="600">
        <v>6000</v>
      </c>
      <c r="G15" s="600"/>
      <c r="H15" s="293"/>
      <c r="I15" s="293"/>
    </row>
    <row r="16" spans="1:9" x14ac:dyDescent="0.25">
      <c r="A16" s="597"/>
      <c r="B16" s="840" t="s">
        <v>716</v>
      </c>
      <c r="C16" s="840"/>
      <c r="D16" s="840"/>
      <c r="E16" s="840"/>
      <c r="F16" s="600">
        <v>280000</v>
      </c>
      <c r="G16" s="600"/>
      <c r="H16" s="293"/>
      <c r="I16" s="293"/>
    </row>
    <row r="17" spans="1:9" x14ac:dyDescent="0.25">
      <c r="A17" s="592"/>
      <c r="B17" s="593"/>
      <c r="C17" s="593"/>
      <c r="D17" s="593"/>
      <c r="E17" s="593"/>
      <c r="F17" s="600"/>
      <c r="G17" s="600"/>
      <c r="H17" s="293"/>
      <c r="I17" s="293"/>
    </row>
    <row r="18" spans="1:9" x14ac:dyDescent="0.25">
      <c r="A18" s="295" t="s">
        <v>336</v>
      </c>
      <c r="B18" s="847" t="s">
        <v>337</v>
      </c>
      <c r="C18" s="847"/>
      <c r="D18" s="847"/>
      <c r="E18" s="847"/>
      <c r="F18" s="600"/>
      <c r="G18" s="601">
        <f>SUM(F19:F31)</f>
        <v>7026000</v>
      </c>
      <c r="H18" s="293"/>
      <c r="I18" s="293"/>
    </row>
    <row r="19" spans="1:9" x14ac:dyDescent="0.25">
      <c r="A19" s="597"/>
      <c r="B19" s="840" t="s">
        <v>790</v>
      </c>
      <c r="C19" s="840"/>
      <c r="D19" s="840"/>
      <c r="E19" s="840"/>
      <c r="F19" s="600">
        <v>910000</v>
      </c>
      <c r="G19" s="600"/>
      <c r="H19" s="293"/>
      <c r="I19" s="293"/>
    </row>
    <row r="20" spans="1:9" x14ac:dyDescent="0.25">
      <c r="A20" s="597"/>
      <c r="B20" s="840" t="s">
        <v>791</v>
      </c>
      <c r="C20" s="840"/>
      <c r="D20" s="840"/>
      <c r="E20" s="840"/>
      <c r="F20" s="600">
        <v>240000</v>
      </c>
      <c r="G20" s="600"/>
      <c r="H20" s="293"/>
      <c r="I20" s="293"/>
    </row>
    <row r="21" spans="1:9" x14ac:dyDescent="0.25">
      <c r="A21" s="597"/>
      <c r="B21" s="840" t="s">
        <v>792</v>
      </c>
      <c r="C21" s="840"/>
      <c r="D21" s="840"/>
      <c r="E21" s="840"/>
      <c r="F21" s="600">
        <v>586000</v>
      </c>
      <c r="G21" s="600"/>
      <c r="H21" s="293"/>
      <c r="I21" s="293"/>
    </row>
    <row r="22" spans="1:9" x14ac:dyDescent="0.25">
      <c r="A22" s="597"/>
      <c r="B22" s="840" t="s">
        <v>721</v>
      </c>
      <c r="C22" s="840"/>
      <c r="D22" s="840"/>
      <c r="E22" s="840"/>
      <c r="F22" s="600">
        <v>300000</v>
      </c>
      <c r="G22" s="600"/>
      <c r="H22" s="293"/>
      <c r="I22" s="293"/>
    </row>
    <row r="23" spans="1:9" x14ac:dyDescent="0.25">
      <c r="A23" s="597"/>
      <c r="B23" s="840" t="s">
        <v>793</v>
      </c>
      <c r="C23" s="840"/>
      <c r="D23" s="840"/>
      <c r="E23" s="840"/>
      <c r="F23" s="600">
        <v>620000</v>
      </c>
      <c r="G23" s="600"/>
      <c r="H23" s="293"/>
      <c r="I23" s="293"/>
    </row>
    <row r="24" spans="1:9" x14ac:dyDescent="0.25">
      <c r="A24" s="597"/>
      <c r="B24" s="840" t="s">
        <v>796</v>
      </c>
      <c r="C24" s="840"/>
      <c r="D24" s="840"/>
      <c r="E24" s="840"/>
      <c r="F24" s="600">
        <v>300000</v>
      </c>
      <c r="G24" s="600"/>
      <c r="H24" s="293"/>
      <c r="I24" s="293"/>
    </row>
    <row r="25" spans="1:9" x14ac:dyDescent="0.25">
      <c r="A25" s="597"/>
      <c r="B25" s="840" t="s">
        <v>805</v>
      </c>
      <c r="C25" s="840"/>
      <c r="D25" s="840"/>
      <c r="E25" s="840"/>
      <c r="F25" s="600">
        <v>2000000</v>
      </c>
      <c r="G25" s="600"/>
      <c r="H25" s="293"/>
      <c r="I25" s="293"/>
    </row>
    <row r="26" spans="1:9" x14ac:dyDescent="0.25">
      <c r="A26" s="597"/>
      <c r="B26" s="840" t="s">
        <v>728</v>
      </c>
      <c r="C26" s="840"/>
      <c r="D26" s="840"/>
      <c r="E26" s="840"/>
      <c r="F26" s="600">
        <v>540000</v>
      </c>
      <c r="G26" s="600"/>
      <c r="H26" s="293"/>
      <c r="I26" s="293"/>
    </row>
    <row r="27" spans="1:9" x14ac:dyDescent="0.25">
      <c r="A27" s="597"/>
      <c r="B27" s="840" t="s">
        <v>806</v>
      </c>
      <c r="C27" s="840"/>
      <c r="D27" s="840"/>
      <c r="E27" s="840"/>
      <c r="F27" s="600"/>
      <c r="G27" s="600"/>
      <c r="H27" s="293"/>
      <c r="I27" s="293"/>
    </row>
    <row r="28" spans="1:9" x14ac:dyDescent="0.25">
      <c r="A28" s="597"/>
      <c r="B28" s="840" t="s">
        <v>807</v>
      </c>
      <c r="C28" s="840"/>
      <c r="D28" s="840"/>
      <c r="E28" s="840"/>
      <c r="F28" s="600">
        <v>350000</v>
      </c>
      <c r="G28" s="600"/>
      <c r="H28" s="293"/>
      <c r="I28" s="293"/>
    </row>
    <row r="29" spans="1:9" x14ac:dyDescent="0.25">
      <c r="A29" s="597"/>
      <c r="B29" s="840" t="s">
        <v>808</v>
      </c>
      <c r="C29" s="840"/>
      <c r="D29" s="840"/>
      <c r="E29" s="840"/>
      <c r="F29" s="600">
        <v>100000</v>
      </c>
      <c r="G29" s="600"/>
      <c r="H29" s="293"/>
      <c r="I29" s="293"/>
    </row>
    <row r="30" spans="1:9" x14ac:dyDescent="0.25">
      <c r="A30" s="597"/>
      <c r="B30" s="840" t="s">
        <v>809</v>
      </c>
      <c r="C30" s="840"/>
      <c r="D30" s="840"/>
      <c r="E30" s="840"/>
      <c r="F30" s="600">
        <v>1000000</v>
      </c>
      <c r="G30" s="600"/>
      <c r="H30" s="293"/>
      <c r="I30" s="293"/>
    </row>
    <row r="31" spans="1:9" x14ac:dyDescent="0.25">
      <c r="A31" s="597"/>
      <c r="B31" s="840" t="s">
        <v>810</v>
      </c>
      <c r="C31" s="840"/>
      <c r="D31" s="840"/>
      <c r="E31" s="840"/>
      <c r="F31" s="600">
        <v>80000</v>
      </c>
      <c r="G31" s="600"/>
      <c r="H31" s="293"/>
      <c r="I31" s="293"/>
    </row>
    <row r="32" spans="1:9" x14ac:dyDescent="0.25">
      <c r="A32" s="597"/>
      <c r="B32" s="840"/>
      <c r="C32" s="840"/>
      <c r="D32" s="840"/>
      <c r="E32" s="840"/>
      <c r="F32" s="600"/>
      <c r="G32" s="600"/>
      <c r="H32" s="293"/>
      <c r="I32" s="293"/>
    </row>
    <row r="33" spans="1:9" x14ac:dyDescent="0.25">
      <c r="A33" s="295" t="s">
        <v>797</v>
      </c>
      <c r="B33" s="843" t="s">
        <v>798</v>
      </c>
      <c r="C33" s="843"/>
      <c r="D33" s="843"/>
      <c r="E33" s="843"/>
      <c r="F33" s="600"/>
      <c r="G33" s="601">
        <f>SUM(F34:F35)</f>
        <v>18300000</v>
      </c>
      <c r="H33" s="293"/>
      <c r="I33" s="293"/>
    </row>
    <row r="34" spans="1:9" x14ac:dyDescent="0.25">
      <c r="A34" s="597"/>
      <c r="B34" s="298" t="s">
        <v>338</v>
      </c>
      <c r="C34" s="298"/>
      <c r="D34" s="298"/>
      <c r="E34" s="298"/>
      <c r="F34" s="600">
        <v>15500000</v>
      </c>
      <c r="G34" s="600"/>
      <c r="H34" s="293"/>
      <c r="I34" s="293"/>
    </row>
    <row r="35" spans="1:9" x14ac:dyDescent="0.25">
      <c r="A35" s="597"/>
      <c r="B35" s="298" t="s">
        <v>166</v>
      </c>
      <c r="C35" s="298"/>
      <c r="D35" s="298"/>
      <c r="E35" s="298"/>
      <c r="F35" s="600">
        <v>2800000</v>
      </c>
      <c r="G35" s="600"/>
      <c r="H35" s="293"/>
      <c r="I35" s="293"/>
    </row>
    <row r="36" spans="1:9" x14ac:dyDescent="0.25">
      <c r="A36" s="592"/>
      <c r="B36" s="591"/>
      <c r="C36" s="591"/>
      <c r="D36" s="591"/>
      <c r="E36" s="591"/>
      <c r="F36" s="600"/>
      <c r="G36" s="600"/>
      <c r="H36" s="293"/>
      <c r="I36" s="293"/>
    </row>
    <row r="37" spans="1:9" x14ac:dyDescent="0.25">
      <c r="A37" s="295" t="s">
        <v>339</v>
      </c>
      <c r="B37" s="847" t="s">
        <v>340</v>
      </c>
      <c r="C37" s="847"/>
      <c r="D37" s="847"/>
      <c r="E37" s="847"/>
      <c r="F37" s="600"/>
      <c r="G37" s="602"/>
      <c r="H37" s="293"/>
      <c r="I37" s="293"/>
    </row>
    <row r="38" spans="1:9" x14ac:dyDescent="0.25">
      <c r="A38" s="294"/>
      <c r="B38" s="848" t="s">
        <v>711</v>
      </c>
      <c r="C38" s="848"/>
      <c r="D38" s="848"/>
      <c r="E38" s="848"/>
      <c r="F38" s="600"/>
      <c r="G38" s="601">
        <f>SUM(F47,F58,F60,F63,F68,F70)</f>
        <v>118201533</v>
      </c>
      <c r="H38" s="293"/>
      <c r="I38" s="293"/>
    </row>
    <row r="39" spans="1:9" x14ac:dyDescent="0.25">
      <c r="A39" s="597"/>
      <c r="B39" s="840" t="s">
        <v>799</v>
      </c>
      <c r="C39" s="840"/>
      <c r="D39" s="840"/>
      <c r="E39" s="840"/>
      <c r="F39" s="600">
        <v>37372800</v>
      </c>
      <c r="G39" s="600"/>
      <c r="H39" s="293"/>
      <c r="I39" s="293"/>
    </row>
    <row r="40" spans="1:9" x14ac:dyDescent="0.25">
      <c r="A40" s="597"/>
      <c r="B40" s="840" t="s">
        <v>341</v>
      </c>
      <c r="C40" s="840"/>
      <c r="D40" s="840"/>
      <c r="E40" s="840"/>
      <c r="F40" s="600">
        <v>10355315</v>
      </c>
      <c r="G40" s="600"/>
      <c r="H40" s="293"/>
      <c r="I40" s="293"/>
    </row>
    <row r="41" spans="1:9" x14ac:dyDescent="0.25">
      <c r="A41" s="294"/>
      <c r="B41" s="840" t="s">
        <v>342</v>
      </c>
      <c r="C41" s="840"/>
      <c r="D41" s="840"/>
      <c r="E41" s="294">
        <v>3082</v>
      </c>
      <c r="F41" s="600"/>
      <c r="G41" s="600"/>
      <c r="H41" s="293"/>
      <c r="I41" s="293"/>
    </row>
    <row r="42" spans="1:9" x14ac:dyDescent="0.25">
      <c r="A42" s="294"/>
      <c r="B42" s="840" t="s">
        <v>343</v>
      </c>
      <c r="C42" s="840"/>
      <c r="D42" s="840"/>
      <c r="E42" s="294">
        <v>4064</v>
      </c>
      <c r="F42" s="600"/>
      <c r="G42" s="600"/>
      <c r="H42" s="293"/>
      <c r="I42" s="293"/>
    </row>
    <row r="43" spans="1:9" x14ac:dyDescent="0.25">
      <c r="A43" s="294"/>
      <c r="B43" s="840" t="s">
        <v>344</v>
      </c>
      <c r="C43" s="840"/>
      <c r="D43" s="840"/>
      <c r="E43" s="294">
        <v>1394</v>
      </c>
      <c r="F43" s="600"/>
      <c r="G43" s="600"/>
      <c r="H43" s="293"/>
      <c r="I43" s="293"/>
    </row>
    <row r="44" spans="1:9" x14ac:dyDescent="0.25">
      <c r="A44" s="294"/>
      <c r="B44" s="840" t="s">
        <v>345</v>
      </c>
      <c r="C44" s="840"/>
      <c r="D44" s="840"/>
      <c r="E44" s="294">
        <v>1816</v>
      </c>
      <c r="F44" s="600"/>
      <c r="G44" s="600"/>
      <c r="H44" s="293"/>
      <c r="I44" s="293"/>
    </row>
    <row r="45" spans="1:9" x14ac:dyDescent="0.25">
      <c r="A45" s="597"/>
      <c r="B45" s="840" t="s">
        <v>346</v>
      </c>
      <c r="C45" s="840"/>
      <c r="D45" s="840"/>
      <c r="E45" s="840"/>
      <c r="F45" s="600">
        <v>5391221</v>
      </c>
      <c r="G45" s="600"/>
      <c r="H45" s="293"/>
      <c r="I45" s="293"/>
    </row>
    <row r="46" spans="1:9" x14ac:dyDescent="0.25">
      <c r="A46" s="597"/>
      <c r="B46" s="840" t="s">
        <v>861</v>
      </c>
      <c r="C46" s="840"/>
      <c r="D46" s="840"/>
      <c r="E46" s="840"/>
      <c r="F46" s="600">
        <v>63750</v>
      </c>
      <c r="G46" s="600"/>
      <c r="H46" s="293"/>
      <c r="I46" s="293"/>
    </row>
    <row r="47" spans="1:9" ht="36" customHeight="1" thickBot="1" x14ac:dyDescent="0.3">
      <c r="A47" s="597"/>
      <c r="B47" s="846" t="s">
        <v>348</v>
      </c>
      <c r="C47" s="846"/>
      <c r="D47" s="846"/>
      <c r="E47" s="846"/>
      <c r="F47" s="604">
        <f>SUM(F39:F40,F45:F46)</f>
        <v>53183086</v>
      </c>
      <c r="G47" s="600"/>
      <c r="H47" s="293"/>
      <c r="I47" s="293"/>
    </row>
    <row r="48" spans="1:9" ht="30" customHeight="1" x14ac:dyDescent="0.25">
      <c r="A48" s="294"/>
      <c r="B48" s="300"/>
      <c r="C48" s="300"/>
      <c r="D48" s="300"/>
      <c r="E48" s="300"/>
      <c r="F48" s="301"/>
      <c r="G48" s="293"/>
      <c r="H48" s="293"/>
      <c r="I48" s="293"/>
    </row>
    <row r="49" spans="1:9" x14ac:dyDescent="0.25">
      <c r="A49" s="597"/>
      <c r="B49" s="854" t="s">
        <v>349</v>
      </c>
      <c r="C49" s="854"/>
      <c r="D49" s="854"/>
      <c r="E49" s="854"/>
      <c r="G49" s="293"/>
      <c r="H49" s="293"/>
      <c r="I49" s="293"/>
    </row>
    <row r="50" spans="1:9" x14ac:dyDescent="0.25">
      <c r="A50" s="294"/>
      <c r="B50" s="840" t="s">
        <v>800</v>
      </c>
      <c r="C50" s="840"/>
      <c r="D50" s="840"/>
      <c r="E50" s="599">
        <v>15495653</v>
      </c>
      <c r="F50" s="293"/>
      <c r="G50" s="293"/>
      <c r="H50" s="293"/>
      <c r="I50" s="293"/>
    </row>
    <row r="51" spans="1:9" x14ac:dyDescent="0.25">
      <c r="A51" s="294"/>
      <c r="B51" s="840" t="s">
        <v>350</v>
      </c>
      <c r="C51" s="840"/>
      <c r="D51" s="840"/>
      <c r="E51" s="599">
        <v>4800000</v>
      </c>
      <c r="F51" s="293"/>
      <c r="G51" s="293"/>
      <c r="H51" s="293"/>
      <c r="I51" s="293"/>
    </row>
    <row r="52" spans="1:9" x14ac:dyDescent="0.25">
      <c r="A52" s="294"/>
      <c r="B52" s="840" t="s">
        <v>801</v>
      </c>
      <c r="C52" s="840"/>
      <c r="D52" s="840"/>
      <c r="E52" s="599">
        <v>8194817</v>
      </c>
      <c r="F52" s="293"/>
      <c r="G52" s="293"/>
      <c r="H52" s="293"/>
      <c r="I52" s="293"/>
    </row>
    <row r="53" spans="1:9" x14ac:dyDescent="0.25">
      <c r="A53" s="294"/>
      <c r="B53" s="840" t="s">
        <v>351</v>
      </c>
      <c r="C53" s="840"/>
      <c r="D53" s="840"/>
      <c r="E53" s="599">
        <v>2400000</v>
      </c>
      <c r="F53" s="293"/>
      <c r="G53" s="293"/>
      <c r="H53" s="293"/>
      <c r="I53" s="293"/>
    </row>
    <row r="54" spans="1:9" x14ac:dyDescent="0.25">
      <c r="A54" s="294"/>
      <c r="B54" s="852" t="s">
        <v>712</v>
      </c>
      <c r="C54" s="852"/>
      <c r="D54" s="852"/>
      <c r="E54" s="599">
        <v>210100</v>
      </c>
      <c r="F54" s="293"/>
      <c r="G54" s="293"/>
      <c r="H54" s="293"/>
      <c r="I54" s="293"/>
    </row>
    <row r="55" spans="1:9" x14ac:dyDescent="0.25">
      <c r="A55" s="294"/>
      <c r="B55" s="840" t="s">
        <v>802</v>
      </c>
      <c r="C55" s="840"/>
      <c r="D55" s="840"/>
      <c r="E55" s="599">
        <v>3050133</v>
      </c>
      <c r="F55" s="293"/>
      <c r="G55" s="293"/>
      <c r="H55" s="293"/>
      <c r="I55" s="293"/>
    </row>
    <row r="56" spans="1:9" x14ac:dyDescent="0.25">
      <c r="A56" s="294"/>
      <c r="B56" s="840" t="s">
        <v>803</v>
      </c>
      <c r="C56" s="840"/>
      <c r="D56" s="840"/>
      <c r="E56" s="599">
        <v>1634000</v>
      </c>
      <c r="F56" s="293"/>
      <c r="G56" s="293"/>
      <c r="H56" s="293"/>
      <c r="I56" s="293"/>
    </row>
    <row r="57" spans="1:9" x14ac:dyDescent="0.25">
      <c r="A57" s="294"/>
      <c r="B57" s="853" t="s">
        <v>352</v>
      </c>
      <c r="C57" s="853"/>
      <c r="D57" s="853"/>
      <c r="E57" s="599">
        <v>418900</v>
      </c>
      <c r="F57" s="293"/>
      <c r="G57" s="293"/>
      <c r="H57" s="293"/>
      <c r="I57" s="293"/>
    </row>
    <row r="58" spans="1:9" ht="15.75" thickBot="1" x14ac:dyDescent="0.3">
      <c r="A58" s="597"/>
      <c r="B58" s="844" t="s">
        <v>349</v>
      </c>
      <c r="C58" s="844"/>
      <c r="D58" s="844"/>
      <c r="E58" s="844"/>
      <c r="F58" s="604">
        <f>SUM(E50:E57)</f>
        <v>36203603</v>
      </c>
      <c r="G58" s="293"/>
      <c r="H58" s="293"/>
      <c r="I58" s="293"/>
    </row>
    <row r="59" spans="1:9" x14ac:dyDescent="0.25">
      <c r="A59" s="294"/>
      <c r="B59" s="300"/>
      <c r="C59" s="300"/>
      <c r="D59" s="300"/>
      <c r="E59" s="300"/>
      <c r="F59" s="605"/>
      <c r="G59" s="293"/>
      <c r="H59" s="293"/>
      <c r="I59" s="293"/>
    </row>
    <row r="60" spans="1:9" ht="15.75" thickBot="1" x14ac:dyDescent="0.3">
      <c r="A60" s="597"/>
      <c r="B60" s="844" t="s">
        <v>353</v>
      </c>
      <c r="C60" s="844"/>
      <c r="D60" s="844"/>
      <c r="E60" s="844"/>
      <c r="F60" s="604">
        <v>10316000</v>
      </c>
      <c r="G60" s="293"/>
      <c r="H60" s="293"/>
      <c r="I60" s="293"/>
    </row>
    <row r="61" spans="1:9" x14ac:dyDescent="0.25">
      <c r="A61" s="294"/>
      <c r="B61" s="302"/>
      <c r="C61" s="302"/>
      <c r="D61" s="302"/>
      <c r="E61" s="302"/>
      <c r="F61" s="605"/>
      <c r="G61" s="293"/>
      <c r="H61" s="293"/>
      <c r="I61" s="293"/>
    </row>
    <row r="62" spans="1:9" x14ac:dyDescent="0.25">
      <c r="A62" s="597"/>
      <c r="B62" s="854" t="s">
        <v>804</v>
      </c>
      <c r="C62" s="854"/>
      <c r="D62" s="854"/>
      <c r="E62" s="303">
        <v>1826880</v>
      </c>
      <c r="F62" s="603"/>
      <c r="G62" s="293"/>
      <c r="H62" s="293"/>
      <c r="I62" s="293"/>
    </row>
    <row r="63" spans="1:9" ht="15.75" thickBot="1" x14ac:dyDescent="0.3">
      <c r="A63" s="597"/>
      <c r="B63" s="844" t="s">
        <v>354</v>
      </c>
      <c r="C63" s="844"/>
      <c r="D63" s="844"/>
      <c r="E63" s="844"/>
      <c r="F63" s="604">
        <f>SUM(E62)</f>
        <v>1826880</v>
      </c>
      <c r="G63" s="293"/>
      <c r="H63" s="293"/>
      <c r="I63" s="293"/>
    </row>
    <row r="64" spans="1:9" x14ac:dyDescent="0.25">
      <c r="A64" s="294"/>
      <c r="B64" s="302"/>
      <c r="C64" s="302"/>
      <c r="D64" s="302"/>
      <c r="E64" s="302"/>
      <c r="F64" s="299"/>
      <c r="G64" s="293"/>
      <c r="H64" s="293"/>
      <c r="I64" s="293"/>
    </row>
    <row r="65" spans="1:9" x14ac:dyDescent="0.25">
      <c r="A65" s="597"/>
      <c r="B65" s="303" t="s">
        <v>355</v>
      </c>
      <c r="C65" s="303"/>
      <c r="D65" s="303"/>
      <c r="E65" s="606">
        <v>7605120</v>
      </c>
      <c r="F65" s="603"/>
      <c r="G65" s="293"/>
      <c r="H65" s="293"/>
      <c r="I65" s="293"/>
    </row>
    <row r="66" spans="1:9" x14ac:dyDescent="0.25">
      <c r="A66" s="597"/>
      <c r="B66" s="302" t="s">
        <v>356</v>
      </c>
      <c r="C66" s="302"/>
      <c r="D66" s="302"/>
      <c r="E66" s="607">
        <v>6766894</v>
      </c>
      <c r="F66" s="603"/>
      <c r="G66" s="293"/>
      <c r="H66" s="293"/>
      <c r="I66" s="293"/>
    </row>
    <row r="67" spans="1:9" x14ac:dyDescent="0.25">
      <c r="A67" s="597"/>
      <c r="B67" s="853" t="s">
        <v>713</v>
      </c>
      <c r="C67" s="853"/>
      <c r="D67" s="853"/>
      <c r="E67" s="608">
        <v>900030</v>
      </c>
      <c r="F67" s="603"/>
      <c r="G67" s="293"/>
      <c r="H67" s="293"/>
      <c r="I67" s="293"/>
    </row>
    <row r="68" spans="1:9" ht="15.75" thickBot="1" x14ac:dyDescent="0.3">
      <c r="A68" s="597"/>
      <c r="B68" s="844" t="s">
        <v>357</v>
      </c>
      <c r="C68" s="844"/>
      <c r="D68" s="844"/>
      <c r="E68" s="844"/>
      <c r="F68" s="604">
        <f>SUM(E65:E67)</f>
        <v>15272044</v>
      </c>
      <c r="G68" s="293"/>
      <c r="H68" s="293"/>
      <c r="I68" s="293"/>
    </row>
    <row r="69" spans="1:9" x14ac:dyDescent="0.25">
      <c r="A69" s="294"/>
      <c r="B69" s="300"/>
      <c r="C69" s="300"/>
      <c r="D69" s="300"/>
      <c r="E69" s="300"/>
      <c r="F69" s="605"/>
      <c r="G69" s="293"/>
      <c r="H69" s="293"/>
      <c r="I69" s="293"/>
    </row>
    <row r="70" spans="1:9" ht="15.75" thickBot="1" x14ac:dyDescent="0.3">
      <c r="A70" s="597"/>
      <c r="B70" s="844" t="s">
        <v>358</v>
      </c>
      <c r="C70" s="844"/>
      <c r="D70" s="844"/>
      <c r="E70" s="844"/>
      <c r="F70" s="604">
        <v>1399920</v>
      </c>
      <c r="G70" s="293"/>
      <c r="H70" s="293"/>
      <c r="I70" s="293"/>
    </row>
    <row r="71" spans="1:9" x14ac:dyDescent="0.25">
      <c r="A71" s="294"/>
      <c r="B71" s="854"/>
      <c r="C71" s="854"/>
      <c r="D71" s="854"/>
      <c r="E71" s="854"/>
      <c r="F71" s="299"/>
      <c r="G71" s="293"/>
      <c r="H71" s="293"/>
      <c r="I71" s="293"/>
    </row>
    <row r="72" spans="1:9" x14ac:dyDescent="0.25">
      <c r="A72" s="295" t="s">
        <v>359</v>
      </c>
      <c r="B72" s="306" t="s">
        <v>360</v>
      </c>
      <c r="C72" s="306"/>
      <c r="D72" s="306"/>
      <c r="E72" s="306"/>
      <c r="F72" s="600"/>
      <c r="G72" s="601">
        <f>SUM(F73:F74)</f>
        <v>5400000</v>
      </c>
      <c r="H72" s="293"/>
      <c r="I72" s="293"/>
    </row>
    <row r="73" spans="1:9" x14ac:dyDescent="0.25">
      <c r="A73" s="597"/>
      <c r="B73" s="840" t="s">
        <v>361</v>
      </c>
      <c r="C73" s="840"/>
      <c r="D73" s="840"/>
      <c r="E73" s="840"/>
      <c r="F73" s="600">
        <v>5000000</v>
      </c>
      <c r="G73" s="600"/>
      <c r="H73" s="293"/>
      <c r="I73" s="293"/>
    </row>
    <row r="74" spans="1:9" x14ac:dyDescent="0.25">
      <c r="A74" s="597"/>
      <c r="B74" s="840" t="s">
        <v>362</v>
      </c>
      <c r="C74" s="840"/>
      <c r="D74" s="840"/>
      <c r="E74" s="840"/>
      <c r="F74" s="600">
        <v>400000</v>
      </c>
      <c r="G74" s="600"/>
      <c r="H74" s="293"/>
      <c r="I74" s="293"/>
    </row>
    <row r="75" spans="1:9" x14ac:dyDescent="0.25">
      <c r="A75" s="294"/>
      <c r="B75" s="298"/>
      <c r="C75" s="298"/>
      <c r="D75" s="298"/>
      <c r="E75" s="298"/>
      <c r="F75" s="600"/>
      <c r="G75" s="600"/>
      <c r="H75" s="293"/>
      <c r="I75" s="293"/>
    </row>
    <row r="76" spans="1:9" x14ac:dyDescent="0.25">
      <c r="A76" s="295" t="s">
        <v>363</v>
      </c>
      <c r="B76" s="845" t="s">
        <v>364</v>
      </c>
      <c r="C76" s="845"/>
      <c r="D76" s="845"/>
      <c r="E76" s="845"/>
      <c r="F76" s="600"/>
      <c r="G76" s="601">
        <f>SUM(F77)</f>
        <v>4960000</v>
      </c>
      <c r="H76" s="293"/>
      <c r="I76" s="293"/>
    </row>
    <row r="77" spans="1:9" x14ac:dyDescent="0.25">
      <c r="A77" s="597"/>
      <c r="B77" s="840" t="s">
        <v>361</v>
      </c>
      <c r="C77" s="840"/>
      <c r="D77" s="840"/>
      <c r="E77" s="840"/>
      <c r="F77" s="600">
        <v>4960000</v>
      </c>
      <c r="G77" s="600"/>
      <c r="H77" s="293"/>
      <c r="I77" s="293"/>
    </row>
    <row r="78" spans="1:9" x14ac:dyDescent="0.25">
      <c r="A78" s="294"/>
      <c r="B78" s="298"/>
      <c r="C78" s="298"/>
      <c r="D78" s="298"/>
      <c r="E78" s="298"/>
      <c r="F78" s="600"/>
      <c r="G78" s="600"/>
      <c r="H78" s="293"/>
      <c r="I78" s="293"/>
    </row>
    <row r="79" spans="1:9" x14ac:dyDescent="0.25">
      <c r="A79" s="295" t="s">
        <v>365</v>
      </c>
      <c r="B79" s="843" t="s">
        <v>366</v>
      </c>
      <c r="C79" s="843"/>
      <c r="D79" s="843"/>
      <c r="E79" s="843"/>
      <c r="F79" s="601"/>
      <c r="G79" s="601">
        <f>SUM(F80)</f>
        <v>91200</v>
      </c>
      <c r="H79" s="293"/>
      <c r="I79" s="293"/>
    </row>
    <row r="80" spans="1:9" x14ac:dyDescent="0.25">
      <c r="A80" s="597"/>
      <c r="B80" s="840" t="s">
        <v>367</v>
      </c>
      <c r="C80" s="840"/>
      <c r="D80" s="840"/>
      <c r="E80" s="298"/>
      <c r="F80" s="600">
        <v>91200</v>
      </c>
      <c r="G80" s="600"/>
      <c r="H80" s="293"/>
      <c r="I80" s="293"/>
    </row>
    <row r="81" spans="1:9" x14ac:dyDescent="0.25">
      <c r="A81" s="294"/>
      <c r="B81" s="298"/>
      <c r="C81" s="298"/>
      <c r="D81" s="298"/>
      <c r="E81" s="298"/>
      <c r="F81" s="600"/>
      <c r="G81" s="600"/>
      <c r="H81" s="293"/>
      <c r="I81" s="293"/>
    </row>
    <row r="82" spans="1:9" x14ac:dyDescent="0.25">
      <c r="A82" s="291">
        <v>107051</v>
      </c>
      <c r="B82" s="843" t="s">
        <v>107</v>
      </c>
      <c r="C82" s="843"/>
      <c r="D82" s="843"/>
      <c r="E82" s="843"/>
      <c r="F82" s="600"/>
      <c r="G82" s="601">
        <f>SUM(F83:F84)</f>
        <v>3900000</v>
      </c>
      <c r="H82" s="293"/>
      <c r="I82" s="293"/>
    </row>
    <row r="83" spans="1:9" x14ac:dyDescent="0.25">
      <c r="A83" s="597"/>
      <c r="B83" s="298" t="s">
        <v>368</v>
      </c>
      <c r="C83" s="298"/>
      <c r="D83" s="298"/>
      <c r="E83" s="298"/>
      <c r="F83" s="600">
        <v>3071000</v>
      </c>
      <c r="G83" s="600"/>
      <c r="H83" s="293"/>
      <c r="I83" s="293"/>
    </row>
    <row r="84" spans="1:9" x14ac:dyDescent="0.25">
      <c r="A84" s="597"/>
      <c r="B84" s="840" t="s">
        <v>863</v>
      </c>
      <c r="C84" s="840"/>
      <c r="D84" s="298"/>
      <c r="E84" s="298"/>
      <c r="F84" s="600">
        <v>829000</v>
      </c>
      <c r="G84" s="600"/>
      <c r="H84" s="293"/>
      <c r="I84" s="293"/>
    </row>
    <row r="85" spans="1:9" x14ac:dyDescent="0.25">
      <c r="A85" s="294"/>
      <c r="B85" s="298"/>
      <c r="C85" s="298"/>
      <c r="D85" s="298"/>
      <c r="E85" s="298"/>
      <c r="F85" s="600"/>
      <c r="G85" s="600"/>
      <c r="H85" s="293"/>
      <c r="I85" s="293"/>
    </row>
    <row r="86" spans="1:9" x14ac:dyDescent="0.25">
      <c r="A86" s="295" t="s">
        <v>369</v>
      </c>
      <c r="B86" s="843" t="s">
        <v>370</v>
      </c>
      <c r="C86" s="843"/>
      <c r="D86" s="843"/>
      <c r="E86" s="843"/>
      <c r="F86" s="600"/>
      <c r="G86" s="601">
        <f>SUM(F87)</f>
        <v>180000</v>
      </c>
      <c r="H86" s="293"/>
      <c r="I86" s="293"/>
    </row>
    <row r="87" spans="1:9" x14ac:dyDescent="0.25">
      <c r="A87" s="597"/>
      <c r="B87" s="840" t="s">
        <v>720</v>
      </c>
      <c r="C87" s="840"/>
      <c r="D87" s="840"/>
      <c r="E87" s="840"/>
      <c r="F87" s="600">
        <v>180000</v>
      </c>
      <c r="G87" s="600"/>
      <c r="H87" s="293"/>
      <c r="I87" s="293"/>
    </row>
    <row r="88" spans="1:9" x14ac:dyDescent="0.25">
      <c r="A88" s="294"/>
      <c r="B88" s="293"/>
      <c r="C88" s="293"/>
      <c r="D88" s="293"/>
      <c r="E88" s="293"/>
      <c r="F88" s="600"/>
      <c r="G88" s="600"/>
      <c r="H88" s="293"/>
      <c r="I88" s="293"/>
    </row>
    <row r="89" spans="1:9" x14ac:dyDescent="0.25">
      <c r="A89" s="295" t="s">
        <v>718</v>
      </c>
      <c r="B89" s="843" t="s">
        <v>719</v>
      </c>
      <c r="C89" s="843"/>
      <c r="D89" s="843"/>
      <c r="E89" s="843"/>
      <c r="F89" s="600"/>
      <c r="G89" s="601">
        <f>SUM(F90:F92)</f>
        <v>50237000</v>
      </c>
      <c r="H89" s="293"/>
      <c r="I89" s="293"/>
    </row>
    <row r="90" spans="1:9" x14ac:dyDescent="0.25">
      <c r="A90" s="597"/>
      <c r="B90" s="840" t="s">
        <v>720</v>
      </c>
      <c r="C90" s="840"/>
      <c r="D90" s="840"/>
      <c r="E90" s="840"/>
      <c r="F90" s="600">
        <v>48900000</v>
      </c>
      <c r="G90" s="600"/>
      <c r="H90" s="293"/>
      <c r="I90" s="293"/>
    </row>
    <row r="91" spans="1:9" x14ac:dyDescent="0.25">
      <c r="A91" s="597"/>
      <c r="B91" s="840" t="s">
        <v>12</v>
      </c>
      <c r="C91" s="840"/>
      <c r="D91" s="840"/>
      <c r="E91" s="840"/>
      <c r="F91" s="600">
        <v>1050000</v>
      </c>
      <c r="G91" s="600"/>
      <c r="H91" s="293"/>
      <c r="I91" s="293"/>
    </row>
    <row r="92" spans="1:9" x14ac:dyDescent="0.25">
      <c r="A92" s="597"/>
      <c r="B92" s="840" t="s">
        <v>728</v>
      </c>
      <c r="C92" s="840"/>
      <c r="D92" s="840"/>
      <c r="E92" s="840"/>
      <c r="F92" s="600">
        <v>287000</v>
      </c>
      <c r="G92" s="600"/>
      <c r="H92" s="293"/>
      <c r="I92" s="293"/>
    </row>
    <row r="93" spans="1:9" x14ac:dyDescent="0.25">
      <c r="A93" s="592"/>
      <c r="B93" s="593"/>
      <c r="C93" s="593"/>
      <c r="D93" s="593"/>
      <c r="E93" s="593"/>
      <c r="F93" s="600"/>
      <c r="G93" s="600"/>
      <c r="H93" s="293"/>
      <c r="I93" s="293"/>
    </row>
    <row r="94" spans="1:9" x14ac:dyDescent="0.25">
      <c r="A94" s="295" t="s">
        <v>427</v>
      </c>
      <c r="B94" s="843" t="s">
        <v>722</v>
      </c>
      <c r="C94" s="843"/>
      <c r="D94" s="843"/>
      <c r="E94" s="843"/>
      <c r="F94" s="600"/>
      <c r="G94" s="601">
        <f>SUM(F95:F95)</f>
        <v>120000</v>
      </c>
      <c r="H94" s="293"/>
      <c r="I94" s="293"/>
    </row>
    <row r="95" spans="1:9" x14ac:dyDescent="0.25">
      <c r="A95" s="597"/>
      <c r="B95" s="840" t="s">
        <v>864</v>
      </c>
      <c r="C95" s="840"/>
      <c r="D95" s="840"/>
      <c r="E95" s="293"/>
      <c r="F95" s="600">
        <v>120000</v>
      </c>
      <c r="G95" s="600"/>
      <c r="H95" s="293"/>
      <c r="I95" s="293"/>
    </row>
    <row r="96" spans="1:9" ht="17.25" customHeight="1" x14ac:dyDescent="0.25">
      <c r="A96" s="297"/>
      <c r="B96" s="850" t="s">
        <v>372</v>
      </c>
      <c r="C96" s="850"/>
      <c r="D96" s="850"/>
      <c r="E96" s="850"/>
      <c r="F96" s="609"/>
      <c r="G96" s="610">
        <f>SUM(G7,G11,G38,G18,G72,G76,G79,G82,G89,G86,G94,G33)</f>
        <v>210211733</v>
      </c>
      <c r="H96" s="293"/>
      <c r="I96" s="293"/>
    </row>
    <row r="97" spans="1:9" ht="17.25" customHeight="1" x14ac:dyDescent="0.25">
      <c r="A97" s="297"/>
      <c r="B97" s="304"/>
      <c r="C97" s="304"/>
      <c r="D97" s="304"/>
      <c r="E97" s="304"/>
      <c r="F97" s="603"/>
      <c r="G97" s="611"/>
      <c r="H97" s="293"/>
      <c r="I97" s="293"/>
    </row>
    <row r="98" spans="1:9" ht="15.75" x14ac:dyDescent="0.25">
      <c r="A98" s="295" t="s">
        <v>373</v>
      </c>
      <c r="B98" s="851" t="s">
        <v>717</v>
      </c>
      <c r="C98" s="851"/>
      <c r="D98" s="851"/>
      <c r="E98" s="851"/>
      <c r="F98" s="612">
        <v>58088855</v>
      </c>
      <c r="G98" s="612"/>
    </row>
    <row r="99" spans="1:9" ht="24" customHeight="1" x14ac:dyDescent="0.25">
      <c r="B99" s="849" t="s">
        <v>374</v>
      </c>
      <c r="C99" s="849"/>
      <c r="D99" s="849"/>
      <c r="E99" s="849"/>
      <c r="F99" s="613"/>
      <c r="G99" s="613">
        <f>SUM(G96,F98)</f>
        <v>268300588</v>
      </c>
    </row>
  </sheetData>
  <mergeCells count="75">
    <mergeCell ref="B16:E16"/>
    <mergeCell ref="B12:E12"/>
    <mergeCell ref="B30:E30"/>
    <mergeCell ref="B31:E31"/>
    <mergeCell ref="B32:E32"/>
    <mergeCell ref="B13:E13"/>
    <mergeCell ref="B24:E24"/>
    <mergeCell ref="B27:E27"/>
    <mergeCell ref="B28:E28"/>
    <mergeCell ref="B29:E29"/>
    <mergeCell ref="B25:E25"/>
    <mergeCell ref="B57:D57"/>
    <mergeCell ref="B58:E58"/>
    <mergeCell ref="B74:E74"/>
    <mergeCell ref="B71:E71"/>
    <mergeCell ref="B8:E8"/>
    <mergeCell ref="B33:E33"/>
    <mergeCell ref="B9:E9"/>
    <mergeCell ref="B11:E11"/>
    <mergeCell ref="B14:E14"/>
    <mergeCell ref="B15:E15"/>
    <mergeCell ref="B18:E18"/>
    <mergeCell ref="B19:E19"/>
    <mergeCell ref="B20:E20"/>
    <mergeCell ref="B21:E21"/>
    <mergeCell ref="B22:E22"/>
    <mergeCell ref="B23:E23"/>
    <mergeCell ref="B54:D54"/>
    <mergeCell ref="B68:E68"/>
    <mergeCell ref="B42:D42"/>
    <mergeCell ref="B43:D43"/>
    <mergeCell ref="B44:D44"/>
    <mergeCell ref="B45:E45"/>
    <mergeCell ref="B46:E46"/>
    <mergeCell ref="B67:D67"/>
    <mergeCell ref="B62:D62"/>
    <mergeCell ref="B49:E49"/>
    <mergeCell ref="B50:D50"/>
    <mergeCell ref="B51:D51"/>
    <mergeCell ref="B52:D52"/>
    <mergeCell ref="B53:D53"/>
    <mergeCell ref="B55:D55"/>
    <mergeCell ref="B56:D56"/>
    <mergeCell ref="B40:E40"/>
    <mergeCell ref="B41:D41"/>
    <mergeCell ref="B91:E91"/>
    <mergeCell ref="B99:E99"/>
    <mergeCell ref="B80:D80"/>
    <mergeCell ref="B82:E82"/>
    <mergeCell ref="B86:E86"/>
    <mergeCell ref="B87:E87"/>
    <mergeCell ref="B89:E89"/>
    <mergeCell ref="B90:E90"/>
    <mergeCell ref="B94:E94"/>
    <mergeCell ref="B95:D95"/>
    <mergeCell ref="B96:E96"/>
    <mergeCell ref="B98:E98"/>
    <mergeCell ref="B77:E77"/>
    <mergeCell ref="B60:E60"/>
    <mergeCell ref="B92:E92"/>
    <mergeCell ref="B26:E26"/>
    <mergeCell ref="A1:G1"/>
    <mergeCell ref="A4:G4"/>
    <mergeCell ref="A3:G3"/>
    <mergeCell ref="A5:G5"/>
    <mergeCell ref="B79:E79"/>
    <mergeCell ref="B63:E63"/>
    <mergeCell ref="B70:E70"/>
    <mergeCell ref="B73:E73"/>
    <mergeCell ref="B76:E76"/>
    <mergeCell ref="B47:E47"/>
    <mergeCell ref="B37:E37"/>
    <mergeCell ref="B38:E38"/>
    <mergeCell ref="B84:C84"/>
    <mergeCell ref="B39:E39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8"/>
  <sheetViews>
    <sheetView topLeftCell="A214" zoomScaleNormal="100" workbookViewId="0">
      <selection activeCell="H254" sqref="H254"/>
    </sheetView>
  </sheetViews>
  <sheetFormatPr defaultRowHeight="15" x14ac:dyDescent="0.25"/>
  <cols>
    <col min="1" max="1" width="9" customWidth="1"/>
    <col min="5" max="5" width="17.85546875" customWidth="1"/>
    <col min="6" max="6" width="10.140625" bestFit="1" customWidth="1"/>
    <col min="7" max="7" width="12.5703125" customWidth="1"/>
    <col min="8" max="8" width="8.42578125" customWidth="1"/>
    <col min="257" max="257" width="10.5703125" customWidth="1"/>
    <col min="261" max="261" width="14.5703125" customWidth="1"/>
    <col min="513" max="513" width="10.5703125" customWidth="1"/>
    <col min="517" max="517" width="14.5703125" customWidth="1"/>
    <col min="769" max="769" width="10.5703125" customWidth="1"/>
    <col min="773" max="773" width="14.5703125" customWidth="1"/>
    <col min="1025" max="1025" width="10.5703125" customWidth="1"/>
    <col min="1029" max="1029" width="14.5703125" customWidth="1"/>
    <col min="1281" max="1281" width="10.5703125" customWidth="1"/>
    <col min="1285" max="1285" width="14.5703125" customWidth="1"/>
    <col min="1537" max="1537" width="10.5703125" customWidth="1"/>
    <col min="1541" max="1541" width="14.5703125" customWidth="1"/>
    <col min="1793" max="1793" width="10.5703125" customWidth="1"/>
    <col min="1797" max="1797" width="14.5703125" customWidth="1"/>
    <col min="2049" max="2049" width="10.5703125" customWidth="1"/>
    <col min="2053" max="2053" width="14.5703125" customWidth="1"/>
    <col min="2305" max="2305" width="10.5703125" customWidth="1"/>
    <col min="2309" max="2309" width="14.5703125" customWidth="1"/>
    <col min="2561" max="2561" width="10.5703125" customWidth="1"/>
    <col min="2565" max="2565" width="14.5703125" customWidth="1"/>
    <col min="2817" max="2817" width="10.5703125" customWidth="1"/>
    <col min="2821" max="2821" width="14.5703125" customWidth="1"/>
    <col min="3073" max="3073" width="10.5703125" customWidth="1"/>
    <col min="3077" max="3077" width="14.5703125" customWidth="1"/>
    <col min="3329" max="3329" width="10.5703125" customWidth="1"/>
    <col min="3333" max="3333" width="14.5703125" customWidth="1"/>
    <col min="3585" max="3585" width="10.5703125" customWidth="1"/>
    <col min="3589" max="3589" width="14.5703125" customWidth="1"/>
    <col min="3841" max="3841" width="10.5703125" customWidth="1"/>
    <col min="3845" max="3845" width="14.5703125" customWidth="1"/>
    <col min="4097" max="4097" width="10.5703125" customWidth="1"/>
    <col min="4101" max="4101" width="14.5703125" customWidth="1"/>
    <col min="4353" max="4353" width="10.5703125" customWidth="1"/>
    <col min="4357" max="4357" width="14.5703125" customWidth="1"/>
    <col min="4609" max="4609" width="10.5703125" customWidth="1"/>
    <col min="4613" max="4613" width="14.5703125" customWidth="1"/>
    <col min="4865" max="4865" width="10.5703125" customWidth="1"/>
    <col min="4869" max="4869" width="14.5703125" customWidth="1"/>
    <col min="5121" max="5121" width="10.5703125" customWidth="1"/>
    <col min="5125" max="5125" width="14.5703125" customWidth="1"/>
    <col min="5377" max="5377" width="10.5703125" customWidth="1"/>
    <col min="5381" max="5381" width="14.5703125" customWidth="1"/>
    <col min="5633" max="5633" width="10.5703125" customWidth="1"/>
    <col min="5637" max="5637" width="14.5703125" customWidth="1"/>
    <col min="5889" max="5889" width="10.5703125" customWidth="1"/>
    <col min="5893" max="5893" width="14.5703125" customWidth="1"/>
    <col min="6145" max="6145" width="10.5703125" customWidth="1"/>
    <col min="6149" max="6149" width="14.5703125" customWidth="1"/>
    <col min="6401" max="6401" width="10.5703125" customWidth="1"/>
    <col min="6405" max="6405" width="14.5703125" customWidth="1"/>
    <col min="6657" max="6657" width="10.5703125" customWidth="1"/>
    <col min="6661" max="6661" width="14.5703125" customWidth="1"/>
    <col min="6913" max="6913" width="10.5703125" customWidth="1"/>
    <col min="6917" max="6917" width="14.5703125" customWidth="1"/>
    <col min="7169" max="7169" width="10.5703125" customWidth="1"/>
    <col min="7173" max="7173" width="14.5703125" customWidth="1"/>
    <col min="7425" max="7425" width="10.5703125" customWidth="1"/>
    <col min="7429" max="7429" width="14.5703125" customWidth="1"/>
    <col min="7681" max="7681" width="10.5703125" customWidth="1"/>
    <col min="7685" max="7685" width="14.5703125" customWidth="1"/>
    <col min="7937" max="7937" width="10.5703125" customWidth="1"/>
    <col min="7941" max="7941" width="14.5703125" customWidth="1"/>
    <col min="8193" max="8193" width="10.5703125" customWidth="1"/>
    <col min="8197" max="8197" width="14.5703125" customWidth="1"/>
    <col min="8449" max="8449" width="10.5703125" customWidth="1"/>
    <col min="8453" max="8453" width="14.5703125" customWidth="1"/>
    <col min="8705" max="8705" width="10.5703125" customWidth="1"/>
    <col min="8709" max="8709" width="14.5703125" customWidth="1"/>
    <col min="8961" max="8961" width="10.5703125" customWidth="1"/>
    <col min="8965" max="8965" width="14.5703125" customWidth="1"/>
    <col min="9217" max="9217" width="10.5703125" customWidth="1"/>
    <col min="9221" max="9221" width="14.5703125" customWidth="1"/>
    <col min="9473" max="9473" width="10.5703125" customWidth="1"/>
    <col min="9477" max="9477" width="14.5703125" customWidth="1"/>
    <col min="9729" max="9729" width="10.5703125" customWidth="1"/>
    <col min="9733" max="9733" width="14.5703125" customWidth="1"/>
    <col min="9985" max="9985" width="10.5703125" customWidth="1"/>
    <col min="9989" max="9989" width="14.5703125" customWidth="1"/>
    <col min="10241" max="10241" width="10.5703125" customWidth="1"/>
    <col min="10245" max="10245" width="14.5703125" customWidth="1"/>
    <col min="10497" max="10497" width="10.5703125" customWidth="1"/>
    <col min="10501" max="10501" width="14.5703125" customWidth="1"/>
    <col min="10753" max="10753" width="10.5703125" customWidth="1"/>
    <col min="10757" max="10757" width="14.5703125" customWidth="1"/>
    <col min="11009" max="11009" width="10.5703125" customWidth="1"/>
    <col min="11013" max="11013" width="14.5703125" customWidth="1"/>
    <col min="11265" max="11265" width="10.5703125" customWidth="1"/>
    <col min="11269" max="11269" width="14.5703125" customWidth="1"/>
    <col min="11521" max="11521" width="10.5703125" customWidth="1"/>
    <col min="11525" max="11525" width="14.5703125" customWidth="1"/>
    <col min="11777" max="11777" width="10.5703125" customWidth="1"/>
    <col min="11781" max="11781" width="14.5703125" customWidth="1"/>
    <col min="12033" max="12033" width="10.5703125" customWidth="1"/>
    <col min="12037" max="12037" width="14.5703125" customWidth="1"/>
    <col min="12289" max="12289" width="10.5703125" customWidth="1"/>
    <col min="12293" max="12293" width="14.5703125" customWidth="1"/>
    <col min="12545" max="12545" width="10.5703125" customWidth="1"/>
    <col min="12549" max="12549" width="14.5703125" customWidth="1"/>
    <col min="12801" max="12801" width="10.5703125" customWidth="1"/>
    <col min="12805" max="12805" width="14.5703125" customWidth="1"/>
    <col min="13057" max="13057" width="10.5703125" customWidth="1"/>
    <col min="13061" max="13061" width="14.5703125" customWidth="1"/>
    <col min="13313" max="13313" width="10.5703125" customWidth="1"/>
    <col min="13317" max="13317" width="14.5703125" customWidth="1"/>
    <col min="13569" max="13569" width="10.5703125" customWidth="1"/>
    <col min="13573" max="13573" width="14.5703125" customWidth="1"/>
    <col min="13825" max="13825" width="10.5703125" customWidth="1"/>
    <col min="13829" max="13829" width="14.5703125" customWidth="1"/>
    <col min="14081" max="14081" width="10.5703125" customWidth="1"/>
    <col min="14085" max="14085" width="14.5703125" customWidth="1"/>
    <col min="14337" max="14337" width="10.5703125" customWidth="1"/>
    <col min="14341" max="14341" width="14.5703125" customWidth="1"/>
    <col min="14593" max="14593" width="10.5703125" customWidth="1"/>
    <col min="14597" max="14597" width="14.5703125" customWidth="1"/>
    <col min="14849" max="14849" width="10.5703125" customWidth="1"/>
    <col min="14853" max="14853" width="14.5703125" customWidth="1"/>
    <col min="15105" max="15105" width="10.5703125" customWidth="1"/>
    <col min="15109" max="15109" width="14.5703125" customWidth="1"/>
    <col min="15361" max="15361" width="10.5703125" customWidth="1"/>
    <col min="15365" max="15365" width="14.5703125" customWidth="1"/>
    <col min="15617" max="15617" width="10.5703125" customWidth="1"/>
    <col min="15621" max="15621" width="14.5703125" customWidth="1"/>
    <col min="15873" max="15873" width="10.5703125" customWidth="1"/>
    <col min="15877" max="15877" width="14.5703125" customWidth="1"/>
    <col min="16129" max="16129" width="10.5703125" customWidth="1"/>
    <col min="16133" max="16133" width="14.5703125" customWidth="1"/>
  </cols>
  <sheetData>
    <row r="1" spans="1:9" ht="15.75" x14ac:dyDescent="0.25">
      <c r="A1" s="862" t="s">
        <v>879</v>
      </c>
      <c r="B1" s="862"/>
      <c r="C1" s="862"/>
      <c r="D1" s="862"/>
      <c r="E1" s="862"/>
      <c r="F1" s="862"/>
      <c r="G1" s="862"/>
      <c r="H1" s="862"/>
      <c r="I1" s="308"/>
    </row>
    <row r="3" spans="1:9" x14ac:dyDescent="0.25">
      <c r="A3" s="842" t="s">
        <v>328</v>
      </c>
      <c r="B3" s="842"/>
      <c r="C3" s="842"/>
      <c r="D3" s="842"/>
      <c r="E3" s="842"/>
      <c r="F3" s="842"/>
      <c r="G3" s="842"/>
      <c r="H3" s="842"/>
      <c r="I3" s="290"/>
    </row>
    <row r="4" spans="1:9" x14ac:dyDescent="0.25">
      <c r="A4" s="842" t="s">
        <v>794</v>
      </c>
      <c r="B4" s="842"/>
      <c r="C4" s="842"/>
      <c r="D4" s="842"/>
      <c r="E4" s="842"/>
      <c r="F4" s="842"/>
      <c r="G4" s="842"/>
      <c r="H4" s="842"/>
      <c r="I4" s="290"/>
    </row>
    <row r="5" spans="1:9" x14ac:dyDescent="0.25">
      <c r="A5" s="842" t="s">
        <v>375</v>
      </c>
      <c r="B5" s="842"/>
      <c r="C5" s="842"/>
      <c r="D5" s="842"/>
      <c r="E5" s="842"/>
      <c r="F5" s="842"/>
      <c r="G5" s="842"/>
      <c r="H5" s="842"/>
      <c r="I5" s="290"/>
    </row>
    <row r="6" spans="1:9" ht="11.25" customHeight="1" x14ac:dyDescent="0.25">
      <c r="A6" s="293"/>
      <c r="B6" s="293"/>
      <c r="C6" s="293"/>
      <c r="D6" s="293"/>
      <c r="E6" s="293"/>
      <c r="F6" s="294"/>
      <c r="G6" s="294"/>
      <c r="H6" s="293"/>
      <c r="I6" s="293"/>
    </row>
    <row r="7" spans="1:9" x14ac:dyDescent="0.25">
      <c r="A7" s="309" t="s">
        <v>333</v>
      </c>
      <c r="B7" s="855" t="s">
        <v>334</v>
      </c>
      <c r="C7" s="855"/>
      <c r="D7" s="855"/>
      <c r="E7" s="855"/>
      <c r="F7" s="600"/>
      <c r="G7" s="601">
        <f>SUM(F8:F35,F36)</f>
        <v>56766603</v>
      </c>
      <c r="H7" s="293"/>
      <c r="I7" s="293"/>
    </row>
    <row r="8" spans="1:9" x14ac:dyDescent="0.25">
      <c r="A8" s="293"/>
      <c r="B8" s="840" t="s">
        <v>376</v>
      </c>
      <c r="C8" s="840"/>
      <c r="D8" s="840"/>
      <c r="E8" s="840"/>
      <c r="F8" s="600">
        <v>5653000</v>
      </c>
      <c r="G8" s="600"/>
      <c r="H8" s="293"/>
      <c r="I8" s="293"/>
    </row>
    <row r="9" spans="1:9" x14ac:dyDescent="0.25">
      <c r="A9" s="293"/>
      <c r="B9" s="840" t="s">
        <v>377</v>
      </c>
      <c r="C9" s="840"/>
      <c r="D9" s="840"/>
      <c r="E9" s="840"/>
      <c r="F9" s="600">
        <v>1211000</v>
      </c>
      <c r="G9" s="600"/>
      <c r="H9" s="293"/>
      <c r="I9" s="293"/>
    </row>
    <row r="10" spans="1:9" x14ac:dyDescent="0.25">
      <c r="A10" s="293"/>
      <c r="B10" s="840" t="s">
        <v>723</v>
      </c>
      <c r="C10" s="840"/>
      <c r="D10" s="840"/>
      <c r="E10" s="840"/>
      <c r="F10" s="600">
        <v>27000</v>
      </c>
      <c r="G10" s="600"/>
      <c r="H10" s="293"/>
      <c r="I10" s="293"/>
    </row>
    <row r="11" spans="1:9" x14ac:dyDescent="0.25">
      <c r="A11" s="293"/>
      <c r="B11" s="840" t="s">
        <v>378</v>
      </c>
      <c r="C11" s="840"/>
      <c r="D11" s="840"/>
      <c r="E11" s="840"/>
      <c r="F11" s="600">
        <v>25000</v>
      </c>
      <c r="G11" s="600"/>
      <c r="H11" s="293"/>
      <c r="I11" s="293"/>
    </row>
    <row r="12" spans="1:9" x14ac:dyDescent="0.25">
      <c r="A12" s="293"/>
      <c r="B12" s="840" t="s">
        <v>465</v>
      </c>
      <c r="C12" s="840"/>
      <c r="D12" s="840"/>
      <c r="E12" s="840"/>
      <c r="F12" s="600">
        <v>50000</v>
      </c>
      <c r="G12" s="600"/>
      <c r="H12" s="293"/>
      <c r="I12" s="293"/>
    </row>
    <row r="13" spans="1:9" x14ac:dyDescent="0.25">
      <c r="A13" s="293"/>
      <c r="B13" s="840" t="s">
        <v>724</v>
      </c>
      <c r="C13" s="840"/>
      <c r="D13" s="840"/>
      <c r="E13" s="840"/>
      <c r="F13" s="600">
        <v>550000</v>
      </c>
      <c r="G13" s="600"/>
      <c r="H13" s="293"/>
      <c r="I13" s="293"/>
    </row>
    <row r="14" spans="1:9" x14ac:dyDescent="0.25">
      <c r="A14" s="293"/>
      <c r="B14" s="840" t="s">
        <v>469</v>
      </c>
      <c r="C14" s="840"/>
      <c r="D14" s="840"/>
      <c r="E14" s="840"/>
      <c r="F14" s="600">
        <v>350000</v>
      </c>
      <c r="G14" s="600"/>
      <c r="H14" s="293"/>
      <c r="I14" s="293"/>
    </row>
    <row r="15" spans="1:9" x14ac:dyDescent="0.25">
      <c r="A15" s="293"/>
      <c r="B15" s="840" t="s">
        <v>470</v>
      </c>
      <c r="C15" s="840"/>
      <c r="D15" s="840"/>
      <c r="E15" s="840"/>
      <c r="F15" s="600">
        <v>115000</v>
      </c>
      <c r="G15" s="600"/>
      <c r="H15" s="293"/>
      <c r="I15" s="293"/>
    </row>
    <row r="16" spans="1:9" x14ac:dyDescent="0.25">
      <c r="A16" s="293"/>
      <c r="B16" s="840" t="s">
        <v>379</v>
      </c>
      <c r="C16" s="840"/>
      <c r="D16" s="840"/>
      <c r="E16" s="840"/>
      <c r="F16" s="600">
        <v>300000</v>
      </c>
      <c r="G16" s="600"/>
      <c r="H16" s="293"/>
      <c r="I16" s="293"/>
    </row>
    <row r="17" spans="1:9" x14ac:dyDescent="0.25">
      <c r="A17" s="293"/>
      <c r="B17" s="840" t="s">
        <v>380</v>
      </c>
      <c r="C17" s="840"/>
      <c r="D17" s="840"/>
      <c r="E17" s="840"/>
      <c r="F17" s="600">
        <v>550000</v>
      </c>
      <c r="G17" s="600"/>
      <c r="H17" s="293"/>
      <c r="I17" s="293"/>
    </row>
    <row r="18" spans="1:9" x14ac:dyDescent="0.25">
      <c r="A18" s="293"/>
      <c r="B18" s="840" t="s">
        <v>425</v>
      </c>
      <c r="C18" s="840"/>
      <c r="D18" s="840"/>
      <c r="E18" s="840"/>
      <c r="F18" s="600">
        <v>1100000</v>
      </c>
      <c r="G18" s="600"/>
      <c r="H18" s="293"/>
      <c r="I18" s="293"/>
    </row>
    <row r="19" spans="1:9" x14ac:dyDescent="0.25">
      <c r="A19" s="293"/>
      <c r="B19" s="840" t="s">
        <v>381</v>
      </c>
      <c r="C19" s="840"/>
      <c r="D19" s="840"/>
      <c r="E19" s="840"/>
      <c r="F19" s="600">
        <v>50000</v>
      </c>
      <c r="G19" s="600"/>
      <c r="H19" s="293"/>
      <c r="I19" s="293"/>
    </row>
    <row r="20" spans="1:9" x14ac:dyDescent="0.25">
      <c r="A20" s="293"/>
      <c r="B20" s="840" t="s">
        <v>382</v>
      </c>
      <c r="C20" s="840"/>
      <c r="D20" s="840"/>
      <c r="E20" s="840"/>
      <c r="F20" s="600">
        <v>200000</v>
      </c>
      <c r="G20" s="600"/>
      <c r="H20" s="293"/>
      <c r="I20" s="293"/>
    </row>
    <row r="21" spans="1:9" x14ac:dyDescent="0.25">
      <c r="A21" s="293"/>
      <c r="B21" s="840" t="s">
        <v>811</v>
      </c>
      <c r="C21" s="840"/>
      <c r="D21" s="840"/>
      <c r="E21" s="840"/>
      <c r="F21" s="600">
        <v>350000</v>
      </c>
      <c r="G21" s="600"/>
      <c r="H21" s="293"/>
      <c r="I21" s="293"/>
    </row>
    <row r="22" spans="1:9" x14ac:dyDescent="0.25">
      <c r="A22" s="293"/>
      <c r="B22" s="840" t="s">
        <v>725</v>
      </c>
      <c r="C22" s="840"/>
      <c r="D22" s="840"/>
      <c r="E22" s="840"/>
      <c r="F22" s="600">
        <v>50000</v>
      </c>
      <c r="G22" s="600"/>
      <c r="H22" s="293"/>
      <c r="I22" s="293"/>
    </row>
    <row r="23" spans="1:9" x14ac:dyDescent="0.25">
      <c r="A23" s="293"/>
      <c r="B23" s="840" t="s">
        <v>383</v>
      </c>
      <c r="C23" s="840"/>
      <c r="D23" s="840"/>
      <c r="E23" s="840"/>
      <c r="F23" s="600">
        <v>1050000</v>
      </c>
      <c r="G23" s="600"/>
      <c r="H23" s="293"/>
      <c r="I23" s="293"/>
    </row>
    <row r="24" spans="1:9" x14ac:dyDescent="0.25">
      <c r="A24" s="293"/>
      <c r="B24" s="840" t="s">
        <v>726</v>
      </c>
      <c r="C24" s="840"/>
      <c r="D24" s="840"/>
      <c r="E24" s="840"/>
      <c r="F24" s="600">
        <v>2520000</v>
      </c>
      <c r="G24" s="600"/>
      <c r="H24" s="293"/>
      <c r="I24" s="293"/>
    </row>
    <row r="25" spans="1:9" x14ac:dyDescent="0.25">
      <c r="A25" s="293"/>
      <c r="B25" s="840" t="s">
        <v>727</v>
      </c>
      <c r="C25" s="840"/>
      <c r="D25" s="840"/>
      <c r="E25" s="840"/>
      <c r="F25" s="600">
        <v>1562000</v>
      </c>
      <c r="G25" s="600"/>
      <c r="H25" s="293"/>
      <c r="I25" s="293"/>
    </row>
    <row r="26" spans="1:9" x14ac:dyDescent="0.25">
      <c r="A26" s="293"/>
      <c r="B26" s="840" t="s">
        <v>728</v>
      </c>
      <c r="C26" s="840"/>
      <c r="D26" s="840"/>
      <c r="E26" s="840"/>
      <c r="F26" s="600">
        <v>167000</v>
      </c>
      <c r="G26" s="600"/>
      <c r="H26" s="293"/>
      <c r="I26" s="293"/>
    </row>
    <row r="27" spans="1:9" x14ac:dyDescent="0.25">
      <c r="A27" s="293"/>
      <c r="B27" s="840" t="s">
        <v>385</v>
      </c>
      <c r="C27" s="840"/>
      <c r="D27" s="840"/>
      <c r="E27" s="840"/>
      <c r="F27" s="600">
        <f>SUM(E28:E33)</f>
        <v>38670603</v>
      </c>
      <c r="G27" s="600"/>
      <c r="H27" s="293"/>
      <c r="I27" s="293"/>
    </row>
    <row r="28" spans="1:9" x14ac:dyDescent="0.25">
      <c r="A28" s="293"/>
      <c r="B28" s="298" t="s">
        <v>386</v>
      </c>
      <c r="C28" s="298"/>
      <c r="D28" s="298"/>
      <c r="E28" s="622">
        <v>100000</v>
      </c>
      <c r="F28" s="600"/>
      <c r="G28" s="600"/>
      <c r="H28" s="293"/>
      <c r="I28" s="293"/>
    </row>
    <row r="29" spans="1:9" x14ac:dyDescent="0.25">
      <c r="A29" s="293"/>
      <c r="B29" s="638" t="s">
        <v>812</v>
      </c>
      <c r="C29" s="638"/>
      <c r="D29" s="638"/>
      <c r="E29" s="622">
        <v>300000</v>
      </c>
      <c r="F29" s="600"/>
      <c r="G29" s="600"/>
      <c r="H29" s="293"/>
      <c r="I29" s="293"/>
    </row>
    <row r="30" spans="1:9" x14ac:dyDescent="0.25">
      <c r="A30" s="293"/>
      <c r="B30" s="298" t="s">
        <v>387</v>
      </c>
      <c r="C30" s="298"/>
      <c r="D30" s="298"/>
      <c r="E30" s="622">
        <v>1982000</v>
      </c>
      <c r="F30" s="600"/>
      <c r="G30" s="600"/>
      <c r="H30" s="293"/>
      <c r="I30" s="293"/>
    </row>
    <row r="31" spans="1:9" x14ac:dyDescent="0.25">
      <c r="A31" s="293"/>
      <c r="B31" s="840" t="s">
        <v>731</v>
      </c>
      <c r="C31" s="840"/>
      <c r="D31" s="840"/>
      <c r="E31" s="622">
        <v>10000</v>
      </c>
      <c r="F31" s="600"/>
      <c r="G31" s="600"/>
      <c r="H31" s="293"/>
      <c r="I31" s="293"/>
    </row>
    <row r="32" spans="1:9" x14ac:dyDescent="0.25">
      <c r="A32" s="293"/>
      <c r="B32" s="861" t="s">
        <v>776</v>
      </c>
      <c r="C32" s="861"/>
      <c r="D32" s="861"/>
      <c r="E32" s="622">
        <v>75000</v>
      </c>
      <c r="F32" s="600"/>
      <c r="G32" s="600"/>
      <c r="H32" s="293"/>
      <c r="I32" s="293"/>
    </row>
    <row r="33" spans="1:9" x14ac:dyDescent="0.25">
      <c r="A33" s="293"/>
      <c r="B33" s="840" t="s">
        <v>388</v>
      </c>
      <c r="C33" s="840"/>
      <c r="D33" s="840"/>
      <c r="E33" s="622">
        <v>36203603</v>
      </c>
      <c r="F33" s="600"/>
      <c r="G33" s="600"/>
      <c r="H33" s="293"/>
      <c r="I33" s="293"/>
    </row>
    <row r="34" spans="1:9" x14ac:dyDescent="0.25">
      <c r="A34" s="293"/>
      <c r="B34" s="840" t="s">
        <v>729</v>
      </c>
      <c r="C34" s="840"/>
      <c r="D34" s="840"/>
      <c r="E34" s="840"/>
      <c r="F34" s="600">
        <f>SUM(E35)</f>
        <v>1200000</v>
      </c>
      <c r="G34" s="600"/>
      <c r="H34" s="293"/>
      <c r="I34" s="293"/>
    </row>
    <row r="35" spans="1:9" x14ac:dyDescent="0.25">
      <c r="A35" s="293"/>
      <c r="B35" s="298" t="s">
        <v>730</v>
      </c>
      <c r="C35" s="298"/>
      <c r="D35" s="298"/>
      <c r="E35" s="622">
        <v>1200000</v>
      </c>
      <c r="F35" s="600"/>
      <c r="G35" s="600"/>
      <c r="H35" s="293"/>
      <c r="I35" s="293"/>
    </row>
    <row r="36" spans="1:9" x14ac:dyDescent="0.25">
      <c r="A36" s="293"/>
      <c r="B36" s="598" t="s">
        <v>813</v>
      </c>
      <c r="C36" s="598"/>
      <c r="D36" s="598"/>
      <c r="E36" s="622"/>
      <c r="F36" s="600">
        <f>SUM(E37:E39)</f>
        <v>1016000</v>
      </c>
      <c r="G36" s="600"/>
      <c r="H36" s="293"/>
      <c r="I36" s="293"/>
    </row>
    <row r="37" spans="1:9" x14ac:dyDescent="0.25">
      <c r="A37" s="293"/>
      <c r="B37" s="840" t="s">
        <v>814</v>
      </c>
      <c r="C37" s="840"/>
      <c r="D37" s="840"/>
      <c r="E37" s="622">
        <v>300000</v>
      </c>
      <c r="F37" s="600"/>
      <c r="G37" s="600"/>
      <c r="H37" s="293"/>
      <c r="I37" s="293"/>
    </row>
    <row r="38" spans="1:9" x14ac:dyDescent="0.25">
      <c r="A38" s="293"/>
      <c r="B38" s="840" t="s">
        <v>815</v>
      </c>
      <c r="C38" s="840"/>
      <c r="D38" s="840"/>
      <c r="E38" s="622">
        <v>500000</v>
      </c>
      <c r="F38" s="293"/>
      <c r="G38" s="293"/>
      <c r="H38" s="293"/>
      <c r="I38" s="293"/>
    </row>
    <row r="39" spans="1:9" x14ac:dyDescent="0.25">
      <c r="A39" s="293"/>
      <c r="B39" s="638" t="s">
        <v>816</v>
      </c>
      <c r="C39" s="638"/>
      <c r="D39" s="638"/>
      <c r="E39" s="622">
        <v>216000</v>
      </c>
      <c r="F39" s="293"/>
      <c r="G39" s="293"/>
      <c r="H39" s="293"/>
      <c r="I39" s="293"/>
    </row>
    <row r="40" spans="1:9" ht="12.75" customHeight="1" x14ac:dyDescent="0.25">
      <c r="A40" s="293"/>
      <c r="B40" s="638"/>
      <c r="C40" s="638"/>
      <c r="D40" s="638"/>
      <c r="E40" s="622"/>
      <c r="F40" s="293"/>
      <c r="G40" s="293"/>
      <c r="H40" s="293"/>
      <c r="I40" s="293"/>
    </row>
    <row r="41" spans="1:9" x14ac:dyDescent="0.25">
      <c r="A41" s="309" t="s">
        <v>389</v>
      </c>
      <c r="B41" s="843" t="s">
        <v>390</v>
      </c>
      <c r="C41" s="843"/>
      <c r="D41" s="843"/>
      <c r="E41" s="843"/>
      <c r="F41" s="843"/>
      <c r="G41" s="601">
        <f>SUM(F42:F51)</f>
        <v>1395000</v>
      </c>
      <c r="H41" s="293"/>
      <c r="I41" s="293"/>
    </row>
    <row r="42" spans="1:9" x14ac:dyDescent="0.25">
      <c r="A42" s="293"/>
      <c r="B42" s="840" t="s">
        <v>391</v>
      </c>
      <c r="C42" s="840"/>
      <c r="D42" s="840"/>
      <c r="E42" s="840"/>
      <c r="F42" s="600">
        <v>40000</v>
      </c>
      <c r="G42" s="293"/>
      <c r="H42" s="293"/>
      <c r="I42" s="293"/>
    </row>
    <row r="43" spans="1:9" x14ac:dyDescent="0.25">
      <c r="A43" s="293"/>
      <c r="B43" s="840" t="s">
        <v>392</v>
      </c>
      <c r="C43" s="840"/>
      <c r="D43" s="840"/>
      <c r="E43" s="840"/>
      <c r="F43" s="600">
        <v>9000</v>
      </c>
      <c r="G43" s="293"/>
      <c r="H43" s="293"/>
      <c r="I43" s="293"/>
    </row>
    <row r="44" spans="1:9" x14ac:dyDescent="0.25">
      <c r="A44" s="293"/>
      <c r="B44" s="840" t="s">
        <v>393</v>
      </c>
      <c r="C44" s="840"/>
      <c r="D44" s="840"/>
      <c r="E44" s="840"/>
      <c r="F44" s="600">
        <v>110000</v>
      </c>
      <c r="G44" s="293"/>
      <c r="H44" s="293"/>
      <c r="I44" s="293"/>
    </row>
    <row r="45" spans="1:9" x14ac:dyDescent="0.25">
      <c r="A45" s="293"/>
      <c r="B45" s="840" t="s">
        <v>410</v>
      </c>
      <c r="C45" s="840"/>
      <c r="D45" s="840"/>
      <c r="E45" s="840"/>
      <c r="F45" s="600">
        <v>270000</v>
      </c>
      <c r="G45" s="293"/>
      <c r="H45" s="293"/>
      <c r="I45" s="293"/>
    </row>
    <row r="46" spans="1:9" x14ac:dyDescent="0.25">
      <c r="A46" s="293"/>
      <c r="B46" s="840" t="s">
        <v>394</v>
      </c>
      <c r="C46" s="840"/>
      <c r="D46" s="840"/>
      <c r="E46" s="840"/>
      <c r="F46" s="600">
        <v>30000</v>
      </c>
      <c r="G46" s="293"/>
      <c r="H46" s="293"/>
      <c r="I46" s="293"/>
    </row>
    <row r="47" spans="1:9" x14ac:dyDescent="0.25">
      <c r="A47" s="293"/>
      <c r="B47" s="840" t="s">
        <v>381</v>
      </c>
      <c r="C47" s="840"/>
      <c r="D47" s="840"/>
      <c r="E47" s="840"/>
      <c r="F47" s="600">
        <v>50000</v>
      </c>
      <c r="G47" s="293"/>
      <c r="H47" s="293"/>
      <c r="I47" s="293"/>
    </row>
    <row r="48" spans="1:9" x14ac:dyDescent="0.25">
      <c r="A48" s="293"/>
      <c r="B48" s="852" t="s">
        <v>817</v>
      </c>
      <c r="C48" s="852"/>
      <c r="D48" s="852"/>
      <c r="E48" s="852"/>
      <c r="F48" s="600">
        <f>SUM(E49:E50)</f>
        <v>600000</v>
      </c>
      <c r="G48" s="293"/>
      <c r="H48" s="293"/>
      <c r="I48" s="293"/>
    </row>
    <row r="49" spans="1:9" x14ac:dyDescent="0.25">
      <c r="A49" s="293"/>
      <c r="B49" s="639" t="s">
        <v>818</v>
      </c>
      <c r="C49" s="639"/>
      <c r="D49" s="639"/>
      <c r="E49" s="639">
        <v>300000</v>
      </c>
      <c r="F49" s="600"/>
      <c r="G49" s="293"/>
      <c r="H49" s="293"/>
      <c r="I49" s="293"/>
    </row>
    <row r="50" spans="1:9" x14ac:dyDescent="0.25">
      <c r="A50" s="293"/>
      <c r="B50" s="639" t="s">
        <v>819</v>
      </c>
      <c r="C50" s="639"/>
      <c r="D50" s="639"/>
      <c r="E50" s="639">
        <v>300000</v>
      </c>
      <c r="F50" s="600"/>
      <c r="G50" s="293"/>
      <c r="H50" s="293"/>
      <c r="I50" s="293"/>
    </row>
    <row r="51" spans="1:9" x14ac:dyDescent="0.25">
      <c r="A51" s="293"/>
      <c r="B51" s="840" t="s">
        <v>384</v>
      </c>
      <c r="C51" s="840"/>
      <c r="D51" s="840"/>
      <c r="E51" s="840"/>
      <c r="F51" s="600">
        <v>286000</v>
      </c>
      <c r="G51" s="293"/>
      <c r="H51" s="293"/>
      <c r="I51" s="293"/>
    </row>
    <row r="52" spans="1:9" x14ac:dyDescent="0.25">
      <c r="A52" s="293"/>
      <c r="B52" s="594"/>
      <c r="C52" s="594"/>
      <c r="D52" s="594"/>
      <c r="E52" s="594"/>
      <c r="F52" s="293"/>
      <c r="G52" s="293"/>
      <c r="H52" s="293"/>
      <c r="I52" s="293"/>
    </row>
    <row r="53" spans="1:9" x14ac:dyDescent="0.25">
      <c r="A53" s="309" t="s">
        <v>440</v>
      </c>
      <c r="B53" s="843" t="s">
        <v>732</v>
      </c>
      <c r="C53" s="843"/>
      <c r="D53" s="843"/>
      <c r="E53" s="843"/>
      <c r="F53" s="293"/>
      <c r="G53" s="601">
        <f>SUM(F54:F59)</f>
        <v>1500000</v>
      </c>
      <c r="H53" s="293"/>
      <c r="I53" s="293"/>
    </row>
    <row r="54" spans="1:9" x14ac:dyDescent="0.25">
      <c r="A54" s="293"/>
      <c r="B54" s="594" t="s">
        <v>820</v>
      </c>
      <c r="C54" s="594"/>
      <c r="D54" s="594"/>
      <c r="E54" s="594"/>
      <c r="F54" s="600"/>
      <c r="G54" s="293"/>
      <c r="H54" s="293"/>
      <c r="I54" s="293"/>
    </row>
    <row r="55" spans="1:9" x14ac:dyDescent="0.25">
      <c r="A55" s="293"/>
      <c r="B55" s="594" t="s">
        <v>821</v>
      </c>
      <c r="C55" s="594"/>
      <c r="D55" s="594"/>
      <c r="E55" s="594"/>
      <c r="F55" s="600">
        <v>400000</v>
      </c>
      <c r="G55" s="293"/>
      <c r="H55" s="293"/>
      <c r="I55" s="293"/>
    </row>
    <row r="56" spans="1:9" x14ac:dyDescent="0.25">
      <c r="A56" s="293"/>
      <c r="B56" s="596" t="s">
        <v>822</v>
      </c>
      <c r="C56" s="596"/>
      <c r="D56" s="596"/>
      <c r="E56" s="596"/>
      <c r="F56" s="600">
        <v>400000</v>
      </c>
      <c r="G56" s="293"/>
      <c r="H56" s="293"/>
      <c r="I56" s="293"/>
    </row>
    <row r="57" spans="1:9" x14ac:dyDescent="0.25">
      <c r="A57" s="293"/>
      <c r="B57" s="594" t="s">
        <v>823</v>
      </c>
      <c r="C57" s="594"/>
      <c r="D57" s="594"/>
      <c r="E57" s="594"/>
      <c r="F57" s="600">
        <v>300000</v>
      </c>
      <c r="G57" s="293"/>
      <c r="H57" s="293"/>
      <c r="I57" s="293"/>
    </row>
    <row r="58" spans="1:9" x14ac:dyDescent="0.25">
      <c r="A58" s="293"/>
      <c r="B58" s="638" t="s">
        <v>824</v>
      </c>
      <c r="C58" s="638"/>
      <c r="D58" s="638"/>
      <c r="E58" s="638"/>
      <c r="F58" s="600">
        <v>300000</v>
      </c>
      <c r="G58" s="293"/>
      <c r="H58" s="293"/>
      <c r="I58" s="293"/>
    </row>
    <row r="59" spans="1:9" x14ac:dyDescent="0.25">
      <c r="A59" s="293"/>
      <c r="B59" s="638" t="s">
        <v>825</v>
      </c>
      <c r="C59" s="638"/>
      <c r="D59" s="638"/>
      <c r="E59" s="638"/>
      <c r="F59" s="600">
        <v>100000</v>
      </c>
      <c r="G59" s="293"/>
      <c r="H59" s="293"/>
      <c r="I59" s="293"/>
    </row>
    <row r="60" spans="1:9" x14ac:dyDescent="0.25">
      <c r="A60" s="293"/>
      <c r="F60" s="293"/>
      <c r="G60" s="293"/>
      <c r="H60" s="293"/>
      <c r="I60" s="293"/>
    </row>
    <row r="61" spans="1:9" x14ac:dyDescent="0.25">
      <c r="A61" s="309" t="s">
        <v>339</v>
      </c>
      <c r="B61" s="857" t="s">
        <v>734</v>
      </c>
      <c r="C61" s="857"/>
      <c r="D61" s="857"/>
      <c r="E61" s="857"/>
      <c r="F61" s="600"/>
      <c r="G61" s="601">
        <f>SUM(F62)</f>
        <v>4213748</v>
      </c>
      <c r="H61" s="293"/>
      <c r="I61" s="293"/>
    </row>
    <row r="62" spans="1:9" x14ac:dyDescent="0.25">
      <c r="A62" s="293"/>
      <c r="B62" s="594" t="s">
        <v>733</v>
      </c>
      <c r="C62" s="594"/>
      <c r="D62" s="594"/>
      <c r="E62" s="594"/>
      <c r="F62" s="600">
        <v>4213748</v>
      </c>
      <c r="G62" s="600"/>
      <c r="H62" s="293"/>
      <c r="I62" s="293"/>
    </row>
    <row r="63" spans="1:9" x14ac:dyDescent="0.25">
      <c r="A63" s="293"/>
      <c r="B63" s="594"/>
      <c r="C63" s="594"/>
      <c r="D63" s="594"/>
      <c r="E63" s="594"/>
      <c r="F63" s="600"/>
      <c r="G63" s="600"/>
      <c r="H63" s="293"/>
      <c r="I63" s="293"/>
    </row>
    <row r="64" spans="1:9" x14ac:dyDescent="0.25">
      <c r="A64" s="309" t="s">
        <v>373</v>
      </c>
      <c r="B64" s="847" t="s">
        <v>102</v>
      </c>
      <c r="C64" s="847"/>
      <c r="D64" s="847"/>
      <c r="E64" s="847"/>
      <c r="F64" s="600"/>
      <c r="G64" s="601">
        <f>SUM(F66)</f>
        <v>37372800</v>
      </c>
      <c r="H64" s="293"/>
      <c r="I64" s="293"/>
    </row>
    <row r="65" spans="1:9" x14ac:dyDescent="0.25">
      <c r="A65" s="293"/>
      <c r="B65" s="840" t="s">
        <v>395</v>
      </c>
      <c r="C65" s="840"/>
      <c r="D65" s="840"/>
      <c r="E65" s="840"/>
      <c r="F65" s="600"/>
      <c r="G65" s="600"/>
      <c r="H65" s="293"/>
      <c r="I65" s="293"/>
    </row>
    <row r="66" spans="1:9" x14ac:dyDescent="0.25">
      <c r="A66" s="293"/>
      <c r="B66" s="840" t="s">
        <v>396</v>
      </c>
      <c r="C66" s="840"/>
      <c r="D66" s="840"/>
      <c r="E66" s="840"/>
      <c r="F66" s="600">
        <v>37372800</v>
      </c>
      <c r="G66" s="600"/>
      <c r="H66" s="293"/>
      <c r="I66" s="293"/>
    </row>
    <row r="67" spans="1:9" x14ac:dyDescent="0.25">
      <c r="A67" s="293"/>
      <c r="B67" s="298"/>
      <c r="C67" s="298"/>
      <c r="D67" s="298"/>
      <c r="E67" s="293"/>
      <c r="F67" s="600"/>
      <c r="G67" s="600"/>
      <c r="H67" s="293"/>
      <c r="I67" s="293"/>
    </row>
    <row r="68" spans="1:9" x14ac:dyDescent="0.25">
      <c r="A68" s="309" t="s">
        <v>369</v>
      </c>
      <c r="B68" s="843" t="s">
        <v>370</v>
      </c>
      <c r="C68" s="843"/>
      <c r="D68" s="843"/>
      <c r="E68" s="843"/>
      <c r="F68" s="600"/>
      <c r="G68" s="601">
        <f>SUM(F69:F71)</f>
        <v>270000</v>
      </c>
      <c r="H68" s="293"/>
      <c r="I68" s="293"/>
    </row>
    <row r="69" spans="1:9" x14ac:dyDescent="0.25">
      <c r="A69" s="309"/>
      <c r="B69" s="840" t="s">
        <v>857</v>
      </c>
      <c r="C69" s="840"/>
      <c r="D69" s="840"/>
      <c r="E69" s="840"/>
      <c r="F69" s="600">
        <v>243000</v>
      </c>
      <c r="G69" s="601"/>
      <c r="H69" s="293"/>
      <c r="I69" s="293"/>
    </row>
    <row r="70" spans="1:9" x14ac:dyDescent="0.25">
      <c r="A70" s="309"/>
      <c r="B70" s="840" t="s">
        <v>398</v>
      </c>
      <c r="C70" s="840"/>
      <c r="D70" s="840"/>
      <c r="E70" s="840"/>
      <c r="F70" s="600">
        <v>27000</v>
      </c>
      <c r="G70" s="601"/>
      <c r="H70" s="293"/>
      <c r="I70" s="293"/>
    </row>
    <row r="71" spans="1:9" x14ac:dyDescent="0.25">
      <c r="A71" s="293"/>
      <c r="B71" s="840"/>
      <c r="C71" s="840"/>
      <c r="D71" s="840"/>
      <c r="E71" s="840"/>
      <c r="F71" s="600"/>
      <c r="G71" s="600"/>
      <c r="H71" s="293"/>
      <c r="I71" s="293"/>
    </row>
    <row r="72" spans="1:9" x14ac:dyDescent="0.25">
      <c r="A72" s="309" t="s">
        <v>718</v>
      </c>
      <c r="B72" s="843" t="s">
        <v>735</v>
      </c>
      <c r="C72" s="843"/>
      <c r="D72" s="843"/>
      <c r="E72" s="843"/>
      <c r="F72" s="600"/>
      <c r="G72" s="601">
        <f>SUM(F73:F94)</f>
        <v>55403000</v>
      </c>
      <c r="H72" s="293"/>
      <c r="I72" s="293"/>
    </row>
    <row r="73" spans="1:9" x14ac:dyDescent="0.25">
      <c r="A73" s="293"/>
      <c r="B73" s="840" t="s">
        <v>736</v>
      </c>
      <c r="C73" s="840"/>
      <c r="D73" s="840"/>
      <c r="E73" s="840"/>
      <c r="F73" s="600">
        <v>31305000</v>
      </c>
      <c r="G73" s="600"/>
      <c r="H73" s="293"/>
      <c r="I73" s="293"/>
    </row>
    <row r="74" spans="1:9" x14ac:dyDescent="0.25">
      <c r="A74" s="293"/>
      <c r="B74" s="840" t="s">
        <v>398</v>
      </c>
      <c r="C74" s="840"/>
      <c r="D74" s="840"/>
      <c r="E74" s="840"/>
      <c r="F74" s="600">
        <v>3444000</v>
      </c>
      <c r="G74" s="600"/>
      <c r="H74" s="293"/>
      <c r="I74" s="293"/>
    </row>
    <row r="75" spans="1:9" x14ac:dyDescent="0.25">
      <c r="A75" s="293"/>
      <c r="B75" s="840" t="s">
        <v>737</v>
      </c>
      <c r="C75" s="840"/>
      <c r="D75" s="840"/>
      <c r="E75" s="840"/>
      <c r="F75" s="600">
        <v>500000</v>
      </c>
      <c r="G75" s="600"/>
      <c r="H75" s="293"/>
      <c r="I75" s="293"/>
    </row>
    <row r="76" spans="1:9" x14ac:dyDescent="0.25">
      <c r="A76" s="293"/>
      <c r="B76" s="840" t="s">
        <v>826</v>
      </c>
      <c r="C76" s="840"/>
      <c r="D76" s="840"/>
      <c r="E76" s="840"/>
      <c r="F76" s="600">
        <v>219000</v>
      </c>
      <c r="G76" s="600"/>
      <c r="H76" s="293"/>
      <c r="I76" s="293"/>
    </row>
    <row r="77" spans="1:9" x14ac:dyDescent="0.25">
      <c r="A77" s="293"/>
      <c r="B77" s="840" t="s">
        <v>827</v>
      </c>
      <c r="C77" s="840"/>
      <c r="D77" s="840"/>
      <c r="E77" s="840"/>
      <c r="F77" s="600">
        <v>3029000</v>
      </c>
      <c r="G77" s="600"/>
      <c r="H77" s="293"/>
      <c r="I77" s="293"/>
    </row>
    <row r="78" spans="1:9" x14ac:dyDescent="0.25">
      <c r="A78" s="293"/>
      <c r="B78" s="840" t="s">
        <v>828</v>
      </c>
      <c r="C78" s="840"/>
      <c r="D78" s="840"/>
      <c r="E78" s="840"/>
      <c r="F78" s="600">
        <v>939000</v>
      </c>
      <c r="G78" s="600"/>
      <c r="H78" s="293"/>
      <c r="I78" s="293"/>
    </row>
    <row r="79" spans="1:9" x14ac:dyDescent="0.25">
      <c r="A79" s="293"/>
      <c r="B79" s="840" t="s">
        <v>479</v>
      </c>
      <c r="C79" s="840"/>
      <c r="D79" s="840"/>
      <c r="E79" s="840"/>
      <c r="F79" s="600">
        <v>120000</v>
      </c>
      <c r="G79" s="600"/>
      <c r="H79" s="293"/>
      <c r="I79" s="293"/>
    </row>
    <row r="80" spans="1:9" x14ac:dyDescent="0.25">
      <c r="A80" s="293"/>
      <c r="B80" s="840" t="s">
        <v>829</v>
      </c>
      <c r="C80" s="840"/>
      <c r="D80" s="840"/>
      <c r="E80" s="840"/>
      <c r="F80" s="600">
        <v>197000</v>
      </c>
      <c r="G80" s="600"/>
      <c r="H80" s="293"/>
      <c r="I80" s="293"/>
    </row>
    <row r="81" spans="1:9" x14ac:dyDescent="0.25">
      <c r="A81" s="293"/>
      <c r="B81" s="840" t="s">
        <v>400</v>
      </c>
      <c r="C81" s="840"/>
      <c r="D81" s="840"/>
      <c r="E81" s="840"/>
      <c r="F81" s="600">
        <v>1276000</v>
      </c>
      <c r="G81" s="600"/>
      <c r="H81" s="293"/>
      <c r="I81" s="293"/>
    </row>
    <row r="82" spans="1:9" x14ac:dyDescent="0.25">
      <c r="A82" s="293"/>
      <c r="B82" s="840" t="s">
        <v>413</v>
      </c>
      <c r="C82" s="840"/>
      <c r="D82" s="840"/>
      <c r="E82" s="840"/>
      <c r="F82" s="600">
        <f>SUM(E83:E89)</f>
        <v>10218000</v>
      </c>
      <c r="G82" s="600"/>
      <c r="H82" s="293"/>
      <c r="I82" s="293"/>
    </row>
    <row r="83" spans="1:9" x14ac:dyDescent="0.25">
      <c r="A83" s="293"/>
      <c r="B83" s="840" t="s">
        <v>830</v>
      </c>
      <c r="C83" s="840"/>
      <c r="D83" s="840"/>
      <c r="E83" s="595">
        <v>982000</v>
      </c>
      <c r="F83" s="599"/>
      <c r="G83" s="599"/>
      <c r="H83" s="293"/>
      <c r="I83" s="293"/>
    </row>
    <row r="84" spans="1:9" x14ac:dyDescent="0.25">
      <c r="A84" s="293"/>
      <c r="B84" s="840" t="s">
        <v>831</v>
      </c>
      <c r="C84" s="840"/>
      <c r="D84" s="840"/>
      <c r="E84" s="595">
        <v>450000</v>
      </c>
      <c r="F84" s="599"/>
      <c r="G84" s="599"/>
      <c r="H84" s="293"/>
      <c r="I84" s="293"/>
    </row>
    <row r="85" spans="1:9" x14ac:dyDescent="0.25">
      <c r="A85" s="293"/>
      <c r="B85" s="840" t="s">
        <v>832</v>
      </c>
      <c r="C85" s="840"/>
      <c r="D85" s="840"/>
      <c r="E85" s="595">
        <v>415000</v>
      </c>
      <c r="F85" s="599"/>
      <c r="G85" s="599"/>
      <c r="H85" s="293"/>
      <c r="I85" s="293"/>
    </row>
    <row r="86" spans="1:9" x14ac:dyDescent="0.25">
      <c r="A86" s="293"/>
      <c r="B86" s="840" t="s">
        <v>833</v>
      </c>
      <c r="C86" s="840"/>
      <c r="D86" s="840"/>
      <c r="E86" s="595">
        <v>721000</v>
      </c>
      <c r="F86" s="599"/>
      <c r="G86" s="599"/>
      <c r="H86" s="293"/>
      <c r="I86" s="293"/>
    </row>
    <row r="87" spans="1:9" x14ac:dyDescent="0.25">
      <c r="A87" s="293"/>
      <c r="B87" s="840" t="s">
        <v>834</v>
      </c>
      <c r="C87" s="840"/>
      <c r="D87" s="840"/>
      <c r="E87" s="595">
        <v>5700000</v>
      </c>
      <c r="F87" s="599"/>
      <c r="G87" s="599"/>
      <c r="H87" s="293"/>
      <c r="I87" s="293"/>
    </row>
    <row r="88" spans="1:9" x14ac:dyDescent="0.25">
      <c r="A88" s="293"/>
      <c r="B88" s="840" t="s">
        <v>836</v>
      </c>
      <c r="C88" s="840"/>
      <c r="D88" s="840"/>
      <c r="E88" s="595">
        <v>850000</v>
      </c>
      <c r="F88" s="599"/>
      <c r="G88" s="599"/>
      <c r="H88" s="293"/>
      <c r="I88" s="293"/>
    </row>
    <row r="89" spans="1:9" x14ac:dyDescent="0.25">
      <c r="A89" s="293"/>
      <c r="B89" s="840" t="s">
        <v>835</v>
      </c>
      <c r="C89" s="840"/>
      <c r="D89" s="840"/>
      <c r="E89" s="595">
        <v>1100000</v>
      </c>
      <c r="F89" s="599"/>
      <c r="G89" s="599"/>
      <c r="H89" s="293"/>
      <c r="I89" s="293"/>
    </row>
    <row r="90" spans="1:9" x14ac:dyDescent="0.25">
      <c r="A90" s="293"/>
      <c r="B90" s="840" t="s">
        <v>858</v>
      </c>
      <c r="C90" s="840"/>
      <c r="D90" s="840"/>
      <c r="E90" s="840"/>
      <c r="F90" s="599">
        <v>2759000</v>
      </c>
      <c r="G90" s="599"/>
      <c r="H90" s="293"/>
      <c r="I90" s="293"/>
    </row>
    <row r="91" spans="1:9" x14ac:dyDescent="0.25">
      <c r="A91" s="293"/>
      <c r="B91" s="840" t="s">
        <v>837</v>
      </c>
      <c r="C91" s="840"/>
      <c r="D91" s="840"/>
      <c r="E91" s="840"/>
      <c r="F91" s="599">
        <f>SUM(E92:E93)</f>
        <v>1100000</v>
      </c>
      <c r="G91" s="599"/>
      <c r="H91" s="293"/>
      <c r="I91" s="293"/>
    </row>
    <row r="92" spans="1:9" x14ac:dyDescent="0.25">
      <c r="A92" s="293"/>
      <c r="B92" s="640" t="s">
        <v>838</v>
      </c>
      <c r="C92" s="638"/>
      <c r="D92" s="638"/>
      <c r="E92" s="638">
        <v>850000</v>
      </c>
      <c r="F92" s="599"/>
      <c r="G92" s="599"/>
      <c r="H92" s="293"/>
      <c r="I92" s="293"/>
    </row>
    <row r="93" spans="1:9" x14ac:dyDescent="0.25">
      <c r="A93" s="293"/>
      <c r="B93" s="640" t="s">
        <v>839</v>
      </c>
      <c r="C93" s="638"/>
      <c r="D93" s="638"/>
      <c r="E93" s="638">
        <v>250000</v>
      </c>
      <c r="F93" s="599"/>
      <c r="G93" s="599"/>
      <c r="H93" s="293"/>
      <c r="I93" s="293"/>
    </row>
    <row r="94" spans="1:9" x14ac:dyDescent="0.25">
      <c r="A94" s="293"/>
      <c r="B94" s="640" t="s">
        <v>840</v>
      </c>
      <c r="C94" s="638"/>
      <c r="D94" s="638"/>
      <c r="E94" s="638"/>
      <c r="F94" s="599">
        <v>297000</v>
      </c>
      <c r="G94" s="599"/>
      <c r="H94" s="293"/>
      <c r="I94" s="293"/>
    </row>
    <row r="95" spans="1:9" x14ac:dyDescent="0.25">
      <c r="A95" s="293"/>
      <c r="B95" s="640"/>
      <c r="C95" s="638"/>
      <c r="D95" s="638"/>
      <c r="E95" s="638"/>
      <c r="F95" s="599"/>
      <c r="G95" s="599"/>
      <c r="H95" s="293"/>
      <c r="I95" s="293"/>
    </row>
    <row r="96" spans="1:9" x14ac:dyDescent="0.25">
      <c r="A96" s="309" t="s">
        <v>841</v>
      </c>
      <c r="B96" s="863" t="s">
        <v>842</v>
      </c>
      <c r="C96" s="863"/>
      <c r="D96" s="863"/>
      <c r="E96" s="638"/>
      <c r="F96" s="599"/>
      <c r="G96" s="614">
        <f>SUM(F97:F98)</f>
        <v>20003000</v>
      </c>
      <c r="H96" s="293"/>
      <c r="I96" s="293"/>
    </row>
    <row r="97" spans="1:9" x14ac:dyDescent="0.25">
      <c r="A97" s="293"/>
      <c r="B97" s="640" t="s">
        <v>843</v>
      </c>
      <c r="C97" s="638"/>
      <c r="D97" s="638"/>
      <c r="F97" s="599">
        <v>15750000</v>
      </c>
      <c r="G97" s="599"/>
      <c r="H97" s="293"/>
      <c r="I97" s="293"/>
    </row>
    <row r="98" spans="1:9" x14ac:dyDescent="0.25">
      <c r="A98" s="293"/>
      <c r="B98" s="594" t="s">
        <v>840</v>
      </c>
      <c r="C98" s="594"/>
      <c r="D98" s="594"/>
      <c r="F98" s="599">
        <v>4253000</v>
      </c>
      <c r="G98" s="599"/>
      <c r="H98" s="293"/>
      <c r="I98" s="293"/>
    </row>
    <row r="99" spans="1:9" x14ac:dyDescent="0.25">
      <c r="A99" s="293"/>
      <c r="B99" s="638"/>
      <c r="C99" s="638"/>
      <c r="D99" s="638"/>
      <c r="F99" s="599"/>
      <c r="G99" s="599"/>
      <c r="H99" s="293"/>
      <c r="I99" s="293"/>
    </row>
    <row r="100" spans="1:9" x14ac:dyDescent="0.25">
      <c r="A100" s="293"/>
      <c r="B100" s="638"/>
      <c r="C100" s="638"/>
      <c r="D100" s="638"/>
      <c r="E100" s="599"/>
      <c r="G100" s="599"/>
      <c r="H100" s="293"/>
      <c r="I100" s="293"/>
    </row>
    <row r="101" spans="1:9" x14ac:dyDescent="0.25">
      <c r="A101" s="309" t="s">
        <v>401</v>
      </c>
      <c r="B101" s="857" t="s">
        <v>402</v>
      </c>
      <c r="C101" s="857"/>
      <c r="D101" s="857"/>
      <c r="E101" s="857"/>
      <c r="F101" s="614"/>
      <c r="G101" s="614">
        <f>SUM(F102:F106)</f>
        <v>3016000</v>
      </c>
      <c r="H101" s="293"/>
      <c r="I101" s="293"/>
    </row>
    <row r="102" spans="1:9" x14ac:dyDescent="0.25">
      <c r="A102" s="293"/>
      <c r="B102" s="840" t="s">
        <v>410</v>
      </c>
      <c r="C102" s="840"/>
      <c r="D102" s="840"/>
      <c r="E102" s="293"/>
      <c r="F102" s="599">
        <v>1430000</v>
      </c>
      <c r="G102" s="599"/>
      <c r="H102" s="293"/>
      <c r="I102" s="293"/>
    </row>
    <row r="103" spans="1:9" x14ac:dyDescent="0.25">
      <c r="A103" s="293"/>
      <c r="B103" s="840" t="s">
        <v>403</v>
      </c>
      <c r="C103" s="840"/>
      <c r="D103" s="840"/>
      <c r="E103" s="840"/>
      <c r="F103" s="599">
        <v>386000</v>
      </c>
      <c r="G103" s="599"/>
      <c r="H103" s="293"/>
      <c r="I103" s="293"/>
    </row>
    <row r="104" spans="1:9" x14ac:dyDescent="0.25">
      <c r="A104" s="293"/>
      <c r="B104" s="840" t="s">
        <v>844</v>
      </c>
      <c r="C104" s="840"/>
      <c r="D104" s="840"/>
      <c r="E104" s="840"/>
      <c r="F104" s="599"/>
      <c r="G104" s="599"/>
      <c r="H104" s="293"/>
      <c r="I104" s="293"/>
    </row>
    <row r="105" spans="1:9" x14ac:dyDescent="0.25">
      <c r="A105" s="293"/>
      <c r="B105" s="840" t="s">
        <v>845</v>
      </c>
      <c r="C105" s="840"/>
      <c r="D105" s="840"/>
      <c r="E105" s="840"/>
      <c r="F105" s="599">
        <v>950000</v>
      </c>
      <c r="G105" s="599"/>
      <c r="H105" s="293"/>
      <c r="I105" s="293"/>
    </row>
    <row r="106" spans="1:9" x14ac:dyDescent="0.25">
      <c r="A106" s="293"/>
      <c r="B106" s="638" t="s">
        <v>846</v>
      </c>
      <c r="C106" s="638"/>
      <c r="D106" s="638"/>
      <c r="E106" s="638"/>
      <c r="F106" s="599">
        <v>250000</v>
      </c>
      <c r="G106" s="599"/>
      <c r="H106" s="293"/>
      <c r="I106" s="293"/>
    </row>
    <row r="107" spans="1:9" x14ac:dyDescent="0.25">
      <c r="A107" s="293"/>
      <c r="B107" s="638"/>
      <c r="C107" s="638"/>
      <c r="D107" s="638"/>
      <c r="E107" s="638"/>
      <c r="F107" s="599"/>
      <c r="G107" s="599"/>
      <c r="H107" s="293"/>
      <c r="I107" s="293"/>
    </row>
    <row r="108" spans="1:9" x14ac:dyDescent="0.25">
      <c r="A108" s="309" t="s">
        <v>404</v>
      </c>
      <c r="B108" s="843" t="s">
        <v>101</v>
      </c>
      <c r="C108" s="843"/>
      <c r="D108" s="297"/>
      <c r="E108" s="297"/>
      <c r="F108" s="601"/>
      <c r="G108" s="601">
        <f>SUM(F109:F110)</f>
        <v>3175000</v>
      </c>
      <c r="H108" s="293"/>
      <c r="I108" s="293"/>
    </row>
    <row r="109" spans="1:9" x14ac:dyDescent="0.25">
      <c r="A109" s="293"/>
      <c r="B109" s="840" t="s">
        <v>405</v>
      </c>
      <c r="C109" s="840"/>
      <c r="D109" s="840"/>
      <c r="E109" s="840"/>
      <c r="F109" s="600">
        <v>2500000</v>
      </c>
      <c r="G109" s="600"/>
      <c r="H109" s="293"/>
      <c r="I109" s="293"/>
    </row>
    <row r="110" spans="1:9" x14ac:dyDescent="0.25">
      <c r="A110" s="293"/>
      <c r="B110" s="840" t="s">
        <v>403</v>
      </c>
      <c r="C110" s="840"/>
      <c r="D110" s="840"/>
      <c r="E110" s="840"/>
      <c r="F110" s="600">
        <v>675000</v>
      </c>
      <c r="G110" s="600"/>
      <c r="H110" s="293"/>
      <c r="I110" s="293"/>
    </row>
    <row r="111" spans="1:9" x14ac:dyDescent="0.25">
      <c r="A111" s="293"/>
      <c r="B111" s="298"/>
      <c r="C111" s="298"/>
      <c r="D111" s="298"/>
      <c r="E111" s="298"/>
      <c r="F111" s="600"/>
      <c r="G111" s="600"/>
      <c r="H111" s="293"/>
      <c r="I111" s="293"/>
    </row>
    <row r="112" spans="1:9" x14ac:dyDescent="0.25">
      <c r="A112" s="309" t="s">
        <v>406</v>
      </c>
      <c r="B112" s="843" t="s">
        <v>407</v>
      </c>
      <c r="C112" s="843"/>
      <c r="D112" s="843"/>
      <c r="E112" s="297"/>
      <c r="F112" s="601"/>
      <c r="G112" s="601">
        <f>SUM(F113:F127)</f>
        <v>8450000</v>
      </c>
      <c r="H112" s="293"/>
      <c r="I112" s="293"/>
    </row>
    <row r="113" spans="1:9" x14ac:dyDescent="0.25">
      <c r="A113" s="293"/>
      <c r="B113" s="840" t="s">
        <v>408</v>
      </c>
      <c r="C113" s="840"/>
      <c r="D113" s="840"/>
      <c r="E113" s="293"/>
      <c r="F113" s="600">
        <v>1932000</v>
      </c>
      <c r="G113" s="600"/>
      <c r="H113" s="293"/>
      <c r="I113" s="293"/>
    </row>
    <row r="114" spans="1:9" x14ac:dyDescent="0.25">
      <c r="A114" s="293"/>
      <c r="B114" s="840" t="s">
        <v>847</v>
      </c>
      <c r="C114" s="840"/>
      <c r="D114" s="840"/>
      <c r="E114" s="293"/>
      <c r="F114" s="600">
        <v>72000</v>
      </c>
      <c r="G114" s="600"/>
      <c r="H114" s="293"/>
      <c r="I114" s="293"/>
    </row>
    <row r="115" spans="1:9" x14ac:dyDescent="0.25">
      <c r="A115" s="293"/>
      <c r="B115" s="840" t="s">
        <v>392</v>
      </c>
      <c r="C115" s="840"/>
      <c r="D115" s="840"/>
      <c r="E115" s="840"/>
      <c r="F115" s="600">
        <v>425000</v>
      </c>
      <c r="G115" s="600"/>
      <c r="H115" s="293"/>
      <c r="I115" s="293"/>
    </row>
    <row r="116" spans="1:9" x14ac:dyDescent="0.25">
      <c r="A116" s="293"/>
      <c r="B116" s="298" t="s">
        <v>750</v>
      </c>
      <c r="C116" s="298"/>
      <c r="D116" s="298"/>
      <c r="E116" s="298"/>
      <c r="F116" s="600">
        <v>13000</v>
      </c>
      <c r="G116" s="600"/>
      <c r="H116" s="293"/>
      <c r="I116" s="293"/>
    </row>
    <row r="117" spans="1:9" x14ac:dyDescent="0.25">
      <c r="A117" s="293"/>
      <c r="B117" s="840" t="s">
        <v>751</v>
      </c>
      <c r="C117" s="840"/>
      <c r="D117" s="840"/>
      <c r="E117" s="293"/>
      <c r="F117" s="600">
        <v>13000</v>
      </c>
      <c r="G117" s="600"/>
      <c r="H117" s="293"/>
      <c r="I117" s="293"/>
    </row>
    <row r="118" spans="1:9" x14ac:dyDescent="0.25">
      <c r="A118" s="293"/>
      <c r="B118" s="840" t="s">
        <v>399</v>
      </c>
      <c r="C118" s="840"/>
      <c r="D118" s="840"/>
      <c r="E118" s="293"/>
      <c r="F118" s="600">
        <v>1000000</v>
      </c>
      <c r="G118" s="600"/>
      <c r="H118" s="293"/>
      <c r="I118" s="293"/>
    </row>
    <row r="119" spans="1:9" x14ac:dyDescent="0.25">
      <c r="A119" s="293"/>
      <c r="B119" s="840" t="s">
        <v>410</v>
      </c>
      <c r="C119" s="840"/>
      <c r="D119" s="840"/>
      <c r="E119" s="293"/>
      <c r="F119" s="600">
        <v>1400000</v>
      </c>
      <c r="G119" s="600"/>
      <c r="H119" s="293"/>
      <c r="I119" s="293"/>
    </row>
    <row r="120" spans="1:9" x14ac:dyDescent="0.25">
      <c r="A120" s="293"/>
      <c r="B120" s="840" t="s">
        <v>411</v>
      </c>
      <c r="C120" s="840"/>
      <c r="D120" s="840"/>
      <c r="E120" s="293"/>
      <c r="F120" s="600">
        <v>600000</v>
      </c>
      <c r="G120" s="600"/>
      <c r="H120" s="293"/>
      <c r="I120" s="293"/>
    </row>
    <row r="121" spans="1:9" x14ac:dyDescent="0.25">
      <c r="A121" s="293"/>
      <c r="B121" s="840" t="s">
        <v>745</v>
      </c>
      <c r="C121" s="840"/>
      <c r="D121" s="840"/>
      <c r="E121" s="293"/>
      <c r="F121" s="600">
        <v>1050000</v>
      </c>
      <c r="G121" s="600"/>
      <c r="H121" s="293"/>
      <c r="I121" s="293"/>
    </row>
    <row r="122" spans="1:9" x14ac:dyDescent="0.25">
      <c r="A122" s="293"/>
      <c r="B122" s="840" t="s">
        <v>412</v>
      </c>
      <c r="C122" s="840"/>
      <c r="D122" s="840"/>
      <c r="E122" s="293"/>
      <c r="F122" s="600">
        <v>1095000</v>
      </c>
      <c r="G122" s="600"/>
      <c r="H122" s="293"/>
      <c r="I122" s="293"/>
    </row>
    <row r="123" spans="1:9" x14ac:dyDescent="0.25">
      <c r="A123" s="293"/>
      <c r="B123" s="638" t="s">
        <v>844</v>
      </c>
      <c r="C123" s="638"/>
      <c r="D123" s="638"/>
      <c r="E123" s="293"/>
      <c r="F123" s="600">
        <f>SUM(E124:E126)</f>
        <v>669000</v>
      </c>
      <c r="G123" s="600"/>
      <c r="H123" s="293"/>
      <c r="I123" s="293"/>
    </row>
    <row r="124" spans="1:9" x14ac:dyDescent="0.25">
      <c r="A124" s="293"/>
      <c r="B124" s="840" t="s">
        <v>865</v>
      </c>
      <c r="C124" s="840"/>
      <c r="D124" s="840"/>
      <c r="E124" s="293">
        <v>196000</v>
      </c>
      <c r="F124" s="600"/>
      <c r="G124" s="600"/>
      <c r="H124" s="293"/>
      <c r="I124" s="293"/>
    </row>
    <row r="125" spans="1:9" x14ac:dyDescent="0.25">
      <c r="A125" s="293"/>
      <c r="B125" s="641" t="s">
        <v>866</v>
      </c>
      <c r="C125" s="641"/>
      <c r="D125" s="641"/>
      <c r="E125" s="293">
        <v>237000</v>
      </c>
      <c r="F125" s="600"/>
      <c r="G125" s="600"/>
      <c r="H125" s="293"/>
      <c r="I125" s="293"/>
    </row>
    <row r="126" spans="1:9" x14ac:dyDescent="0.25">
      <c r="A126" s="293"/>
      <c r="B126" s="840" t="s">
        <v>867</v>
      </c>
      <c r="C126" s="840"/>
      <c r="D126" s="840"/>
      <c r="E126" s="293">
        <v>236000</v>
      </c>
      <c r="F126" s="600"/>
      <c r="G126" s="600"/>
      <c r="H126" s="293"/>
      <c r="I126" s="293"/>
    </row>
    <row r="127" spans="1:9" x14ac:dyDescent="0.25">
      <c r="A127" s="293"/>
      <c r="B127" s="840" t="s">
        <v>846</v>
      </c>
      <c r="C127" s="840"/>
      <c r="D127" s="840"/>
      <c r="E127" s="293"/>
      <c r="F127" s="600">
        <v>181000</v>
      </c>
      <c r="G127" s="602"/>
      <c r="H127" s="293"/>
      <c r="I127" s="293"/>
    </row>
    <row r="128" spans="1:9" x14ac:dyDescent="0.25">
      <c r="A128" s="293"/>
      <c r="B128" s="638"/>
      <c r="C128" s="638"/>
      <c r="D128" s="638"/>
      <c r="E128" s="293"/>
      <c r="F128" s="600"/>
      <c r="G128" s="602"/>
      <c r="H128" s="293"/>
      <c r="I128" s="293"/>
    </row>
    <row r="129" spans="1:9" x14ac:dyDescent="0.25">
      <c r="A129" s="309" t="s">
        <v>336</v>
      </c>
      <c r="B129" s="847" t="s">
        <v>337</v>
      </c>
      <c r="C129" s="847"/>
      <c r="D129" s="847"/>
      <c r="E129" s="847"/>
      <c r="F129" s="600"/>
      <c r="G129" s="601">
        <f>SUM(F130:F145)</f>
        <v>17708000</v>
      </c>
      <c r="H129" s="293"/>
      <c r="I129" s="293"/>
    </row>
    <row r="130" spans="1:9" x14ac:dyDescent="0.25">
      <c r="A130" s="293"/>
      <c r="B130" s="840" t="s">
        <v>408</v>
      </c>
      <c r="C130" s="840"/>
      <c r="D130" s="840"/>
      <c r="E130" s="840"/>
      <c r="F130" s="600">
        <v>1932000</v>
      </c>
      <c r="G130" s="600"/>
      <c r="H130" s="293"/>
      <c r="I130" s="293"/>
    </row>
    <row r="131" spans="1:9" x14ac:dyDescent="0.25">
      <c r="A131" s="293"/>
      <c r="B131" s="840" t="s">
        <v>847</v>
      </c>
      <c r="C131" s="840"/>
      <c r="D131" s="840"/>
      <c r="E131" s="840"/>
      <c r="F131" s="600">
        <v>72000</v>
      </c>
      <c r="G131" s="600"/>
      <c r="H131" s="293"/>
      <c r="I131" s="293"/>
    </row>
    <row r="132" spans="1:9" x14ac:dyDescent="0.25">
      <c r="A132" s="293"/>
      <c r="B132" s="840" t="s">
        <v>414</v>
      </c>
      <c r="C132" s="840"/>
      <c r="D132" s="840"/>
      <c r="E132" s="840"/>
      <c r="F132" s="600">
        <v>425000</v>
      </c>
      <c r="G132" s="600"/>
      <c r="H132" s="293"/>
      <c r="I132" s="293"/>
    </row>
    <row r="133" spans="1:9" x14ac:dyDescent="0.25">
      <c r="A133" s="293"/>
      <c r="B133" s="594" t="s">
        <v>409</v>
      </c>
      <c r="C133" s="594"/>
      <c r="D133" s="594"/>
      <c r="E133" s="594"/>
      <c r="F133" s="600">
        <v>14000</v>
      </c>
      <c r="G133" s="600"/>
      <c r="H133" s="293"/>
      <c r="I133" s="293"/>
    </row>
    <row r="134" spans="1:9" x14ac:dyDescent="0.25">
      <c r="A134" s="293"/>
      <c r="B134" s="594" t="s">
        <v>738</v>
      </c>
      <c r="C134" s="594"/>
      <c r="D134" s="594"/>
      <c r="E134" s="594"/>
      <c r="F134" s="600">
        <v>13000</v>
      </c>
      <c r="G134" s="600"/>
      <c r="H134" s="293"/>
      <c r="I134" s="293"/>
    </row>
    <row r="135" spans="1:9" x14ac:dyDescent="0.25">
      <c r="A135" s="293"/>
      <c r="B135" s="840" t="s">
        <v>415</v>
      </c>
      <c r="C135" s="840"/>
      <c r="D135" s="840"/>
      <c r="E135" s="840"/>
      <c r="F135" s="600">
        <v>300000</v>
      </c>
      <c r="G135" s="600"/>
      <c r="H135" s="293"/>
      <c r="I135" s="293"/>
    </row>
    <row r="136" spans="1:9" x14ac:dyDescent="0.25">
      <c r="A136" s="293"/>
      <c r="B136" s="840" t="s">
        <v>410</v>
      </c>
      <c r="C136" s="840"/>
      <c r="D136" s="840"/>
      <c r="E136" s="840"/>
      <c r="F136" s="600">
        <v>1900000</v>
      </c>
      <c r="G136" s="600"/>
      <c r="H136" s="293"/>
      <c r="I136" s="293"/>
    </row>
    <row r="137" spans="1:9" x14ac:dyDescent="0.25">
      <c r="A137" s="293"/>
      <c r="B137" s="840" t="s">
        <v>739</v>
      </c>
      <c r="C137" s="840"/>
      <c r="D137" s="840"/>
      <c r="E137" s="840"/>
      <c r="F137" s="600">
        <v>100000</v>
      </c>
      <c r="G137" s="600"/>
      <c r="H137" s="293"/>
      <c r="I137" s="293"/>
    </row>
    <row r="138" spans="1:9" x14ac:dyDescent="0.25">
      <c r="A138" s="293"/>
      <c r="B138" s="298" t="s">
        <v>425</v>
      </c>
      <c r="C138" s="298"/>
      <c r="D138" s="298"/>
      <c r="E138" s="298"/>
      <c r="F138" s="600">
        <v>250000</v>
      </c>
      <c r="G138" s="600"/>
      <c r="H138" s="293"/>
      <c r="I138" s="293"/>
    </row>
    <row r="139" spans="1:9" x14ac:dyDescent="0.25">
      <c r="A139" s="293"/>
      <c r="B139" s="840" t="s">
        <v>416</v>
      </c>
      <c r="C139" s="840"/>
      <c r="D139" s="840"/>
      <c r="E139" s="840"/>
      <c r="F139" s="600">
        <v>20000</v>
      </c>
      <c r="G139" s="600"/>
      <c r="H139" s="293"/>
      <c r="I139" s="293"/>
    </row>
    <row r="140" spans="1:9" x14ac:dyDescent="0.25">
      <c r="A140" s="293"/>
      <c r="B140" s="840" t="s">
        <v>411</v>
      </c>
      <c r="C140" s="840"/>
      <c r="D140" s="840"/>
      <c r="E140" s="840"/>
      <c r="F140" s="600">
        <v>850000</v>
      </c>
      <c r="G140" s="600"/>
      <c r="H140" s="293"/>
      <c r="I140" s="293"/>
    </row>
    <row r="141" spans="1:9" x14ac:dyDescent="0.25">
      <c r="A141" s="293"/>
      <c r="B141" s="840" t="s">
        <v>740</v>
      </c>
      <c r="C141" s="840"/>
      <c r="D141" s="840"/>
      <c r="E141" s="840"/>
      <c r="F141" s="600">
        <v>250000</v>
      </c>
      <c r="G141" s="600"/>
      <c r="H141" s="293"/>
      <c r="I141" s="293"/>
    </row>
    <row r="142" spans="1:9" x14ac:dyDescent="0.25">
      <c r="A142" s="293"/>
      <c r="B142" s="596" t="s">
        <v>479</v>
      </c>
      <c r="C142" s="596"/>
      <c r="D142" s="596"/>
      <c r="E142" s="596"/>
      <c r="F142" s="600">
        <v>100000</v>
      </c>
      <c r="G142" s="600"/>
      <c r="H142" s="293"/>
      <c r="I142" s="293"/>
    </row>
    <row r="143" spans="1:9" x14ac:dyDescent="0.25">
      <c r="A143" s="293"/>
      <c r="B143" s="840" t="s">
        <v>483</v>
      </c>
      <c r="C143" s="840"/>
      <c r="D143" s="840"/>
      <c r="E143" s="840"/>
      <c r="F143" s="600">
        <v>8420000</v>
      </c>
      <c r="G143" s="600"/>
      <c r="H143" s="293"/>
      <c r="I143" s="293"/>
    </row>
    <row r="144" spans="1:9" x14ac:dyDescent="0.25">
      <c r="A144" s="293"/>
      <c r="B144" s="840" t="s">
        <v>412</v>
      </c>
      <c r="C144" s="840"/>
      <c r="D144" s="840"/>
      <c r="E144" s="840"/>
      <c r="F144" s="600">
        <v>3062000</v>
      </c>
      <c r="G144" s="600"/>
      <c r="H144" s="293"/>
      <c r="I144" s="293"/>
    </row>
    <row r="145" spans="1:9" x14ac:dyDescent="0.25">
      <c r="A145" s="293"/>
      <c r="F145" s="602"/>
      <c r="G145" s="600"/>
      <c r="H145" s="293"/>
      <c r="I145" s="293"/>
    </row>
    <row r="146" spans="1:9" x14ac:dyDescent="0.25">
      <c r="A146" s="309" t="s">
        <v>417</v>
      </c>
      <c r="B146" s="843" t="s">
        <v>103</v>
      </c>
      <c r="C146" s="843"/>
      <c r="D146" s="843"/>
      <c r="E146" s="843"/>
      <c r="F146" s="601"/>
      <c r="G146" s="601">
        <f>SUM(F147:F149)</f>
        <v>95000</v>
      </c>
      <c r="H146" s="293"/>
      <c r="I146" s="293"/>
    </row>
    <row r="147" spans="1:9" x14ac:dyDescent="0.25">
      <c r="A147" s="293"/>
      <c r="B147" s="840" t="s">
        <v>379</v>
      </c>
      <c r="C147" s="840"/>
      <c r="D147" s="840"/>
      <c r="E147" s="840"/>
      <c r="F147" s="600">
        <v>55000</v>
      </c>
      <c r="G147" s="600"/>
      <c r="H147" s="293"/>
      <c r="I147" s="293"/>
    </row>
    <row r="148" spans="1:9" x14ac:dyDescent="0.25">
      <c r="A148" s="293"/>
      <c r="B148" s="840" t="s">
        <v>741</v>
      </c>
      <c r="C148" s="840"/>
      <c r="D148" s="840"/>
      <c r="E148" s="840"/>
      <c r="F148" s="600">
        <v>20000</v>
      </c>
      <c r="G148" s="600"/>
      <c r="H148" s="293"/>
      <c r="I148" s="293"/>
    </row>
    <row r="149" spans="1:9" x14ac:dyDescent="0.25">
      <c r="A149" s="293"/>
      <c r="B149" s="840" t="s">
        <v>403</v>
      </c>
      <c r="C149" s="840"/>
      <c r="D149" s="840"/>
      <c r="E149" s="840"/>
      <c r="F149" s="600">
        <v>20000</v>
      </c>
      <c r="G149" s="600"/>
      <c r="H149" s="293"/>
      <c r="I149" s="293"/>
    </row>
    <row r="150" spans="1:9" x14ac:dyDescent="0.25">
      <c r="A150" s="293"/>
      <c r="B150" s="638"/>
      <c r="C150" s="638"/>
      <c r="D150" s="638"/>
      <c r="E150" s="638"/>
      <c r="F150" s="600"/>
      <c r="G150" s="600"/>
      <c r="H150" s="293"/>
      <c r="I150" s="293"/>
    </row>
    <row r="151" spans="1:9" x14ac:dyDescent="0.25">
      <c r="A151" s="293"/>
      <c r="B151" s="298"/>
      <c r="C151" s="298"/>
      <c r="D151" s="298"/>
      <c r="E151" s="298"/>
      <c r="F151" s="600"/>
      <c r="G151" s="600"/>
      <c r="H151" s="293"/>
      <c r="I151" s="293"/>
    </row>
    <row r="152" spans="1:9" x14ac:dyDescent="0.25">
      <c r="A152" s="309" t="s">
        <v>359</v>
      </c>
      <c r="B152" s="306" t="s">
        <v>360</v>
      </c>
      <c r="C152" s="306"/>
      <c r="D152" s="306"/>
      <c r="E152" s="306"/>
      <c r="F152" s="600"/>
      <c r="G152" s="601">
        <f>SUM(F153:F155)</f>
        <v>5583000</v>
      </c>
      <c r="H152" s="293"/>
      <c r="I152" s="293"/>
    </row>
    <row r="153" spans="1:9" x14ac:dyDescent="0.25">
      <c r="A153" s="293"/>
      <c r="B153" s="840" t="s">
        <v>741</v>
      </c>
      <c r="C153" s="840"/>
      <c r="D153" s="840"/>
      <c r="E153" s="840"/>
      <c r="F153" s="600">
        <v>50000</v>
      </c>
      <c r="G153" s="600"/>
      <c r="H153" s="293"/>
      <c r="I153" s="293"/>
    </row>
    <row r="154" spans="1:9" x14ac:dyDescent="0.25">
      <c r="A154" s="293"/>
      <c r="B154" s="840" t="s">
        <v>403</v>
      </c>
      <c r="C154" s="840"/>
      <c r="D154" s="840"/>
      <c r="E154" s="840"/>
      <c r="F154" s="600">
        <v>13000</v>
      </c>
      <c r="G154" s="600"/>
      <c r="H154" s="293"/>
      <c r="I154" s="293"/>
    </row>
    <row r="155" spans="1:9" x14ac:dyDescent="0.25">
      <c r="A155" s="293"/>
      <c r="B155" s="840" t="s">
        <v>742</v>
      </c>
      <c r="C155" s="840"/>
      <c r="D155" s="840"/>
      <c r="E155" s="840"/>
      <c r="F155" s="600">
        <v>5520000</v>
      </c>
      <c r="G155" s="600"/>
      <c r="H155" s="293"/>
      <c r="I155" s="293"/>
    </row>
    <row r="156" spans="1:9" x14ac:dyDescent="0.25">
      <c r="A156" s="293"/>
      <c r="F156" s="602"/>
      <c r="G156" s="600"/>
      <c r="H156" s="293"/>
      <c r="I156" s="293"/>
    </row>
    <row r="157" spans="1:9" x14ac:dyDescent="0.25">
      <c r="A157" s="309" t="s">
        <v>363</v>
      </c>
      <c r="B157" s="845" t="s">
        <v>364</v>
      </c>
      <c r="C157" s="845"/>
      <c r="D157" s="845"/>
      <c r="E157" s="845"/>
      <c r="F157" s="600"/>
      <c r="G157" s="601">
        <f>SUM(F158:F175)</f>
        <v>5743000</v>
      </c>
      <c r="H157" s="293"/>
      <c r="I157" s="293"/>
    </row>
    <row r="158" spans="1:9" x14ac:dyDescent="0.25">
      <c r="A158" s="293"/>
      <c r="B158" s="840" t="s">
        <v>418</v>
      </c>
      <c r="C158" s="840"/>
      <c r="D158" s="840"/>
      <c r="E158" s="840"/>
      <c r="F158" s="600">
        <v>3250000</v>
      </c>
      <c r="G158" s="600"/>
      <c r="H158" s="293"/>
      <c r="I158" s="293"/>
    </row>
    <row r="159" spans="1:9" x14ac:dyDescent="0.25">
      <c r="A159" s="293"/>
      <c r="B159" s="840" t="s">
        <v>847</v>
      </c>
      <c r="C159" s="840"/>
      <c r="D159" s="840"/>
      <c r="E159" s="840"/>
      <c r="F159" s="600">
        <v>100000</v>
      </c>
      <c r="G159" s="600"/>
      <c r="H159" s="293"/>
      <c r="I159" s="293"/>
    </row>
    <row r="160" spans="1:9" x14ac:dyDescent="0.25">
      <c r="A160" s="293"/>
      <c r="B160" s="840" t="s">
        <v>398</v>
      </c>
      <c r="C160" s="840"/>
      <c r="D160" s="840"/>
      <c r="E160" s="840"/>
      <c r="F160" s="600">
        <v>880000</v>
      </c>
      <c r="G160" s="600"/>
      <c r="H160" s="293"/>
      <c r="I160" s="293"/>
    </row>
    <row r="161" spans="1:9" x14ac:dyDescent="0.25">
      <c r="A161" s="293"/>
      <c r="B161" s="840" t="s">
        <v>743</v>
      </c>
      <c r="C161" s="840"/>
      <c r="D161" s="840"/>
      <c r="E161" s="840"/>
      <c r="F161" s="600">
        <v>17000</v>
      </c>
      <c r="G161" s="600"/>
      <c r="H161" s="293"/>
      <c r="I161" s="293"/>
    </row>
    <row r="162" spans="1:9" x14ac:dyDescent="0.25">
      <c r="A162" s="293"/>
      <c r="B162" s="840" t="s">
        <v>738</v>
      </c>
      <c r="C162" s="840"/>
      <c r="D162" s="840"/>
      <c r="E162" s="840"/>
      <c r="F162" s="600">
        <v>18000</v>
      </c>
      <c r="G162" s="600"/>
      <c r="H162" s="293"/>
      <c r="I162" s="293"/>
    </row>
    <row r="163" spans="1:9" x14ac:dyDescent="0.25">
      <c r="A163" s="293"/>
      <c r="B163" s="840" t="s">
        <v>419</v>
      </c>
      <c r="C163" s="840"/>
      <c r="D163" s="840"/>
      <c r="E163" s="840"/>
      <c r="F163" s="600">
        <v>20000</v>
      </c>
      <c r="G163" s="600"/>
      <c r="H163" s="293"/>
      <c r="I163" s="293"/>
    </row>
    <row r="164" spans="1:9" x14ac:dyDescent="0.25">
      <c r="A164" s="293"/>
      <c r="B164" s="298" t="s">
        <v>420</v>
      </c>
      <c r="C164" s="298"/>
      <c r="D164" s="298"/>
      <c r="E164" s="298"/>
      <c r="F164" s="600">
        <v>30000</v>
      </c>
      <c r="G164" s="600"/>
      <c r="H164" s="293"/>
      <c r="I164" s="293"/>
    </row>
    <row r="165" spans="1:9" x14ac:dyDescent="0.25">
      <c r="A165" s="293"/>
      <c r="B165" s="840" t="s">
        <v>410</v>
      </c>
      <c r="C165" s="840"/>
      <c r="D165" s="840"/>
      <c r="E165" s="840"/>
      <c r="F165" s="600">
        <v>35000</v>
      </c>
      <c r="G165" s="600"/>
      <c r="H165" s="293"/>
      <c r="I165" s="293"/>
    </row>
    <row r="166" spans="1:9" x14ac:dyDescent="0.25">
      <c r="A166" s="293"/>
      <c r="B166" s="840" t="s">
        <v>421</v>
      </c>
      <c r="C166" s="840"/>
      <c r="D166" s="840"/>
      <c r="E166" s="840"/>
      <c r="F166" s="600">
        <v>125000</v>
      </c>
      <c r="G166" s="600"/>
      <c r="H166" s="293"/>
      <c r="I166" s="293"/>
    </row>
    <row r="167" spans="1:9" x14ac:dyDescent="0.25">
      <c r="A167" s="293"/>
      <c r="B167" s="840" t="s">
        <v>379</v>
      </c>
      <c r="C167" s="840"/>
      <c r="D167" s="840"/>
      <c r="E167" s="840"/>
      <c r="F167" s="600">
        <v>120000</v>
      </c>
      <c r="G167" s="600"/>
      <c r="H167" s="293"/>
      <c r="I167" s="293"/>
    </row>
    <row r="168" spans="1:9" x14ac:dyDescent="0.25">
      <c r="A168" s="293"/>
      <c r="B168" s="840" t="s">
        <v>744</v>
      </c>
      <c r="C168" s="840"/>
      <c r="D168" s="840"/>
      <c r="E168" s="840"/>
      <c r="F168" s="600">
        <v>90000</v>
      </c>
      <c r="G168" s="600"/>
      <c r="H168" s="293"/>
      <c r="I168" s="293"/>
    </row>
    <row r="169" spans="1:9" x14ac:dyDescent="0.25">
      <c r="A169" s="293"/>
      <c r="B169" s="840" t="s">
        <v>425</v>
      </c>
      <c r="C169" s="840"/>
      <c r="D169" s="840"/>
      <c r="E169" s="840"/>
      <c r="F169" s="600">
        <v>400000</v>
      </c>
      <c r="G169" s="600"/>
      <c r="H169" s="293"/>
      <c r="I169" s="293"/>
    </row>
    <row r="170" spans="1:9" x14ac:dyDescent="0.25">
      <c r="A170" s="293"/>
      <c r="B170" s="840" t="s">
        <v>381</v>
      </c>
      <c r="C170" s="840"/>
      <c r="D170" s="840"/>
      <c r="E170" s="840"/>
      <c r="F170" s="600">
        <v>11000</v>
      </c>
      <c r="G170" s="600"/>
      <c r="H170" s="293"/>
      <c r="I170" s="293"/>
    </row>
    <row r="171" spans="1:9" x14ac:dyDescent="0.25">
      <c r="A171" s="293"/>
      <c r="B171" s="840" t="s">
        <v>740</v>
      </c>
      <c r="C171" s="840"/>
      <c r="D171" s="840"/>
      <c r="E171" s="840"/>
      <c r="F171" s="600">
        <v>30000</v>
      </c>
      <c r="G171" s="600"/>
      <c r="H171" s="293"/>
      <c r="I171" s="293"/>
    </row>
    <row r="172" spans="1:9" x14ac:dyDescent="0.25">
      <c r="A172" s="293"/>
      <c r="B172" s="840" t="s">
        <v>725</v>
      </c>
      <c r="C172" s="840"/>
      <c r="D172" s="840"/>
      <c r="E172" s="840"/>
      <c r="F172" s="600">
        <v>21000</v>
      </c>
      <c r="G172" s="600"/>
      <c r="H172" s="293"/>
      <c r="I172" s="293"/>
    </row>
    <row r="173" spans="1:9" x14ac:dyDescent="0.25">
      <c r="A173" s="293"/>
      <c r="B173" s="840" t="s">
        <v>745</v>
      </c>
      <c r="C173" s="840"/>
      <c r="D173" s="840"/>
      <c r="E173" s="840"/>
      <c r="F173" s="600">
        <v>60000</v>
      </c>
      <c r="G173" s="600"/>
      <c r="H173" s="293"/>
      <c r="I173" s="293"/>
    </row>
    <row r="174" spans="1:9" x14ac:dyDescent="0.25">
      <c r="A174" s="293"/>
      <c r="B174" s="840" t="s">
        <v>485</v>
      </c>
      <c r="C174" s="840"/>
      <c r="D174" s="840"/>
      <c r="E174" s="840"/>
      <c r="F174" s="600">
        <v>280000</v>
      </c>
      <c r="G174" s="600"/>
      <c r="H174" s="293"/>
      <c r="I174" s="293"/>
    </row>
    <row r="175" spans="1:9" x14ac:dyDescent="0.25">
      <c r="A175" s="293"/>
      <c r="B175" s="840" t="s">
        <v>412</v>
      </c>
      <c r="C175" s="840"/>
      <c r="D175" s="840"/>
      <c r="E175" s="840"/>
      <c r="F175" s="600">
        <v>256000</v>
      </c>
      <c r="G175" s="600"/>
      <c r="H175" s="293"/>
      <c r="I175" s="293"/>
    </row>
    <row r="176" spans="1:9" x14ac:dyDescent="0.25">
      <c r="A176" s="293"/>
      <c r="B176" s="293"/>
      <c r="C176" s="293"/>
      <c r="D176" s="293"/>
      <c r="E176" s="293"/>
      <c r="F176" s="600"/>
      <c r="G176" s="600"/>
      <c r="H176" s="293"/>
      <c r="I176" s="293"/>
    </row>
    <row r="177" spans="1:9" ht="19.5" customHeight="1" x14ac:dyDescent="0.25">
      <c r="A177" s="309" t="s">
        <v>365</v>
      </c>
      <c r="B177" s="843" t="s">
        <v>366</v>
      </c>
      <c r="C177" s="843"/>
      <c r="D177" s="843"/>
      <c r="E177" s="843"/>
      <c r="F177" s="601"/>
      <c r="G177" s="601">
        <f>SUM(F178)</f>
        <v>91200</v>
      </c>
      <c r="H177" s="293"/>
      <c r="I177" s="293"/>
    </row>
    <row r="178" spans="1:9" x14ac:dyDescent="0.25">
      <c r="A178" s="293"/>
      <c r="B178" s="840" t="s">
        <v>422</v>
      </c>
      <c r="C178" s="840"/>
      <c r="D178" s="840"/>
      <c r="E178" s="840"/>
      <c r="F178" s="600">
        <v>91200</v>
      </c>
      <c r="G178" s="600"/>
      <c r="H178" s="293"/>
      <c r="I178" s="293"/>
    </row>
    <row r="179" spans="1:9" x14ac:dyDescent="0.25">
      <c r="F179" s="602"/>
      <c r="G179" s="602"/>
      <c r="H179" s="293"/>
      <c r="I179" s="293"/>
    </row>
    <row r="180" spans="1:9" x14ac:dyDescent="0.25">
      <c r="A180" s="309" t="s">
        <v>423</v>
      </c>
      <c r="B180" s="843" t="s">
        <v>424</v>
      </c>
      <c r="C180" s="843"/>
      <c r="D180" s="843"/>
      <c r="E180" s="843"/>
      <c r="F180" s="601"/>
      <c r="G180" s="601">
        <f>SUM(F181:F187)</f>
        <v>963000</v>
      </c>
      <c r="H180" s="293"/>
      <c r="I180" s="293"/>
    </row>
    <row r="181" spans="1:9" x14ac:dyDescent="0.25">
      <c r="A181" s="309"/>
      <c r="B181" s="840" t="s">
        <v>415</v>
      </c>
      <c r="C181" s="840"/>
      <c r="D181" s="840"/>
      <c r="E181" s="840"/>
      <c r="F181" s="600">
        <v>500000</v>
      </c>
      <c r="G181" s="601"/>
      <c r="H181" s="293"/>
      <c r="I181" s="293"/>
    </row>
    <row r="182" spans="1:9" x14ac:dyDescent="0.25">
      <c r="A182" s="309"/>
      <c r="B182" s="840" t="s">
        <v>410</v>
      </c>
      <c r="C182" s="840"/>
      <c r="D182" s="840"/>
      <c r="E182" s="840"/>
      <c r="F182" s="600">
        <v>10000</v>
      </c>
      <c r="G182" s="601"/>
      <c r="H182" s="293"/>
      <c r="I182" s="293"/>
    </row>
    <row r="183" spans="1:9" x14ac:dyDescent="0.25">
      <c r="A183" s="309"/>
      <c r="B183" s="840" t="s">
        <v>421</v>
      </c>
      <c r="C183" s="840"/>
      <c r="D183" s="840"/>
      <c r="E183" s="840"/>
      <c r="F183" s="600">
        <v>34000</v>
      </c>
      <c r="G183" s="601"/>
      <c r="H183" s="293"/>
      <c r="I183" s="293"/>
    </row>
    <row r="184" spans="1:9" x14ac:dyDescent="0.25">
      <c r="A184" s="309"/>
      <c r="B184" s="840" t="s">
        <v>381</v>
      </c>
      <c r="C184" s="840"/>
      <c r="D184" s="840"/>
      <c r="E184" s="840"/>
      <c r="F184" s="600">
        <v>15000</v>
      </c>
      <c r="G184" s="601"/>
      <c r="H184" s="293"/>
      <c r="I184" s="293"/>
    </row>
    <row r="185" spans="1:9" x14ac:dyDescent="0.25">
      <c r="A185" s="293"/>
      <c r="B185" s="840" t="s">
        <v>412</v>
      </c>
      <c r="C185" s="840"/>
      <c r="D185" s="840"/>
      <c r="E185" s="840"/>
      <c r="F185" s="600">
        <v>150000</v>
      </c>
      <c r="G185" s="600"/>
      <c r="H185" s="293"/>
      <c r="I185" s="293"/>
    </row>
    <row r="186" spans="1:9" x14ac:dyDescent="0.25">
      <c r="A186" s="293"/>
      <c r="B186" s="638" t="s">
        <v>848</v>
      </c>
      <c r="C186" s="638"/>
      <c r="D186" s="638"/>
      <c r="E186" s="638"/>
      <c r="F186" s="600">
        <v>200000</v>
      </c>
      <c r="G186" s="600"/>
      <c r="H186" s="293"/>
      <c r="I186" s="293"/>
    </row>
    <row r="187" spans="1:9" x14ac:dyDescent="0.25">
      <c r="A187" s="293"/>
      <c r="B187" s="638" t="s">
        <v>840</v>
      </c>
      <c r="C187" s="638"/>
      <c r="D187" s="638"/>
      <c r="E187" s="638"/>
      <c r="F187" s="600">
        <v>54000</v>
      </c>
      <c r="G187" s="600"/>
      <c r="H187" s="293"/>
      <c r="I187" s="293"/>
    </row>
    <row r="188" spans="1:9" x14ac:dyDescent="0.25">
      <c r="F188" s="602"/>
      <c r="G188" s="602"/>
      <c r="H188" s="293"/>
      <c r="I188" s="293"/>
    </row>
    <row r="189" spans="1:9" x14ac:dyDescent="0.25">
      <c r="A189" s="309" t="s">
        <v>371</v>
      </c>
      <c r="B189" s="843" t="s">
        <v>108</v>
      </c>
      <c r="C189" s="843"/>
      <c r="D189" s="843"/>
      <c r="E189" s="843"/>
      <c r="F189" s="600"/>
      <c r="G189" s="601">
        <f>SUM(F190:F196)</f>
        <v>1962000</v>
      </c>
      <c r="H189" s="293"/>
      <c r="I189" s="293"/>
    </row>
    <row r="190" spans="1:9" x14ac:dyDescent="0.25">
      <c r="A190" s="293"/>
      <c r="B190" s="840" t="s">
        <v>410</v>
      </c>
      <c r="C190" s="840"/>
      <c r="D190" s="840"/>
      <c r="E190" s="840"/>
      <c r="F190" s="600">
        <v>130000</v>
      </c>
      <c r="G190" s="600"/>
      <c r="H190" s="293"/>
      <c r="I190" s="293"/>
    </row>
    <row r="191" spans="1:9" x14ac:dyDescent="0.25">
      <c r="A191" s="293"/>
      <c r="B191" s="840" t="s">
        <v>746</v>
      </c>
      <c r="C191" s="840"/>
      <c r="D191" s="840"/>
      <c r="E191" s="840"/>
      <c r="F191" s="600">
        <v>180000</v>
      </c>
      <c r="G191" s="600"/>
      <c r="H191" s="293"/>
      <c r="I191" s="293"/>
    </row>
    <row r="192" spans="1:9" x14ac:dyDescent="0.25">
      <c r="A192" s="293"/>
      <c r="B192" s="840" t="s">
        <v>425</v>
      </c>
      <c r="C192" s="840"/>
      <c r="D192" s="840"/>
      <c r="E192" s="840"/>
      <c r="F192" s="600">
        <v>1000000</v>
      </c>
      <c r="G192" s="600"/>
      <c r="H192" s="293"/>
      <c r="I192" s="293"/>
    </row>
    <row r="193" spans="1:11" x14ac:dyDescent="0.25">
      <c r="A193" s="293"/>
      <c r="B193" s="840" t="s">
        <v>381</v>
      </c>
      <c r="C193" s="840"/>
      <c r="D193" s="840"/>
      <c r="E193" s="840"/>
      <c r="F193" s="600">
        <v>15000</v>
      </c>
      <c r="G193" s="600"/>
      <c r="H193" s="293"/>
      <c r="I193" s="293"/>
    </row>
    <row r="194" spans="1:11" x14ac:dyDescent="0.25">
      <c r="A194" s="293"/>
      <c r="B194" s="840" t="s">
        <v>411</v>
      </c>
      <c r="C194" s="840"/>
      <c r="D194" s="840"/>
      <c r="E194" s="840"/>
      <c r="F194" s="600">
        <v>200000</v>
      </c>
      <c r="G194" s="600"/>
      <c r="H194" s="293"/>
      <c r="I194" s="293"/>
    </row>
    <row r="195" spans="1:11" x14ac:dyDescent="0.25">
      <c r="A195" s="293"/>
      <c r="B195" s="840" t="s">
        <v>725</v>
      </c>
      <c r="C195" s="840"/>
      <c r="D195" s="840"/>
      <c r="E195" s="840"/>
      <c r="F195" s="600">
        <v>20000</v>
      </c>
      <c r="G195" s="600"/>
      <c r="H195" s="293"/>
      <c r="I195" s="293"/>
    </row>
    <row r="196" spans="1:11" x14ac:dyDescent="0.25">
      <c r="A196" s="293"/>
      <c r="B196" s="840" t="s">
        <v>426</v>
      </c>
      <c r="C196" s="840"/>
      <c r="D196" s="840"/>
      <c r="E196" s="840"/>
      <c r="F196" s="600">
        <v>417000</v>
      </c>
      <c r="G196" s="600"/>
      <c r="H196" s="293"/>
      <c r="I196" s="293"/>
    </row>
    <row r="197" spans="1:11" x14ac:dyDescent="0.25">
      <c r="A197" s="293"/>
      <c r="B197" s="293"/>
      <c r="C197" s="293"/>
      <c r="D197" s="293"/>
      <c r="E197" s="293"/>
      <c r="F197" s="600"/>
      <c r="G197" s="600"/>
      <c r="H197" s="293"/>
      <c r="I197" s="293"/>
    </row>
    <row r="198" spans="1:11" x14ac:dyDescent="0.25">
      <c r="A198" s="309" t="s">
        <v>427</v>
      </c>
      <c r="B198" s="843" t="s">
        <v>428</v>
      </c>
      <c r="C198" s="843"/>
      <c r="D198" s="843"/>
      <c r="E198" s="843"/>
      <c r="F198" s="600"/>
      <c r="G198" s="601">
        <f>SUM(F199:F200)</f>
        <v>63500</v>
      </c>
      <c r="H198" s="293"/>
      <c r="I198" s="293"/>
    </row>
    <row r="199" spans="1:11" x14ac:dyDescent="0.25">
      <c r="A199" s="293"/>
      <c r="B199" s="840" t="s">
        <v>410</v>
      </c>
      <c r="C199" s="840"/>
      <c r="D199" s="840"/>
      <c r="E199" s="840"/>
      <c r="F199" s="600">
        <v>50000</v>
      </c>
      <c r="G199" s="600"/>
      <c r="H199" s="293"/>
      <c r="I199" s="293"/>
    </row>
    <row r="200" spans="1:11" x14ac:dyDescent="0.25">
      <c r="A200" s="293"/>
      <c r="B200" s="840" t="s">
        <v>747</v>
      </c>
      <c r="C200" s="840"/>
      <c r="D200" s="840"/>
      <c r="E200" s="840"/>
      <c r="F200" s="600">
        <v>13500</v>
      </c>
      <c r="G200" s="600"/>
      <c r="H200" s="293"/>
      <c r="I200" s="293"/>
    </row>
    <row r="201" spans="1:11" x14ac:dyDescent="0.25">
      <c r="F201" s="602"/>
      <c r="G201" s="602"/>
      <c r="H201" s="293"/>
      <c r="I201" s="293"/>
    </row>
    <row r="202" spans="1:11" x14ac:dyDescent="0.25">
      <c r="A202" s="309" t="s">
        <v>429</v>
      </c>
      <c r="B202" s="306" t="s">
        <v>99</v>
      </c>
      <c r="C202" s="306"/>
      <c r="D202" s="306"/>
      <c r="E202" s="298"/>
      <c r="F202" s="600"/>
      <c r="G202" s="601">
        <f>SUM(F203:F209)</f>
        <v>3750000</v>
      </c>
      <c r="H202" s="293"/>
      <c r="I202" s="293"/>
      <c r="K202" t="s">
        <v>430</v>
      </c>
    </row>
    <row r="203" spans="1:11" x14ac:dyDescent="0.25">
      <c r="A203" s="309"/>
      <c r="B203" s="840" t="s">
        <v>431</v>
      </c>
      <c r="C203" s="840"/>
      <c r="D203" s="840"/>
      <c r="E203" s="840"/>
      <c r="F203" s="600">
        <v>800000</v>
      </c>
      <c r="G203" s="600"/>
      <c r="H203" s="293"/>
      <c r="I203" s="293"/>
    </row>
    <row r="204" spans="1:11" x14ac:dyDescent="0.25">
      <c r="A204" s="309"/>
      <c r="B204" s="840" t="s">
        <v>849</v>
      </c>
      <c r="C204" s="840"/>
      <c r="D204" s="840"/>
      <c r="E204" s="840"/>
      <c r="F204" s="600">
        <v>100000</v>
      </c>
      <c r="G204" s="600"/>
      <c r="H204" s="293"/>
      <c r="I204" s="293"/>
    </row>
    <row r="205" spans="1:11" x14ac:dyDescent="0.25">
      <c r="A205" s="309"/>
      <c r="B205" s="638" t="s">
        <v>850</v>
      </c>
      <c r="C205" s="638"/>
      <c r="D205" s="638"/>
      <c r="E205" s="638"/>
      <c r="F205" s="600">
        <v>100000</v>
      </c>
      <c r="G205" s="600"/>
      <c r="H205" s="293"/>
      <c r="I205" s="293"/>
    </row>
    <row r="206" spans="1:11" x14ac:dyDescent="0.25">
      <c r="A206" s="309"/>
      <c r="B206" s="840" t="s">
        <v>851</v>
      </c>
      <c r="C206" s="840"/>
      <c r="D206" s="840"/>
      <c r="E206" s="840"/>
      <c r="F206" s="600">
        <v>100000</v>
      </c>
      <c r="G206" s="600"/>
      <c r="H206" s="293"/>
      <c r="I206" s="293"/>
    </row>
    <row r="207" spans="1:11" x14ac:dyDescent="0.25">
      <c r="A207" s="309"/>
      <c r="B207" s="840" t="s">
        <v>852</v>
      </c>
      <c r="C207" s="840"/>
      <c r="D207" s="840"/>
      <c r="E207" s="840"/>
      <c r="F207" s="600">
        <v>100000</v>
      </c>
      <c r="G207" s="600"/>
      <c r="H207" s="293"/>
      <c r="I207" s="293"/>
    </row>
    <row r="208" spans="1:11" x14ac:dyDescent="0.25">
      <c r="A208" s="309"/>
      <c r="B208" s="840" t="s">
        <v>853</v>
      </c>
      <c r="C208" s="840"/>
      <c r="D208" s="840"/>
      <c r="E208" s="840"/>
      <c r="F208" s="600">
        <v>50000</v>
      </c>
      <c r="G208" s="600"/>
      <c r="H208" s="293"/>
      <c r="I208" s="293"/>
    </row>
    <row r="209" spans="1:9" x14ac:dyDescent="0.25">
      <c r="A209" s="309"/>
      <c r="B209" s="840" t="s">
        <v>854</v>
      </c>
      <c r="C209" s="840"/>
      <c r="D209" s="840"/>
      <c r="E209" s="840"/>
      <c r="F209" s="600">
        <v>2500000</v>
      </c>
      <c r="G209" s="600"/>
      <c r="H209" s="293"/>
      <c r="I209" s="293"/>
    </row>
    <row r="210" spans="1:9" x14ac:dyDescent="0.25">
      <c r="A210" s="309"/>
      <c r="B210" s="298"/>
      <c r="C210" s="298"/>
      <c r="D210" s="298"/>
      <c r="E210" s="292"/>
      <c r="F210" s="600"/>
      <c r="G210" s="600"/>
      <c r="H210" s="293"/>
      <c r="I210" s="293"/>
    </row>
    <row r="211" spans="1:9" x14ac:dyDescent="0.25">
      <c r="A211" s="309" t="s">
        <v>432</v>
      </c>
      <c r="B211" s="843" t="s">
        <v>433</v>
      </c>
      <c r="C211" s="843"/>
      <c r="D211" s="843"/>
      <c r="E211" s="843"/>
      <c r="F211" s="600"/>
      <c r="G211" s="601">
        <f>SUM(F212)</f>
        <v>300000</v>
      </c>
      <c r="H211" s="293"/>
      <c r="I211" s="293"/>
    </row>
    <row r="212" spans="1:9" x14ac:dyDescent="0.25">
      <c r="A212" s="309"/>
      <c r="B212" s="298" t="s">
        <v>434</v>
      </c>
      <c r="C212" s="298"/>
      <c r="D212" s="298"/>
      <c r="E212" s="292"/>
      <c r="F212" s="600">
        <v>300000</v>
      </c>
      <c r="G212" s="600"/>
      <c r="H212" s="293"/>
      <c r="I212" s="293"/>
    </row>
    <row r="213" spans="1:9" x14ac:dyDescent="0.25">
      <c r="A213" s="309"/>
      <c r="B213" s="298"/>
      <c r="C213" s="298"/>
      <c r="D213" s="298"/>
      <c r="E213" s="292"/>
      <c r="F213" s="600"/>
      <c r="G213" s="600"/>
      <c r="H213" s="293"/>
      <c r="I213" s="293"/>
    </row>
    <row r="214" spans="1:9" ht="25.5" customHeight="1" x14ac:dyDescent="0.25">
      <c r="A214" s="309" t="s">
        <v>435</v>
      </c>
      <c r="B214" s="859" t="s">
        <v>855</v>
      </c>
      <c r="C214" s="859"/>
      <c r="D214" s="859"/>
      <c r="E214" s="859"/>
      <c r="F214" s="601"/>
      <c r="G214" s="601">
        <f>SUM(F215:F217)</f>
        <v>825000</v>
      </c>
      <c r="H214" s="293"/>
      <c r="I214" s="293"/>
    </row>
    <row r="215" spans="1:9" x14ac:dyDescent="0.25">
      <c r="A215" s="309"/>
      <c r="B215" s="840" t="s">
        <v>436</v>
      </c>
      <c r="C215" s="840"/>
      <c r="D215" s="840"/>
      <c r="E215" s="840"/>
      <c r="F215" s="600">
        <v>200000</v>
      </c>
      <c r="G215" s="600"/>
      <c r="H215" s="293"/>
      <c r="I215" s="293"/>
    </row>
    <row r="216" spans="1:9" x14ac:dyDescent="0.25">
      <c r="A216" s="309"/>
      <c r="B216" s="840" t="s">
        <v>483</v>
      </c>
      <c r="C216" s="840"/>
      <c r="D216" s="840"/>
      <c r="E216" s="840"/>
      <c r="F216" s="600">
        <v>450000</v>
      </c>
      <c r="G216" s="600"/>
      <c r="H216" s="293"/>
      <c r="I216" s="293"/>
    </row>
    <row r="217" spans="1:9" x14ac:dyDescent="0.25">
      <c r="A217" s="309"/>
      <c r="B217" s="840" t="s">
        <v>412</v>
      </c>
      <c r="C217" s="840"/>
      <c r="D217" s="840"/>
      <c r="E217" s="840"/>
      <c r="F217" s="600">
        <v>175000</v>
      </c>
      <c r="G217" s="600"/>
      <c r="H217" s="293"/>
      <c r="I217" s="293"/>
    </row>
    <row r="218" spans="1:9" x14ac:dyDescent="0.25">
      <c r="A218" s="309"/>
      <c r="B218" s="638"/>
      <c r="C218" s="638"/>
      <c r="D218" s="638"/>
      <c r="E218" s="638"/>
      <c r="F218" s="600"/>
      <c r="G218" s="600"/>
      <c r="H218" s="293"/>
      <c r="I218" s="293"/>
    </row>
    <row r="219" spans="1:9" x14ac:dyDescent="0.25">
      <c r="A219" s="309" t="s">
        <v>856</v>
      </c>
      <c r="B219" s="843" t="s">
        <v>860</v>
      </c>
      <c r="C219" s="843"/>
      <c r="D219" s="843"/>
      <c r="E219" s="843"/>
      <c r="F219" s="600"/>
      <c r="G219" s="601">
        <f>SUM(F220:F221)</f>
        <v>1042000</v>
      </c>
      <c r="H219" s="293"/>
      <c r="I219" s="293"/>
    </row>
    <row r="220" spans="1:9" x14ac:dyDescent="0.25">
      <c r="A220" s="309"/>
      <c r="B220" s="638" t="s">
        <v>437</v>
      </c>
      <c r="C220" s="638"/>
      <c r="D220" s="638"/>
      <c r="E220" s="638"/>
      <c r="F220" s="600">
        <v>820000</v>
      </c>
      <c r="G220" s="600"/>
      <c r="H220" s="293"/>
      <c r="I220" s="293"/>
    </row>
    <row r="221" spans="1:9" x14ac:dyDescent="0.25">
      <c r="A221" s="309"/>
      <c r="B221" s="840" t="s">
        <v>868</v>
      </c>
      <c r="C221" s="840"/>
      <c r="D221" s="840"/>
      <c r="E221" s="840"/>
      <c r="F221" s="600">
        <v>222000</v>
      </c>
      <c r="G221" s="600"/>
      <c r="H221" s="293"/>
      <c r="I221" s="293"/>
    </row>
    <row r="222" spans="1:9" x14ac:dyDescent="0.25">
      <c r="B222" s="860"/>
      <c r="C222" s="860"/>
      <c r="D222" s="860"/>
      <c r="E222" s="860"/>
      <c r="F222" s="602"/>
      <c r="G222" s="602"/>
      <c r="H222" s="293"/>
      <c r="I222" s="293"/>
    </row>
    <row r="223" spans="1:9" x14ac:dyDescent="0.25">
      <c r="A223" s="309" t="s">
        <v>331</v>
      </c>
      <c r="B223" s="843" t="s">
        <v>859</v>
      </c>
      <c r="C223" s="843"/>
      <c r="D223" s="843"/>
      <c r="E223" s="843"/>
      <c r="F223" s="599"/>
      <c r="G223" s="614">
        <f>SUM(F224:F225)</f>
        <v>15726000</v>
      </c>
      <c r="H223" s="293"/>
      <c r="I223" s="293"/>
    </row>
    <row r="224" spans="1:9" x14ac:dyDescent="0.25">
      <c r="A224" s="293"/>
      <c r="B224" s="840" t="s">
        <v>437</v>
      </c>
      <c r="C224" s="840"/>
      <c r="D224" s="840"/>
      <c r="E224" s="840"/>
      <c r="F224" s="599">
        <v>12383000</v>
      </c>
      <c r="G224" s="599"/>
      <c r="H224" s="293"/>
      <c r="I224" s="293"/>
    </row>
    <row r="225" spans="1:9" ht="15" customHeight="1" x14ac:dyDescent="0.25">
      <c r="A225" s="293"/>
      <c r="B225" s="858" t="s">
        <v>869</v>
      </c>
      <c r="C225" s="858"/>
      <c r="D225" s="858"/>
      <c r="E225" s="858"/>
      <c r="F225" s="600">
        <v>3343000</v>
      </c>
      <c r="G225" s="600"/>
      <c r="H225" s="297"/>
      <c r="I225" s="293"/>
    </row>
    <row r="226" spans="1:9" x14ac:dyDescent="0.25">
      <c r="F226" s="602"/>
      <c r="G226" s="602"/>
      <c r="H226" s="293"/>
      <c r="I226" s="293"/>
    </row>
    <row r="227" spans="1:9" x14ac:dyDescent="0.25">
      <c r="A227" s="309">
        <v>107060</v>
      </c>
      <c r="B227" s="843" t="s">
        <v>438</v>
      </c>
      <c r="C227" s="843"/>
      <c r="D227" s="843"/>
      <c r="E227" s="843"/>
      <c r="F227" s="601"/>
      <c r="G227" s="601">
        <f>SUM(F228:F231)</f>
        <v>10316000</v>
      </c>
      <c r="H227" s="293"/>
      <c r="I227" s="293"/>
    </row>
    <row r="228" spans="1:9" ht="30" customHeight="1" x14ac:dyDescent="0.25">
      <c r="A228" s="309"/>
      <c r="B228" s="858" t="s">
        <v>748</v>
      </c>
      <c r="C228" s="858"/>
      <c r="D228" s="858"/>
      <c r="E228" s="858"/>
      <c r="F228" s="600">
        <v>1550000</v>
      </c>
      <c r="G228" s="601"/>
      <c r="H228" s="293"/>
      <c r="I228" s="293"/>
    </row>
    <row r="229" spans="1:9" x14ac:dyDescent="0.25">
      <c r="A229" s="293"/>
      <c r="B229" s="840" t="s">
        <v>439</v>
      </c>
      <c r="C229" s="840"/>
      <c r="D229" s="840"/>
      <c r="E229" s="840"/>
      <c r="F229" s="600">
        <v>83000</v>
      </c>
      <c r="G229" s="600"/>
      <c r="H229" s="293"/>
      <c r="I229" s="293"/>
    </row>
    <row r="230" spans="1:9" x14ac:dyDescent="0.25">
      <c r="A230" s="293"/>
      <c r="B230" s="840" t="s">
        <v>749</v>
      </c>
      <c r="C230" s="840"/>
      <c r="D230" s="840"/>
      <c r="E230" s="840"/>
      <c r="F230" s="600">
        <v>8683000</v>
      </c>
      <c r="G230" s="600"/>
      <c r="H230" s="293"/>
      <c r="I230" s="293"/>
    </row>
    <row r="231" spans="1:9" x14ac:dyDescent="0.25">
      <c r="A231" s="293"/>
      <c r="B231" s="840"/>
      <c r="C231" s="840"/>
      <c r="D231" s="840"/>
      <c r="E231" s="840"/>
      <c r="F231" s="600"/>
      <c r="G231" s="600"/>
      <c r="H231" s="293"/>
      <c r="I231" s="293"/>
    </row>
    <row r="232" spans="1:9" x14ac:dyDescent="0.25">
      <c r="A232" s="309">
        <v>107051</v>
      </c>
      <c r="B232" s="843" t="s">
        <v>107</v>
      </c>
      <c r="C232" s="843"/>
      <c r="D232" s="843"/>
      <c r="E232" s="843"/>
      <c r="F232" s="600"/>
      <c r="G232" s="601">
        <f>SUM(F233:F234)</f>
        <v>5800000</v>
      </c>
      <c r="H232" s="293"/>
      <c r="I232" s="293"/>
    </row>
    <row r="233" spans="1:9" x14ac:dyDescent="0.25">
      <c r="A233" s="293"/>
      <c r="B233" s="840" t="s">
        <v>437</v>
      </c>
      <c r="C233" s="840"/>
      <c r="D233" s="840"/>
      <c r="E233" s="840"/>
      <c r="F233" s="600">
        <v>4567000</v>
      </c>
      <c r="G233" s="600"/>
      <c r="H233" s="293"/>
      <c r="I233" s="293"/>
    </row>
    <row r="234" spans="1:9" x14ac:dyDescent="0.25">
      <c r="A234" s="293"/>
      <c r="B234" s="840" t="s">
        <v>870</v>
      </c>
      <c r="C234" s="840"/>
      <c r="D234" s="840"/>
      <c r="E234" s="840"/>
      <c r="F234" s="600">
        <v>1233000</v>
      </c>
      <c r="G234" s="600"/>
      <c r="H234" s="293"/>
      <c r="I234" s="293"/>
    </row>
    <row r="235" spans="1:9" x14ac:dyDescent="0.25">
      <c r="A235" s="293"/>
      <c r="B235" s="298"/>
      <c r="C235" s="298"/>
      <c r="D235" s="298"/>
      <c r="E235" s="298"/>
      <c r="F235" s="600"/>
      <c r="G235" s="600"/>
      <c r="H235" s="293"/>
      <c r="I235" s="293"/>
    </row>
    <row r="236" spans="1:9" x14ac:dyDescent="0.25">
      <c r="A236" s="309" t="s">
        <v>373</v>
      </c>
      <c r="B236" s="843" t="s">
        <v>441</v>
      </c>
      <c r="C236" s="843"/>
      <c r="D236" s="843"/>
      <c r="E236" s="843"/>
      <c r="F236" s="601"/>
      <c r="G236" s="601">
        <f>SUM(F237)</f>
        <v>6767737</v>
      </c>
      <c r="H236" s="293"/>
      <c r="I236" s="293"/>
    </row>
    <row r="237" spans="1:9" x14ac:dyDescent="0.25">
      <c r="A237" s="309"/>
      <c r="B237" s="857" t="s">
        <v>442</v>
      </c>
      <c r="C237" s="857"/>
      <c r="D237" s="857"/>
      <c r="E237" s="857"/>
      <c r="F237" s="600">
        <v>6767737</v>
      </c>
      <c r="G237" s="601"/>
      <c r="H237" s="293"/>
      <c r="I237" s="293"/>
    </row>
    <row r="238" spans="1:9" x14ac:dyDescent="0.25">
      <c r="A238" s="297"/>
      <c r="B238" s="850" t="s">
        <v>443</v>
      </c>
      <c r="C238" s="850"/>
      <c r="D238" s="850"/>
      <c r="E238" s="850"/>
      <c r="F238" s="609"/>
      <c r="G238" s="610">
        <f>SUM(G7,G53,G61,G64,G112,G129,G152,G157,G177,G232,G68,G214,G72,G189,G180,G41,G211,G227,G146,G108,G236,G223,G198,G202,G219,G92,G96,G101)</f>
        <v>268300588</v>
      </c>
      <c r="H238" s="293"/>
      <c r="I238" s="293"/>
    </row>
    <row r="239" spans="1:9" x14ac:dyDescent="0.25">
      <c r="H239" s="293"/>
      <c r="I239" s="293"/>
    </row>
    <row r="240" spans="1:9" ht="15.75" x14ac:dyDescent="0.25">
      <c r="B240" s="307"/>
      <c r="C240" s="307"/>
      <c r="D240" s="307"/>
      <c r="E240" s="307"/>
      <c r="F240" s="307"/>
      <c r="G240" s="307"/>
      <c r="H240" s="293"/>
      <c r="I240" s="293"/>
    </row>
    <row r="241" spans="2:9" ht="15.75" x14ac:dyDescent="0.25">
      <c r="B241" s="307"/>
      <c r="C241" s="307"/>
      <c r="D241" s="307"/>
      <c r="E241" s="307"/>
      <c r="F241" s="307"/>
      <c r="G241" s="307"/>
      <c r="H241" s="293"/>
      <c r="I241" s="293"/>
    </row>
    <row r="242" spans="2:9" ht="15.75" x14ac:dyDescent="0.25">
      <c r="B242" s="308"/>
      <c r="C242" s="308"/>
      <c r="D242" s="308"/>
      <c r="E242" s="308"/>
      <c r="F242" s="308"/>
      <c r="G242" s="308"/>
      <c r="H242" s="293"/>
      <c r="I242" s="293"/>
    </row>
    <row r="243" spans="2:9" x14ac:dyDescent="0.25">
      <c r="H243" s="293"/>
      <c r="I243" s="293"/>
    </row>
    <row r="244" spans="2:9" x14ac:dyDescent="0.25">
      <c r="H244" s="293"/>
      <c r="I244" s="293"/>
    </row>
    <row r="245" spans="2:9" x14ac:dyDescent="0.25">
      <c r="H245" s="293"/>
      <c r="I245" s="293"/>
    </row>
    <row r="246" spans="2:9" x14ac:dyDescent="0.25">
      <c r="H246" s="293"/>
      <c r="I246" s="293"/>
    </row>
    <row r="247" spans="2:9" x14ac:dyDescent="0.25">
      <c r="H247" s="293"/>
      <c r="I247" s="293"/>
    </row>
    <row r="248" spans="2:9" x14ac:dyDescent="0.25">
      <c r="H248" s="293"/>
      <c r="I248" s="293"/>
    </row>
    <row r="249" spans="2:9" x14ac:dyDescent="0.25">
      <c r="H249" s="293"/>
      <c r="I249" s="293"/>
    </row>
    <row r="250" spans="2:9" x14ac:dyDescent="0.25">
      <c r="H250" s="293"/>
      <c r="I250" s="293"/>
    </row>
    <row r="251" spans="2:9" x14ac:dyDescent="0.25">
      <c r="H251" s="293"/>
      <c r="I251" s="293"/>
    </row>
    <row r="252" spans="2:9" x14ac:dyDescent="0.25">
      <c r="H252" s="293"/>
      <c r="I252" s="293"/>
    </row>
    <row r="253" spans="2:9" x14ac:dyDescent="0.25">
      <c r="H253" s="293"/>
      <c r="I253" s="293"/>
    </row>
    <row r="254" spans="2:9" x14ac:dyDescent="0.25">
      <c r="H254" s="293"/>
      <c r="I254" s="293"/>
    </row>
    <row r="255" spans="2:9" x14ac:dyDescent="0.25">
      <c r="H255" s="293"/>
      <c r="I255" s="293"/>
    </row>
    <row r="256" spans="2:9" x14ac:dyDescent="0.25">
      <c r="H256" s="293"/>
      <c r="I256" s="293"/>
    </row>
    <row r="257" spans="8:9" x14ac:dyDescent="0.25">
      <c r="H257" s="293"/>
      <c r="I257" s="293"/>
    </row>
    <row r="258" spans="8:9" x14ac:dyDescent="0.25">
      <c r="H258" s="293"/>
      <c r="I258" s="293"/>
    </row>
    <row r="259" spans="8:9" x14ac:dyDescent="0.25">
      <c r="H259" s="293"/>
      <c r="I259" s="293"/>
    </row>
    <row r="260" spans="8:9" x14ac:dyDescent="0.25">
      <c r="H260" s="293"/>
      <c r="I260" s="293"/>
    </row>
    <row r="261" spans="8:9" x14ac:dyDescent="0.25">
      <c r="H261" s="293"/>
      <c r="I261" s="293"/>
    </row>
    <row r="262" spans="8:9" x14ac:dyDescent="0.25">
      <c r="H262" s="293"/>
      <c r="I262" s="293"/>
    </row>
    <row r="263" spans="8:9" x14ac:dyDescent="0.25">
      <c r="H263" s="293"/>
      <c r="I263" s="293"/>
    </row>
    <row r="264" spans="8:9" x14ac:dyDescent="0.25">
      <c r="H264" s="293"/>
      <c r="I264" s="293"/>
    </row>
    <row r="265" spans="8:9" x14ac:dyDescent="0.25">
      <c r="H265" s="293"/>
      <c r="I265" s="293"/>
    </row>
    <row r="266" spans="8:9" x14ac:dyDescent="0.25">
      <c r="H266" s="293"/>
      <c r="I266" s="293"/>
    </row>
    <row r="267" spans="8:9" x14ac:dyDescent="0.25">
      <c r="H267" s="293"/>
      <c r="I267" s="293"/>
    </row>
    <row r="268" spans="8:9" x14ac:dyDescent="0.25">
      <c r="H268" s="293"/>
      <c r="I268" s="293"/>
    </row>
    <row r="269" spans="8:9" x14ac:dyDescent="0.25">
      <c r="H269" s="293"/>
      <c r="I269" s="293"/>
    </row>
    <row r="270" spans="8:9" x14ac:dyDescent="0.25">
      <c r="H270" s="293"/>
      <c r="I270" s="293"/>
    </row>
    <row r="271" spans="8:9" x14ac:dyDescent="0.25">
      <c r="H271" s="293"/>
      <c r="I271" s="293"/>
    </row>
    <row r="272" spans="8:9" x14ac:dyDescent="0.25">
      <c r="H272" s="293"/>
      <c r="I272" s="293"/>
    </row>
    <row r="273" spans="1:9" x14ac:dyDescent="0.25">
      <c r="A273" s="293"/>
      <c r="B273" s="623"/>
      <c r="C273" s="623"/>
      <c r="D273" s="623"/>
      <c r="E273" s="623"/>
      <c r="F273" s="293"/>
      <c r="G273" s="293"/>
      <c r="H273" s="293"/>
      <c r="I273" s="293"/>
    </row>
    <row r="274" spans="1:9" x14ac:dyDescent="0.25">
      <c r="H274" s="293"/>
      <c r="I274" s="293"/>
    </row>
    <row r="275" spans="1:9" x14ac:dyDescent="0.25">
      <c r="H275" s="293"/>
      <c r="I275" s="293"/>
    </row>
    <row r="276" spans="1:9" x14ac:dyDescent="0.25">
      <c r="A276" s="293"/>
      <c r="B276" s="298"/>
      <c r="C276" s="298"/>
      <c r="D276" s="298"/>
      <c r="E276" s="298"/>
      <c r="F276" s="293"/>
      <c r="G276" s="293"/>
      <c r="H276" s="293"/>
      <c r="I276" s="293"/>
    </row>
    <row r="277" spans="1:9" x14ac:dyDescent="0.25">
      <c r="H277" s="293"/>
      <c r="I277" s="293"/>
    </row>
    <row r="278" spans="1:9" x14ac:dyDescent="0.25">
      <c r="H278" s="293"/>
      <c r="I278" s="293"/>
    </row>
    <row r="279" spans="1:9" x14ac:dyDescent="0.25">
      <c r="H279" s="293"/>
      <c r="I279" s="293"/>
    </row>
    <row r="280" spans="1:9" x14ac:dyDescent="0.25">
      <c r="H280" s="293"/>
      <c r="I280" s="293"/>
    </row>
    <row r="281" spans="1:9" x14ac:dyDescent="0.25">
      <c r="H281" s="293"/>
      <c r="I281" s="293"/>
    </row>
    <row r="282" spans="1:9" x14ac:dyDescent="0.25">
      <c r="H282" s="293"/>
      <c r="I282" s="293"/>
    </row>
    <row r="283" spans="1:9" x14ac:dyDescent="0.25">
      <c r="H283" s="293"/>
      <c r="I283" s="293"/>
    </row>
    <row r="284" spans="1:9" x14ac:dyDescent="0.25">
      <c r="H284" s="293"/>
      <c r="I284" s="293"/>
    </row>
    <row r="285" spans="1:9" x14ac:dyDescent="0.25">
      <c r="H285" s="293"/>
      <c r="I285" s="293"/>
    </row>
    <row r="286" spans="1:9" x14ac:dyDescent="0.25">
      <c r="H286" s="293"/>
      <c r="I286" s="293"/>
    </row>
    <row r="287" spans="1:9" x14ac:dyDescent="0.25">
      <c r="H287" s="293"/>
      <c r="I287" s="293"/>
    </row>
    <row r="288" spans="1:9" x14ac:dyDescent="0.25">
      <c r="H288" s="293"/>
      <c r="I288" s="293"/>
    </row>
    <row r="289" spans="1:9" x14ac:dyDescent="0.25">
      <c r="H289" s="293"/>
      <c r="I289" s="293"/>
    </row>
    <row r="290" spans="1:9" x14ac:dyDescent="0.25">
      <c r="H290" s="293"/>
      <c r="I290" s="293"/>
    </row>
    <row r="291" spans="1:9" x14ac:dyDescent="0.25">
      <c r="H291" s="293"/>
      <c r="I291" s="293"/>
    </row>
    <row r="292" spans="1:9" x14ac:dyDescent="0.25">
      <c r="H292" s="293"/>
      <c r="I292" s="293"/>
    </row>
    <row r="293" spans="1:9" x14ac:dyDescent="0.25">
      <c r="H293" s="293"/>
      <c r="I293" s="293"/>
    </row>
    <row r="294" spans="1:9" x14ac:dyDescent="0.25">
      <c r="H294" s="293"/>
      <c r="I294" s="293"/>
    </row>
    <row r="295" spans="1:9" x14ac:dyDescent="0.25">
      <c r="A295" s="293"/>
      <c r="B295" s="298"/>
      <c r="C295" s="298"/>
      <c r="D295" s="298"/>
      <c r="E295" s="298"/>
      <c r="F295" s="293"/>
      <c r="G295" s="293"/>
      <c r="H295" s="293"/>
      <c r="I295" s="293"/>
    </row>
    <row r="296" spans="1:9" x14ac:dyDescent="0.25">
      <c r="H296" s="293"/>
      <c r="I296" s="293"/>
    </row>
    <row r="297" spans="1:9" x14ac:dyDescent="0.25">
      <c r="H297" s="293"/>
      <c r="I297" s="293"/>
    </row>
    <row r="298" spans="1:9" x14ac:dyDescent="0.25">
      <c r="H298" s="293"/>
      <c r="I298" s="293"/>
    </row>
    <row r="299" spans="1:9" x14ac:dyDescent="0.25">
      <c r="H299" s="293"/>
      <c r="I299" s="293"/>
    </row>
    <row r="300" spans="1:9" x14ac:dyDescent="0.25">
      <c r="H300" s="293"/>
      <c r="I300" s="293"/>
    </row>
    <row r="301" spans="1:9" x14ac:dyDescent="0.25">
      <c r="H301" s="293"/>
      <c r="I301" s="293"/>
    </row>
    <row r="302" spans="1:9" x14ac:dyDescent="0.25">
      <c r="H302" s="293"/>
      <c r="I302" s="293"/>
    </row>
    <row r="303" spans="1:9" x14ac:dyDescent="0.25">
      <c r="H303" s="293"/>
      <c r="I303" s="293"/>
    </row>
    <row r="304" spans="1:9" x14ac:dyDescent="0.25">
      <c r="H304" s="293"/>
      <c r="I304" s="293"/>
    </row>
    <row r="305" spans="1:9" x14ac:dyDescent="0.25">
      <c r="H305" s="293"/>
      <c r="I305" s="293"/>
    </row>
    <row r="306" spans="1:9" x14ac:dyDescent="0.25">
      <c r="H306" s="293"/>
      <c r="I306" s="293"/>
    </row>
    <row r="307" spans="1:9" x14ac:dyDescent="0.25">
      <c r="H307" s="293"/>
      <c r="I307" s="293"/>
    </row>
    <row r="308" spans="1:9" x14ac:dyDescent="0.25">
      <c r="H308" s="293"/>
      <c r="I308" s="293"/>
    </row>
    <row r="309" spans="1:9" x14ac:dyDescent="0.25">
      <c r="H309" s="293"/>
      <c r="I309" s="293"/>
    </row>
    <row r="310" spans="1:9" x14ac:dyDescent="0.25">
      <c r="H310" s="293"/>
      <c r="I310" s="293"/>
    </row>
    <row r="311" spans="1:9" x14ac:dyDescent="0.25">
      <c r="H311" s="293"/>
      <c r="I311" s="293"/>
    </row>
    <row r="312" spans="1:9" x14ac:dyDescent="0.25">
      <c r="H312" s="293"/>
      <c r="I312" s="293"/>
    </row>
    <row r="313" spans="1:9" x14ac:dyDescent="0.25">
      <c r="A313" s="293"/>
      <c r="B313" s="623"/>
      <c r="C313" s="623"/>
      <c r="D313" s="623"/>
      <c r="E313" s="623"/>
      <c r="F313" s="293"/>
      <c r="G313" s="293"/>
      <c r="H313" s="293"/>
      <c r="I313" s="293"/>
    </row>
    <row r="314" spans="1:9" x14ac:dyDescent="0.25">
      <c r="H314" s="293"/>
      <c r="I314" s="293"/>
    </row>
    <row r="315" spans="1:9" x14ac:dyDescent="0.25">
      <c r="H315" s="293"/>
      <c r="I315" s="293"/>
    </row>
    <row r="316" spans="1:9" x14ac:dyDescent="0.25">
      <c r="H316" s="293"/>
      <c r="I316" s="293"/>
    </row>
    <row r="317" spans="1:9" x14ac:dyDescent="0.25">
      <c r="H317" s="293"/>
      <c r="I317" s="293"/>
    </row>
    <row r="318" spans="1:9" x14ac:dyDescent="0.25">
      <c r="H318" s="293"/>
      <c r="I318" s="293"/>
    </row>
    <row r="319" spans="1:9" x14ac:dyDescent="0.25">
      <c r="H319" s="293"/>
      <c r="I319" s="293"/>
    </row>
    <row r="320" spans="1:9" x14ac:dyDescent="0.25">
      <c r="H320" s="293"/>
      <c r="I320" s="293"/>
    </row>
    <row r="321" spans="1:9" x14ac:dyDescent="0.25">
      <c r="H321" s="293"/>
      <c r="I321" s="293"/>
    </row>
    <row r="322" spans="1:9" x14ac:dyDescent="0.25">
      <c r="H322" s="293"/>
      <c r="I322" s="293"/>
    </row>
    <row r="323" spans="1:9" x14ac:dyDescent="0.25">
      <c r="H323" s="293"/>
      <c r="I323" s="293"/>
    </row>
    <row r="324" spans="1:9" x14ac:dyDescent="0.25">
      <c r="H324" s="293"/>
      <c r="I324" s="293"/>
    </row>
    <row r="325" spans="1:9" x14ac:dyDescent="0.25">
      <c r="H325" s="293"/>
      <c r="I325" s="293"/>
    </row>
    <row r="326" spans="1:9" x14ac:dyDescent="0.25">
      <c r="H326" s="293"/>
      <c r="I326" s="293"/>
    </row>
    <row r="327" spans="1:9" x14ac:dyDescent="0.25">
      <c r="H327" s="293"/>
      <c r="I327" s="293"/>
    </row>
    <row r="328" spans="1:9" x14ac:dyDescent="0.25">
      <c r="H328" s="293"/>
      <c r="I328" s="293"/>
    </row>
    <row r="329" spans="1:9" x14ac:dyDescent="0.25">
      <c r="A329" s="293"/>
      <c r="B329" s="293"/>
      <c r="C329" s="293"/>
      <c r="D329" s="293"/>
      <c r="E329" s="293"/>
      <c r="F329" s="293"/>
      <c r="G329" s="293"/>
      <c r="H329" s="293"/>
      <c r="I329" s="293"/>
    </row>
    <row r="330" spans="1:9" x14ac:dyDescent="0.25">
      <c r="H330" s="293"/>
      <c r="I330" s="293"/>
    </row>
    <row r="331" spans="1:9" x14ac:dyDescent="0.25">
      <c r="H331" s="293"/>
      <c r="I331" s="293"/>
    </row>
    <row r="332" spans="1:9" x14ac:dyDescent="0.25">
      <c r="H332" s="293"/>
      <c r="I332" s="293"/>
    </row>
    <row r="333" spans="1:9" x14ac:dyDescent="0.25">
      <c r="H333" s="293"/>
      <c r="I333" s="293"/>
    </row>
    <row r="334" spans="1:9" x14ac:dyDescent="0.25">
      <c r="H334" s="293"/>
      <c r="I334" s="293"/>
    </row>
    <row r="335" spans="1:9" x14ac:dyDescent="0.25">
      <c r="H335" s="293"/>
      <c r="I335" s="293"/>
    </row>
    <row r="336" spans="1:9" x14ac:dyDescent="0.25">
      <c r="H336" s="293"/>
      <c r="I336" s="293"/>
    </row>
    <row r="337" spans="1:9" x14ac:dyDescent="0.25">
      <c r="A337" s="293"/>
      <c r="B337" s="623"/>
      <c r="C337" s="623"/>
      <c r="D337" s="623"/>
      <c r="E337" s="623"/>
      <c r="F337" s="293"/>
      <c r="G337" s="293"/>
      <c r="H337" s="293"/>
      <c r="I337" s="293"/>
    </row>
    <row r="338" spans="1:9" x14ac:dyDescent="0.25">
      <c r="H338" s="293"/>
      <c r="I338" s="293"/>
    </row>
    <row r="339" spans="1:9" x14ac:dyDescent="0.25">
      <c r="H339" s="293"/>
      <c r="I339" s="293"/>
    </row>
    <row r="340" spans="1:9" x14ac:dyDescent="0.25">
      <c r="H340" s="293"/>
      <c r="I340" s="293"/>
    </row>
    <row r="341" spans="1:9" x14ac:dyDescent="0.25">
      <c r="H341" s="293"/>
      <c r="I341" s="293"/>
    </row>
    <row r="342" spans="1:9" x14ac:dyDescent="0.25">
      <c r="H342" s="293"/>
      <c r="I342" s="293"/>
    </row>
    <row r="343" spans="1:9" x14ac:dyDescent="0.25">
      <c r="H343" s="293"/>
      <c r="I343" s="293"/>
    </row>
    <row r="344" spans="1:9" x14ac:dyDescent="0.25">
      <c r="H344" s="293"/>
      <c r="I344" s="293"/>
    </row>
    <row r="345" spans="1:9" x14ac:dyDescent="0.25">
      <c r="H345" s="293"/>
      <c r="I345" s="293"/>
    </row>
    <row r="346" spans="1:9" x14ac:dyDescent="0.25">
      <c r="A346" s="293"/>
      <c r="B346" s="293"/>
      <c r="C346" s="293"/>
      <c r="D346" s="293"/>
      <c r="E346" s="293"/>
      <c r="F346" s="293"/>
      <c r="G346" s="293"/>
      <c r="H346" s="293"/>
      <c r="I346" s="293"/>
    </row>
    <row r="347" spans="1:9" x14ac:dyDescent="0.25">
      <c r="H347" s="293"/>
      <c r="I347" s="293"/>
    </row>
    <row r="348" spans="1:9" ht="15" customHeight="1" x14ac:dyDescent="0.25">
      <c r="H348" s="293"/>
      <c r="I348" s="293"/>
    </row>
  </sheetData>
  <mergeCells count="175">
    <mergeCell ref="B104:E104"/>
    <mergeCell ref="B105:E105"/>
    <mergeCell ref="B121:D121"/>
    <mergeCell ref="B204:E204"/>
    <mergeCell ref="B206:E206"/>
    <mergeCell ref="B207:E207"/>
    <mergeCell ref="B203:E203"/>
    <mergeCell ref="B208:E208"/>
    <mergeCell ref="B209:E209"/>
    <mergeCell ref="B117:D117"/>
    <mergeCell ref="B137:E137"/>
    <mergeCell ref="B139:E139"/>
    <mergeCell ref="B140:E140"/>
    <mergeCell ref="B144:E144"/>
    <mergeCell ref="B108:C108"/>
    <mergeCell ref="B109:E109"/>
    <mergeCell ref="B129:E129"/>
    <mergeCell ref="B130:E130"/>
    <mergeCell ref="B131:E131"/>
    <mergeCell ref="B132:E132"/>
    <mergeCell ref="B135:E135"/>
    <mergeCell ref="B141:E141"/>
    <mergeCell ref="B122:D122"/>
    <mergeCell ref="B127:D127"/>
    <mergeCell ref="B89:D89"/>
    <mergeCell ref="B88:D88"/>
    <mergeCell ref="B90:E90"/>
    <mergeCell ref="B91:E91"/>
    <mergeCell ref="B96:D96"/>
    <mergeCell ref="B15:E15"/>
    <mergeCell ref="B24:E24"/>
    <mergeCell ref="B31:D31"/>
    <mergeCell ref="B53:E53"/>
    <mergeCell ref="B61:E61"/>
    <mergeCell ref="B23:E23"/>
    <mergeCell ref="B25:E25"/>
    <mergeCell ref="B26:E26"/>
    <mergeCell ref="B27:E27"/>
    <mergeCell ref="B33:D33"/>
    <mergeCell ref="B34:E34"/>
    <mergeCell ref="B16:E16"/>
    <mergeCell ref="B17:E17"/>
    <mergeCell ref="B18:E18"/>
    <mergeCell ref="B19:E19"/>
    <mergeCell ref="B20:E20"/>
    <mergeCell ref="B22:E22"/>
    <mergeCell ref="B46:E46"/>
    <mergeCell ref="B47:E47"/>
    <mergeCell ref="A1:H1"/>
    <mergeCell ref="A3:H3"/>
    <mergeCell ref="A4:H4"/>
    <mergeCell ref="A5:H5"/>
    <mergeCell ref="B7:E7"/>
    <mergeCell ref="B12:E12"/>
    <mergeCell ref="B13:E13"/>
    <mergeCell ref="B14:E14"/>
    <mergeCell ref="B8:E8"/>
    <mergeCell ref="B9:E9"/>
    <mergeCell ref="B10:E10"/>
    <mergeCell ref="B11:E11"/>
    <mergeCell ref="B32:D32"/>
    <mergeCell ref="B21:E21"/>
    <mergeCell ref="B37:D37"/>
    <mergeCell ref="B38:D38"/>
    <mergeCell ref="B51:E51"/>
    <mergeCell ref="B64:E64"/>
    <mergeCell ref="B65:E65"/>
    <mergeCell ref="B41:F41"/>
    <mergeCell ref="B42:E42"/>
    <mergeCell ref="B43:E43"/>
    <mergeCell ref="B44:E44"/>
    <mergeCell ref="B45:E45"/>
    <mergeCell ref="B48:E48"/>
    <mergeCell ref="B71:E71"/>
    <mergeCell ref="B66:E66"/>
    <mergeCell ref="B68:E68"/>
    <mergeCell ref="B69:E69"/>
    <mergeCell ref="B70:E70"/>
    <mergeCell ref="B101:E101"/>
    <mergeCell ref="B102:D102"/>
    <mergeCell ref="B103:E103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D83"/>
    <mergeCell ref="B84:D84"/>
    <mergeCell ref="B85:D85"/>
    <mergeCell ref="B86:D86"/>
    <mergeCell ref="B87:D87"/>
    <mergeCell ref="B136:E136"/>
    <mergeCell ref="B118:D118"/>
    <mergeCell ref="B119:D119"/>
    <mergeCell ref="B120:D120"/>
    <mergeCell ref="B110:E110"/>
    <mergeCell ref="B112:D112"/>
    <mergeCell ref="B113:D113"/>
    <mergeCell ref="B114:D114"/>
    <mergeCell ref="B115:E115"/>
    <mergeCell ref="B124:D124"/>
    <mergeCell ref="B126:D126"/>
    <mergeCell ref="B155:E155"/>
    <mergeCell ref="B153:E153"/>
    <mergeCell ref="B154:E154"/>
    <mergeCell ref="B157:E157"/>
    <mergeCell ref="B158:E158"/>
    <mergeCell ref="B160:E160"/>
    <mergeCell ref="B159:E159"/>
    <mergeCell ref="B162:E162"/>
    <mergeCell ref="B143:E143"/>
    <mergeCell ref="B148:E148"/>
    <mergeCell ref="B149:E149"/>
    <mergeCell ref="B146:E146"/>
    <mergeCell ref="B147:E147"/>
    <mergeCell ref="B169:E169"/>
    <mergeCell ref="B170:E170"/>
    <mergeCell ref="B171:E171"/>
    <mergeCell ref="B175:E175"/>
    <mergeCell ref="B172:E172"/>
    <mergeCell ref="B173:E173"/>
    <mergeCell ref="B174:E174"/>
    <mergeCell ref="B161:E161"/>
    <mergeCell ref="B163:E163"/>
    <mergeCell ref="B165:E165"/>
    <mergeCell ref="B166:E166"/>
    <mergeCell ref="B167:E167"/>
    <mergeCell ref="B168:E168"/>
    <mergeCell ref="B181:E181"/>
    <mergeCell ref="B183:E183"/>
    <mergeCell ref="B184:E184"/>
    <mergeCell ref="B185:E185"/>
    <mergeCell ref="B182:E182"/>
    <mergeCell ref="B177:E177"/>
    <mergeCell ref="B178:E178"/>
    <mergeCell ref="B180:E180"/>
    <mergeCell ref="B192:E192"/>
    <mergeCell ref="B193:E193"/>
    <mergeCell ref="B194:E194"/>
    <mergeCell ref="B195:E195"/>
    <mergeCell ref="B196:E196"/>
    <mergeCell ref="B198:E198"/>
    <mergeCell ref="B189:E189"/>
    <mergeCell ref="B190:E190"/>
    <mergeCell ref="B191:E191"/>
    <mergeCell ref="B225:E225"/>
    <mergeCell ref="B214:E214"/>
    <mergeCell ref="B215:E215"/>
    <mergeCell ref="B217:E217"/>
    <mergeCell ref="B222:E222"/>
    <mergeCell ref="B223:E223"/>
    <mergeCell ref="B224:E224"/>
    <mergeCell ref="B216:E216"/>
    <mergeCell ref="B199:E199"/>
    <mergeCell ref="B200:E200"/>
    <mergeCell ref="B211:E211"/>
    <mergeCell ref="B219:E219"/>
    <mergeCell ref="B221:E221"/>
    <mergeCell ref="B234:E234"/>
    <mergeCell ref="B236:E236"/>
    <mergeCell ref="B237:E237"/>
    <mergeCell ref="B238:E238"/>
    <mergeCell ref="B229:E229"/>
    <mergeCell ref="B231:E231"/>
    <mergeCell ref="B232:E232"/>
    <mergeCell ref="B233:E233"/>
    <mergeCell ref="B227:E227"/>
    <mergeCell ref="B228:E228"/>
    <mergeCell ref="B230:E230"/>
  </mergeCells>
  <pageMargins left="0.7" right="0.7" top="0.75" bottom="0.75" header="0.3" footer="0.3"/>
  <pageSetup paperSize="9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0"/>
  <sheetViews>
    <sheetView topLeftCell="A7" zoomScaleNormal="100" workbookViewId="0">
      <selection activeCell="F21" sqref="F21"/>
    </sheetView>
  </sheetViews>
  <sheetFormatPr defaultRowHeight="15" x14ac:dyDescent="0.25"/>
  <cols>
    <col min="1" max="1" width="6.42578125" customWidth="1"/>
    <col min="4" max="4" width="34.140625" customWidth="1"/>
    <col min="5" max="5" width="13.140625" customWidth="1"/>
    <col min="6" max="6" width="11" customWidth="1"/>
    <col min="257" max="257" width="6.42578125" customWidth="1"/>
    <col min="260" max="260" width="34.140625" customWidth="1"/>
    <col min="261" max="261" width="10.5703125" customWidth="1"/>
    <col min="262" max="262" width="11" customWidth="1"/>
    <col min="513" max="513" width="6.42578125" customWidth="1"/>
    <col min="516" max="516" width="34.140625" customWidth="1"/>
    <col min="517" max="517" width="10.5703125" customWidth="1"/>
    <col min="518" max="518" width="11" customWidth="1"/>
    <col min="769" max="769" width="6.42578125" customWidth="1"/>
    <col min="772" max="772" width="34.140625" customWidth="1"/>
    <col min="773" max="773" width="10.5703125" customWidth="1"/>
    <col min="774" max="774" width="11" customWidth="1"/>
    <col min="1025" max="1025" width="6.42578125" customWidth="1"/>
    <col min="1028" max="1028" width="34.140625" customWidth="1"/>
    <col min="1029" max="1029" width="10.5703125" customWidth="1"/>
    <col min="1030" max="1030" width="11" customWidth="1"/>
    <col min="1281" max="1281" width="6.42578125" customWidth="1"/>
    <col min="1284" max="1284" width="34.140625" customWidth="1"/>
    <col min="1285" max="1285" width="10.5703125" customWidth="1"/>
    <col min="1286" max="1286" width="11" customWidth="1"/>
    <col min="1537" max="1537" width="6.42578125" customWidth="1"/>
    <col min="1540" max="1540" width="34.140625" customWidth="1"/>
    <col min="1541" max="1541" width="10.5703125" customWidth="1"/>
    <col min="1542" max="1542" width="11" customWidth="1"/>
    <col min="1793" max="1793" width="6.42578125" customWidth="1"/>
    <col min="1796" max="1796" width="34.140625" customWidth="1"/>
    <col min="1797" max="1797" width="10.5703125" customWidth="1"/>
    <col min="1798" max="1798" width="11" customWidth="1"/>
    <col min="2049" max="2049" width="6.42578125" customWidth="1"/>
    <col min="2052" max="2052" width="34.140625" customWidth="1"/>
    <col min="2053" max="2053" width="10.5703125" customWidth="1"/>
    <col min="2054" max="2054" width="11" customWidth="1"/>
    <col min="2305" max="2305" width="6.42578125" customWidth="1"/>
    <col min="2308" max="2308" width="34.140625" customWidth="1"/>
    <col min="2309" max="2309" width="10.5703125" customWidth="1"/>
    <col min="2310" max="2310" width="11" customWidth="1"/>
    <col min="2561" max="2561" width="6.42578125" customWidth="1"/>
    <col min="2564" max="2564" width="34.140625" customWidth="1"/>
    <col min="2565" max="2565" width="10.5703125" customWidth="1"/>
    <col min="2566" max="2566" width="11" customWidth="1"/>
    <col min="2817" max="2817" width="6.42578125" customWidth="1"/>
    <col min="2820" max="2820" width="34.140625" customWidth="1"/>
    <col min="2821" max="2821" width="10.5703125" customWidth="1"/>
    <col min="2822" max="2822" width="11" customWidth="1"/>
    <col min="3073" max="3073" width="6.42578125" customWidth="1"/>
    <col min="3076" max="3076" width="34.140625" customWidth="1"/>
    <col min="3077" max="3077" width="10.5703125" customWidth="1"/>
    <col min="3078" max="3078" width="11" customWidth="1"/>
    <col min="3329" max="3329" width="6.42578125" customWidth="1"/>
    <col min="3332" max="3332" width="34.140625" customWidth="1"/>
    <col min="3333" max="3333" width="10.5703125" customWidth="1"/>
    <col min="3334" max="3334" width="11" customWidth="1"/>
    <col min="3585" max="3585" width="6.42578125" customWidth="1"/>
    <col min="3588" max="3588" width="34.140625" customWidth="1"/>
    <col min="3589" max="3589" width="10.5703125" customWidth="1"/>
    <col min="3590" max="3590" width="11" customWidth="1"/>
    <col min="3841" max="3841" width="6.42578125" customWidth="1"/>
    <col min="3844" max="3844" width="34.140625" customWidth="1"/>
    <col min="3845" max="3845" width="10.5703125" customWidth="1"/>
    <col min="3846" max="3846" width="11" customWidth="1"/>
    <col min="4097" max="4097" width="6.42578125" customWidth="1"/>
    <col min="4100" max="4100" width="34.140625" customWidth="1"/>
    <col min="4101" max="4101" width="10.5703125" customWidth="1"/>
    <col min="4102" max="4102" width="11" customWidth="1"/>
    <col min="4353" max="4353" width="6.42578125" customWidth="1"/>
    <col min="4356" max="4356" width="34.140625" customWidth="1"/>
    <col min="4357" max="4357" width="10.5703125" customWidth="1"/>
    <col min="4358" max="4358" width="11" customWidth="1"/>
    <col min="4609" max="4609" width="6.42578125" customWidth="1"/>
    <col min="4612" max="4612" width="34.140625" customWidth="1"/>
    <col min="4613" max="4613" width="10.5703125" customWidth="1"/>
    <col min="4614" max="4614" width="11" customWidth="1"/>
    <col min="4865" max="4865" width="6.42578125" customWidth="1"/>
    <col min="4868" max="4868" width="34.140625" customWidth="1"/>
    <col min="4869" max="4869" width="10.5703125" customWidth="1"/>
    <col min="4870" max="4870" width="11" customWidth="1"/>
    <col min="5121" max="5121" width="6.42578125" customWidth="1"/>
    <col min="5124" max="5124" width="34.140625" customWidth="1"/>
    <col min="5125" max="5125" width="10.5703125" customWidth="1"/>
    <col min="5126" max="5126" width="11" customWidth="1"/>
    <col min="5377" max="5377" width="6.42578125" customWidth="1"/>
    <col min="5380" max="5380" width="34.140625" customWidth="1"/>
    <col min="5381" max="5381" width="10.5703125" customWidth="1"/>
    <col min="5382" max="5382" width="11" customWidth="1"/>
    <col min="5633" max="5633" width="6.42578125" customWidth="1"/>
    <col min="5636" max="5636" width="34.140625" customWidth="1"/>
    <col min="5637" max="5637" width="10.5703125" customWidth="1"/>
    <col min="5638" max="5638" width="11" customWidth="1"/>
    <col min="5889" max="5889" width="6.42578125" customWidth="1"/>
    <col min="5892" max="5892" width="34.140625" customWidth="1"/>
    <col min="5893" max="5893" width="10.5703125" customWidth="1"/>
    <col min="5894" max="5894" width="11" customWidth="1"/>
    <col min="6145" max="6145" width="6.42578125" customWidth="1"/>
    <col min="6148" max="6148" width="34.140625" customWidth="1"/>
    <col min="6149" max="6149" width="10.5703125" customWidth="1"/>
    <col min="6150" max="6150" width="11" customWidth="1"/>
    <col min="6401" max="6401" width="6.42578125" customWidth="1"/>
    <col min="6404" max="6404" width="34.140625" customWidth="1"/>
    <col min="6405" max="6405" width="10.5703125" customWidth="1"/>
    <col min="6406" max="6406" width="11" customWidth="1"/>
    <col min="6657" max="6657" width="6.42578125" customWidth="1"/>
    <col min="6660" max="6660" width="34.140625" customWidth="1"/>
    <col min="6661" max="6661" width="10.5703125" customWidth="1"/>
    <col min="6662" max="6662" width="11" customWidth="1"/>
    <col min="6913" max="6913" width="6.42578125" customWidth="1"/>
    <col min="6916" max="6916" width="34.140625" customWidth="1"/>
    <col min="6917" max="6917" width="10.5703125" customWidth="1"/>
    <col min="6918" max="6918" width="11" customWidth="1"/>
    <col min="7169" max="7169" width="6.42578125" customWidth="1"/>
    <col min="7172" max="7172" width="34.140625" customWidth="1"/>
    <col min="7173" max="7173" width="10.5703125" customWidth="1"/>
    <col min="7174" max="7174" width="11" customWidth="1"/>
    <col min="7425" max="7425" width="6.42578125" customWidth="1"/>
    <col min="7428" max="7428" width="34.140625" customWidth="1"/>
    <col min="7429" max="7429" width="10.5703125" customWidth="1"/>
    <col min="7430" max="7430" width="11" customWidth="1"/>
    <col min="7681" max="7681" width="6.42578125" customWidth="1"/>
    <col min="7684" max="7684" width="34.140625" customWidth="1"/>
    <col min="7685" max="7685" width="10.5703125" customWidth="1"/>
    <col min="7686" max="7686" width="11" customWidth="1"/>
    <col min="7937" max="7937" width="6.42578125" customWidth="1"/>
    <col min="7940" max="7940" width="34.140625" customWidth="1"/>
    <col min="7941" max="7941" width="10.5703125" customWidth="1"/>
    <col min="7942" max="7942" width="11" customWidth="1"/>
    <col min="8193" max="8193" width="6.42578125" customWidth="1"/>
    <col min="8196" max="8196" width="34.140625" customWidth="1"/>
    <col min="8197" max="8197" width="10.5703125" customWidth="1"/>
    <col min="8198" max="8198" width="11" customWidth="1"/>
    <col min="8449" max="8449" width="6.42578125" customWidth="1"/>
    <col min="8452" max="8452" width="34.140625" customWidth="1"/>
    <col min="8453" max="8453" width="10.5703125" customWidth="1"/>
    <col min="8454" max="8454" width="11" customWidth="1"/>
    <col min="8705" max="8705" width="6.42578125" customWidth="1"/>
    <col min="8708" max="8708" width="34.140625" customWidth="1"/>
    <col min="8709" max="8709" width="10.5703125" customWidth="1"/>
    <col min="8710" max="8710" width="11" customWidth="1"/>
    <col min="8961" max="8961" width="6.42578125" customWidth="1"/>
    <col min="8964" max="8964" width="34.140625" customWidth="1"/>
    <col min="8965" max="8965" width="10.5703125" customWidth="1"/>
    <col min="8966" max="8966" width="11" customWidth="1"/>
    <col min="9217" max="9217" width="6.42578125" customWidth="1"/>
    <col min="9220" max="9220" width="34.140625" customWidth="1"/>
    <col min="9221" max="9221" width="10.5703125" customWidth="1"/>
    <col min="9222" max="9222" width="11" customWidth="1"/>
    <col min="9473" max="9473" width="6.42578125" customWidth="1"/>
    <col min="9476" max="9476" width="34.140625" customWidth="1"/>
    <col min="9477" max="9477" width="10.5703125" customWidth="1"/>
    <col min="9478" max="9478" width="11" customWidth="1"/>
    <col min="9729" max="9729" width="6.42578125" customWidth="1"/>
    <col min="9732" max="9732" width="34.140625" customWidth="1"/>
    <col min="9733" max="9733" width="10.5703125" customWidth="1"/>
    <col min="9734" max="9734" width="11" customWidth="1"/>
    <col min="9985" max="9985" width="6.42578125" customWidth="1"/>
    <col min="9988" max="9988" width="34.140625" customWidth="1"/>
    <col min="9989" max="9989" width="10.5703125" customWidth="1"/>
    <col min="9990" max="9990" width="11" customWidth="1"/>
    <col min="10241" max="10241" width="6.42578125" customWidth="1"/>
    <col min="10244" max="10244" width="34.140625" customWidth="1"/>
    <col min="10245" max="10245" width="10.5703125" customWidth="1"/>
    <col min="10246" max="10246" width="11" customWidth="1"/>
    <col min="10497" max="10497" width="6.42578125" customWidth="1"/>
    <col min="10500" max="10500" width="34.140625" customWidth="1"/>
    <col min="10501" max="10501" width="10.5703125" customWidth="1"/>
    <col min="10502" max="10502" width="11" customWidth="1"/>
    <col min="10753" max="10753" width="6.42578125" customWidth="1"/>
    <col min="10756" max="10756" width="34.140625" customWidth="1"/>
    <col min="10757" max="10757" width="10.5703125" customWidth="1"/>
    <col min="10758" max="10758" width="11" customWidth="1"/>
    <col min="11009" max="11009" width="6.42578125" customWidth="1"/>
    <col min="11012" max="11012" width="34.140625" customWidth="1"/>
    <col min="11013" max="11013" width="10.5703125" customWidth="1"/>
    <col min="11014" max="11014" width="11" customWidth="1"/>
    <col min="11265" max="11265" width="6.42578125" customWidth="1"/>
    <col min="11268" max="11268" width="34.140625" customWidth="1"/>
    <col min="11269" max="11269" width="10.5703125" customWidth="1"/>
    <col min="11270" max="11270" width="11" customWidth="1"/>
    <col min="11521" max="11521" width="6.42578125" customWidth="1"/>
    <col min="11524" max="11524" width="34.140625" customWidth="1"/>
    <col min="11525" max="11525" width="10.5703125" customWidth="1"/>
    <col min="11526" max="11526" width="11" customWidth="1"/>
    <col min="11777" max="11777" width="6.42578125" customWidth="1"/>
    <col min="11780" max="11780" width="34.140625" customWidth="1"/>
    <col min="11781" max="11781" width="10.5703125" customWidth="1"/>
    <col min="11782" max="11782" width="11" customWidth="1"/>
    <col min="12033" max="12033" width="6.42578125" customWidth="1"/>
    <col min="12036" max="12036" width="34.140625" customWidth="1"/>
    <col min="12037" max="12037" width="10.5703125" customWidth="1"/>
    <col min="12038" max="12038" width="11" customWidth="1"/>
    <col min="12289" max="12289" width="6.42578125" customWidth="1"/>
    <col min="12292" max="12292" width="34.140625" customWidth="1"/>
    <col min="12293" max="12293" width="10.5703125" customWidth="1"/>
    <col min="12294" max="12294" width="11" customWidth="1"/>
    <col min="12545" max="12545" width="6.42578125" customWidth="1"/>
    <col min="12548" max="12548" width="34.140625" customWidth="1"/>
    <col min="12549" max="12549" width="10.5703125" customWidth="1"/>
    <col min="12550" max="12550" width="11" customWidth="1"/>
    <col min="12801" max="12801" width="6.42578125" customWidth="1"/>
    <col min="12804" max="12804" width="34.140625" customWidth="1"/>
    <col min="12805" max="12805" width="10.5703125" customWidth="1"/>
    <col min="12806" max="12806" width="11" customWidth="1"/>
    <col min="13057" max="13057" width="6.42578125" customWidth="1"/>
    <col min="13060" max="13060" width="34.140625" customWidth="1"/>
    <col min="13061" max="13061" width="10.5703125" customWidth="1"/>
    <col min="13062" max="13062" width="11" customWidth="1"/>
    <col min="13313" max="13313" width="6.42578125" customWidth="1"/>
    <col min="13316" max="13316" width="34.140625" customWidth="1"/>
    <col min="13317" max="13317" width="10.5703125" customWidth="1"/>
    <col min="13318" max="13318" width="11" customWidth="1"/>
    <col min="13569" max="13569" width="6.42578125" customWidth="1"/>
    <col min="13572" max="13572" width="34.140625" customWidth="1"/>
    <col min="13573" max="13573" width="10.5703125" customWidth="1"/>
    <col min="13574" max="13574" width="11" customWidth="1"/>
    <col min="13825" max="13825" width="6.42578125" customWidth="1"/>
    <col min="13828" max="13828" width="34.140625" customWidth="1"/>
    <col min="13829" max="13829" width="10.5703125" customWidth="1"/>
    <col min="13830" max="13830" width="11" customWidth="1"/>
    <col min="14081" max="14081" width="6.42578125" customWidth="1"/>
    <col min="14084" max="14084" width="34.140625" customWidth="1"/>
    <col min="14085" max="14085" width="10.5703125" customWidth="1"/>
    <col min="14086" max="14086" width="11" customWidth="1"/>
    <col min="14337" max="14337" width="6.42578125" customWidth="1"/>
    <col min="14340" max="14340" width="34.140625" customWidth="1"/>
    <col min="14341" max="14341" width="10.5703125" customWidth="1"/>
    <col min="14342" max="14342" width="11" customWidth="1"/>
    <col min="14593" max="14593" width="6.42578125" customWidth="1"/>
    <col min="14596" max="14596" width="34.140625" customWidth="1"/>
    <col min="14597" max="14597" width="10.5703125" customWidth="1"/>
    <col min="14598" max="14598" width="11" customWidth="1"/>
    <col min="14849" max="14849" width="6.42578125" customWidth="1"/>
    <col min="14852" max="14852" width="34.140625" customWidth="1"/>
    <col min="14853" max="14853" width="10.5703125" customWidth="1"/>
    <col min="14854" max="14854" width="11" customWidth="1"/>
    <col min="15105" max="15105" width="6.42578125" customWidth="1"/>
    <col min="15108" max="15108" width="34.140625" customWidth="1"/>
    <col min="15109" max="15109" width="10.5703125" customWidth="1"/>
    <col min="15110" max="15110" width="11" customWidth="1"/>
    <col min="15361" max="15361" width="6.42578125" customWidth="1"/>
    <col min="15364" max="15364" width="34.140625" customWidth="1"/>
    <col min="15365" max="15365" width="10.5703125" customWidth="1"/>
    <col min="15366" max="15366" width="11" customWidth="1"/>
    <col min="15617" max="15617" width="6.42578125" customWidth="1"/>
    <col min="15620" max="15620" width="34.140625" customWidth="1"/>
    <col min="15621" max="15621" width="10.5703125" customWidth="1"/>
    <col min="15622" max="15622" width="11" customWidth="1"/>
    <col min="15873" max="15873" width="6.42578125" customWidth="1"/>
    <col min="15876" max="15876" width="34.140625" customWidth="1"/>
    <col min="15877" max="15877" width="10.5703125" customWidth="1"/>
    <col min="15878" max="15878" width="11" customWidth="1"/>
    <col min="16129" max="16129" width="6.42578125" customWidth="1"/>
    <col min="16132" max="16132" width="34.140625" customWidth="1"/>
    <col min="16133" max="16133" width="10.5703125" customWidth="1"/>
    <col min="16134" max="16134" width="11" customWidth="1"/>
  </cols>
  <sheetData>
    <row r="1" spans="2:7" ht="31.5" customHeight="1" x14ac:dyDescent="0.25">
      <c r="D1" s="876" t="s">
        <v>934</v>
      </c>
      <c r="E1" s="876"/>
      <c r="F1" s="876"/>
      <c r="G1" s="876"/>
    </row>
    <row r="2" spans="2:7" ht="31.5" customHeight="1" x14ac:dyDescent="0.25">
      <c r="D2" s="650"/>
      <c r="E2" s="650"/>
      <c r="F2" s="650"/>
      <c r="G2" s="650"/>
    </row>
    <row r="3" spans="2:7" x14ac:dyDescent="0.25">
      <c r="B3" s="842" t="s">
        <v>128</v>
      </c>
      <c r="C3" s="842"/>
      <c r="D3" s="842"/>
      <c r="E3" s="842"/>
      <c r="F3" s="842"/>
    </row>
    <row r="4" spans="2:7" x14ac:dyDescent="0.25">
      <c r="B4" s="842" t="s">
        <v>906</v>
      </c>
      <c r="C4" s="842"/>
      <c r="D4" s="842"/>
      <c r="E4" s="842"/>
      <c r="F4" s="842"/>
    </row>
    <row r="5" spans="2:7" x14ac:dyDescent="0.25">
      <c r="B5" s="648"/>
      <c r="C5" s="648"/>
      <c r="D5" s="648"/>
      <c r="E5" s="648"/>
      <c r="F5" s="648"/>
    </row>
    <row r="6" spans="2:7" x14ac:dyDescent="0.25">
      <c r="B6" s="877" t="s">
        <v>935</v>
      </c>
      <c r="C6" s="877"/>
      <c r="D6" s="877"/>
      <c r="E6" s="877"/>
      <c r="F6" s="877"/>
    </row>
    <row r="7" spans="2:7" x14ac:dyDescent="0.25">
      <c r="B7" s="877" t="s">
        <v>494</v>
      </c>
      <c r="C7" s="877"/>
      <c r="D7" s="877"/>
      <c r="E7" s="877"/>
      <c r="F7" s="877"/>
    </row>
    <row r="8" spans="2:7" x14ac:dyDescent="0.25">
      <c r="B8" s="297"/>
      <c r="C8" s="297"/>
      <c r="D8" s="297"/>
      <c r="E8" s="297"/>
      <c r="F8" s="297"/>
    </row>
    <row r="9" spans="2:7" x14ac:dyDescent="0.25">
      <c r="B9" s="842" t="s">
        <v>488</v>
      </c>
      <c r="C9" s="842"/>
      <c r="D9" s="842"/>
      <c r="E9" s="842"/>
      <c r="F9" s="842"/>
    </row>
    <row r="10" spans="2:7" ht="15.75" thickBot="1" x14ac:dyDescent="0.3">
      <c r="B10" s="649"/>
      <c r="C10" s="649"/>
      <c r="D10" s="649"/>
      <c r="E10" s="649"/>
      <c r="F10" s="649"/>
    </row>
    <row r="11" spans="2:7" ht="30" customHeight="1" thickBot="1" x14ac:dyDescent="0.3">
      <c r="B11" s="864" t="s">
        <v>445</v>
      </c>
      <c r="C11" s="865"/>
      <c r="D11" s="866"/>
      <c r="E11" s="867" t="s">
        <v>907</v>
      </c>
      <c r="F11" s="869" t="s">
        <v>881</v>
      </c>
    </row>
    <row r="12" spans="2:7" ht="30.75" customHeight="1" thickBot="1" x14ac:dyDescent="0.3">
      <c r="B12" s="871" t="s">
        <v>333</v>
      </c>
      <c r="C12" s="872" t="s">
        <v>446</v>
      </c>
      <c r="D12" s="873"/>
      <c r="E12" s="868"/>
      <c r="F12" s="870"/>
    </row>
    <row r="13" spans="2:7" ht="15.75" thickBot="1" x14ac:dyDescent="0.3">
      <c r="B13" s="871"/>
      <c r="C13" s="677" t="s">
        <v>929</v>
      </c>
      <c r="D13" s="678" t="s">
        <v>930</v>
      </c>
      <c r="E13" s="767">
        <v>907000</v>
      </c>
      <c r="F13" s="768">
        <v>900000</v>
      </c>
    </row>
    <row r="14" spans="2:7" ht="30.75" customHeight="1" thickBot="1" x14ac:dyDescent="0.3">
      <c r="B14" s="871"/>
      <c r="C14" s="874" t="s">
        <v>487</v>
      </c>
      <c r="D14" s="875"/>
      <c r="E14" s="769">
        <f>SUM(E13:E13)</f>
        <v>907000</v>
      </c>
      <c r="F14" s="701">
        <f>SUM(F13:F13)</f>
        <v>900000</v>
      </c>
    </row>
    <row r="15" spans="2:7" ht="45" customHeight="1" thickBot="1" x14ac:dyDescent="0.3">
      <c r="B15" s="878" t="s">
        <v>917</v>
      </c>
      <c r="C15" s="881" t="s">
        <v>931</v>
      </c>
      <c r="D15" s="882"/>
      <c r="E15" s="688" t="s">
        <v>907</v>
      </c>
      <c r="F15" s="689" t="s">
        <v>881</v>
      </c>
    </row>
    <row r="16" spans="2:7" x14ac:dyDescent="0.25">
      <c r="B16" s="879"/>
      <c r="C16" s="680" t="s">
        <v>932</v>
      </c>
      <c r="D16" s="681" t="s">
        <v>933</v>
      </c>
      <c r="E16" s="690">
        <v>1064000</v>
      </c>
      <c r="F16" s="691">
        <v>0</v>
      </c>
    </row>
    <row r="17" spans="2:6" ht="30.75" customHeight="1" thickBot="1" x14ac:dyDescent="0.3">
      <c r="B17" s="880"/>
      <c r="C17" s="883" t="s">
        <v>487</v>
      </c>
      <c r="D17" s="884"/>
      <c r="E17" s="692">
        <f>SUM(E16:E16)</f>
        <v>1064000</v>
      </c>
      <c r="F17" s="693">
        <f>SUM(F16:F16)</f>
        <v>0</v>
      </c>
    </row>
    <row r="18" spans="2:6" x14ac:dyDescent="0.25">
      <c r="B18" s="878" t="s">
        <v>373</v>
      </c>
      <c r="C18" s="682" t="s">
        <v>102</v>
      </c>
      <c r="D18" s="683"/>
      <c r="E18" s="694"/>
      <c r="F18" s="695"/>
    </row>
    <row r="19" spans="2:6" x14ac:dyDescent="0.25">
      <c r="B19" s="879"/>
      <c r="C19" s="684" t="s">
        <v>489</v>
      </c>
      <c r="D19" s="685" t="s">
        <v>490</v>
      </c>
      <c r="E19" s="696">
        <v>330000</v>
      </c>
      <c r="F19" s="697">
        <v>266120</v>
      </c>
    </row>
    <row r="20" spans="2:6" x14ac:dyDescent="0.25">
      <c r="B20" s="879"/>
      <c r="C20" s="684" t="s">
        <v>491</v>
      </c>
      <c r="D20" s="685" t="s">
        <v>492</v>
      </c>
      <c r="E20" s="696">
        <v>38024000</v>
      </c>
      <c r="F20" s="697">
        <v>37372800</v>
      </c>
    </row>
    <row r="21" spans="2:6" ht="15.75" thickBot="1" x14ac:dyDescent="0.3">
      <c r="B21" s="880"/>
      <c r="C21" s="686"/>
      <c r="D21" s="687" t="s">
        <v>487</v>
      </c>
      <c r="E21" s="698">
        <f>SUM(E19:E20)</f>
        <v>38354000</v>
      </c>
      <c r="F21" s="699">
        <f>SUM(F19:F20)</f>
        <v>37638920</v>
      </c>
    </row>
    <row r="22" spans="2:6" ht="31.5" customHeight="1" thickBot="1" x14ac:dyDescent="0.3">
      <c r="B22" s="679"/>
      <c r="C22" s="885" t="s">
        <v>493</v>
      </c>
      <c r="D22" s="886"/>
      <c r="E22" s="700">
        <f>SUM(E14,E17,E21)</f>
        <v>40325000</v>
      </c>
      <c r="F22" s="701">
        <f>SUM(F14,F17,F21)</f>
        <v>38538920</v>
      </c>
    </row>
    <row r="23" spans="2:6" x14ac:dyDescent="0.25">
      <c r="C23" s="310"/>
    </row>
    <row r="24" spans="2:6" x14ac:dyDescent="0.25">
      <c r="C24" s="310"/>
    </row>
    <row r="25" spans="2:6" x14ac:dyDescent="0.25">
      <c r="C25" s="310"/>
    </row>
    <row r="26" spans="2:6" x14ac:dyDescent="0.25">
      <c r="C26" s="310"/>
    </row>
    <row r="27" spans="2:6" x14ac:dyDescent="0.25">
      <c r="C27" s="310"/>
    </row>
    <row r="28" spans="2:6" x14ac:dyDescent="0.25">
      <c r="C28" s="310"/>
    </row>
    <row r="29" spans="2:6" x14ac:dyDescent="0.25">
      <c r="C29" s="310"/>
    </row>
    <row r="30" spans="2:6" x14ac:dyDescent="0.25">
      <c r="C30" s="310"/>
    </row>
  </sheetData>
  <mergeCells count="17">
    <mergeCell ref="B15:B17"/>
    <mergeCell ref="C15:D15"/>
    <mergeCell ref="C17:D17"/>
    <mergeCell ref="B18:B21"/>
    <mergeCell ref="C22:D22"/>
    <mergeCell ref="D1:G1"/>
    <mergeCell ref="B6:F6"/>
    <mergeCell ref="B7:F7"/>
    <mergeCell ref="B3:F3"/>
    <mergeCell ref="B4:F4"/>
    <mergeCell ref="B9:F9"/>
    <mergeCell ref="B11:D11"/>
    <mergeCell ref="E11:E12"/>
    <mergeCell ref="F11:F12"/>
    <mergeCell ref="B12:B14"/>
    <mergeCell ref="C12:D12"/>
    <mergeCell ref="C14:D14"/>
  </mergeCells>
  <pageMargins left="0.7" right="0.7" top="0.75" bottom="0.75" header="0.3" footer="0.3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8"/>
  <sheetViews>
    <sheetView topLeftCell="A15" zoomScaleNormal="100" workbookViewId="0">
      <selection activeCell="F34" sqref="F34"/>
    </sheetView>
  </sheetViews>
  <sheetFormatPr defaultRowHeight="15" x14ac:dyDescent="0.25"/>
  <cols>
    <col min="1" max="1" width="3.5703125" customWidth="1"/>
    <col min="4" max="4" width="34.5703125" customWidth="1"/>
    <col min="5" max="5" width="12.140625" customWidth="1"/>
    <col min="6" max="6" width="11" customWidth="1"/>
    <col min="257" max="257" width="3.5703125" customWidth="1"/>
    <col min="260" max="260" width="34.5703125" customWidth="1"/>
    <col min="261" max="261" width="10.5703125" customWidth="1"/>
    <col min="262" max="262" width="11" customWidth="1"/>
    <col min="513" max="513" width="3.5703125" customWidth="1"/>
    <col min="516" max="516" width="34.5703125" customWidth="1"/>
    <col min="517" max="517" width="10.5703125" customWidth="1"/>
    <col min="518" max="518" width="11" customWidth="1"/>
    <col min="769" max="769" width="3.5703125" customWidth="1"/>
    <col min="772" max="772" width="34.5703125" customWidth="1"/>
    <col min="773" max="773" width="10.5703125" customWidth="1"/>
    <col min="774" max="774" width="11" customWidth="1"/>
    <col min="1025" max="1025" width="3.5703125" customWidth="1"/>
    <col min="1028" max="1028" width="34.5703125" customWidth="1"/>
    <col min="1029" max="1029" width="10.5703125" customWidth="1"/>
    <col min="1030" max="1030" width="11" customWidth="1"/>
    <col min="1281" max="1281" width="3.5703125" customWidth="1"/>
    <col min="1284" max="1284" width="34.5703125" customWidth="1"/>
    <col min="1285" max="1285" width="10.5703125" customWidth="1"/>
    <col min="1286" max="1286" width="11" customWidth="1"/>
    <col min="1537" max="1537" width="3.5703125" customWidth="1"/>
    <col min="1540" max="1540" width="34.5703125" customWidth="1"/>
    <col min="1541" max="1541" width="10.5703125" customWidth="1"/>
    <col min="1542" max="1542" width="11" customWidth="1"/>
    <col min="1793" max="1793" width="3.5703125" customWidth="1"/>
    <col min="1796" max="1796" width="34.5703125" customWidth="1"/>
    <col min="1797" max="1797" width="10.5703125" customWidth="1"/>
    <col min="1798" max="1798" width="11" customWidth="1"/>
    <col min="2049" max="2049" width="3.5703125" customWidth="1"/>
    <col min="2052" max="2052" width="34.5703125" customWidth="1"/>
    <col min="2053" max="2053" width="10.5703125" customWidth="1"/>
    <col min="2054" max="2054" width="11" customWidth="1"/>
    <col min="2305" max="2305" width="3.5703125" customWidth="1"/>
    <col min="2308" max="2308" width="34.5703125" customWidth="1"/>
    <col min="2309" max="2309" width="10.5703125" customWidth="1"/>
    <col min="2310" max="2310" width="11" customWidth="1"/>
    <col min="2561" max="2561" width="3.5703125" customWidth="1"/>
    <col min="2564" max="2564" width="34.5703125" customWidth="1"/>
    <col min="2565" max="2565" width="10.5703125" customWidth="1"/>
    <col min="2566" max="2566" width="11" customWidth="1"/>
    <col min="2817" max="2817" width="3.5703125" customWidth="1"/>
    <col min="2820" max="2820" width="34.5703125" customWidth="1"/>
    <col min="2821" max="2821" width="10.5703125" customWidth="1"/>
    <col min="2822" max="2822" width="11" customWidth="1"/>
    <col min="3073" max="3073" width="3.5703125" customWidth="1"/>
    <col min="3076" max="3076" width="34.5703125" customWidth="1"/>
    <col min="3077" max="3077" width="10.5703125" customWidth="1"/>
    <col min="3078" max="3078" width="11" customWidth="1"/>
    <col min="3329" max="3329" width="3.5703125" customWidth="1"/>
    <col min="3332" max="3332" width="34.5703125" customWidth="1"/>
    <col min="3333" max="3333" width="10.5703125" customWidth="1"/>
    <col min="3334" max="3334" width="11" customWidth="1"/>
    <col min="3585" max="3585" width="3.5703125" customWidth="1"/>
    <col min="3588" max="3588" width="34.5703125" customWidth="1"/>
    <col min="3589" max="3589" width="10.5703125" customWidth="1"/>
    <col min="3590" max="3590" width="11" customWidth="1"/>
    <col min="3841" max="3841" width="3.5703125" customWidth="1"/>
    <col min="3844" max="3844" width="34.5703125" customWidth="1"/>
    <col min="3845" max="3845" width="10.5703125" customWidth="1"/>
    <col min="3846" max="3846" width="11" customWidth="1"/>
    <col min="4097" max="4097" width="3.5703125" customWidth="1"/>
    <col min="4100" max="4100" width="34.5703125" customWidth="1"/>
    <col min="4101" max="4101" width="10.5703125" customWidth="1"/>
    <col min="4102" max="4102" width="11" customWidth="1"/>
    <col min="4353" max="4353" width="3.5703125" customWidth="1"/>
    <col min="4356" max="4356" width="34.5703125" customWidth="1"/>
    <col min="4357" max="4357" width="10.5703125" customWidth="1"/>
    <col min="4358" max="4358" width="11" customWidth="1"/>
    <col min="4609" max="4609" width="3.5703125" customWidth="1"/>
    <col min="4612" max="4612" width="34.5703125" customWidth="1"/>
    <col min="4613" max="4613" width="10.5703125" customWidth="1"/>
    <col min="4614" max="4614" width="11" customWidth="1"/>
    <col min="4865" max="4865" width="3.5703125" customWidth="1"/>
    <col min="4868" max="4868" width="34.5703125" customWidth="1"/>
    <col min="4869" max="4869" width="10.5703125" customWidth="1"/>
    <col min="4870" max="4870" width="11" customWidth="1"/>
    <col min="5121" max="5121" width="3.5703125" customWidth="1"/>
    <col min="5124" max="5124" width="34.5703125" customWidth="1"/>
    <col min="5125" max="5125" width="10.5703125" customWidth="1"/>
    <col min="5126" max="5126" width="11" customWidth="1"/>
    <col min="5377" max="5377" width="3.5703125" customWidth="1"/>
    <col min="5380" max="5380" width="34.5703125" customWidth="1"/>
    <col min="5381" max="5381" width="10.5703125" customWidth="1"/>
    <col min="5382" max="5382" width="11" customWidth="1"/>
    <col min="5633" max="5633" width="3.5703125" customWidth="1"/>
    <col min="5636" max="5636" width="34.5703125" customWidth="1"/>
    <col min="5637" max="5637" width="10.5703125" customWidth="1"/>
    <col min="5638" max="5638" width="11" customWidth="1"/>
    <col min="5889" max="5889" width="3.5703125" customWidth="1"/>
    <col min="5892" max="5892" width="34.5703125" customWidth="1"/>
    <col min="5893" max="5893" width="10.5703125" customWidth="1"/>
    <col min="5894" max="5894" width="11" customWidth="1"/>
    <col min="6145" max="6145" width="3.5703125" customWidth="1"/>
    <col min="6148" max="6148" width="34.5703125" customWidth="1"/>
    <col min="6149" max="6149" width="10.5703125" customWidth="1"/>
    <col min="6150" max="6150" width="11" customWidth="1"/>
    <col min="6401" max="6401" width="3.5703125" customWidth="1"/>
    <col min="6404" max="6404" width="34.5703125" customWidth="1"/>
    <col min="6405" max="6405" width="10.5703125" customWidth="1"/>
    <col min="6406" max="6406" width="11" customWidth="1"/>
    <col min="6657" max="6657" width="3.5703125" customWidth="1"/>
    <col min="6660" max="6660" width="34.5703125" customWidth="1"/>
    <col min="6661" max="6661" width="10.5703125" customWidth="1"/>
    <col min="6662" max="6662" width="11" customWidth="1"/>
    <col min="6913" max="6913" width="3.5703125" customWidth="1"/>
    <col min="6916" max="6916" width="34.5703125" customWidth="1"/>
    <col min="6917" max="6917" width="10.5703125" customWidth="1"/>
    <col min="6918" max="6918" width="11" customWidth="1"/>
    <col min="7169" max="7169" width="3.5703125" customWidth="1"/>
    <col min="7172" max="7172" width="34.5703125" customWidth="1"/>
    <col min="7173" max="7173" width="10.5703125" customWidth="1"/>
    <col min="7174" max="7174" width="11" customWidth="1"/>
    <col min="7425" max="7425" width="3.5703125" customWidth="1"/>
    <col min="7428" max="7428" width="34.5703125" customWidth="1"/>
    <col min="7429" max="7429" width="10.5703125" customWidth="1"/>
    <col min="7430" max="7430" width="11" customWidth="1"/>
    <col min="7681" max="7681" width="3.5703125" customWidth="1"/>
    <col min="7684" max="7684" width="34.5703125" customWidth="1"/>
    <col min="7685" max="7685" width="10.5703125" customWidth="1"/>
    <col min="7686" max="7686" width="11" customWidth="1"/>
    <col min="7937" max="7937" width="3.5703125" customWidth="1"/>
    <col min="7940" max="7940" width="34.5703125" customWidth="1"/>
    <col min="7941" max="7941" width="10.5703125" customWidth="1"/>
    <col min="7942" max="7942" width="11" customWidth="1"/>
    <col min="8193" max="8193" width="3.5703125" customWidth="1"/>
    <col min="8196" max="8196" width="34.5703125" customWidth="1"/>
    <col min="8197" max="8197" width="10.5703125" customWidth="1"/>
    <col min="8198" max="8198" width="11" customWidth="1"/>
    <col min="8449" max="8449" width="3.5703125" customWidth="1"/>
    <col min="8452" max="8452" width="34.5703125" customWidth="1"/>
    <col min="8453" max="8453" width="10.5703125" customWidth="1"/>
    <col min="8454" max="8454" width="11" customWidth="1"/>
    <col min="8705" max="8705" width="3.5703125" customWidth="1"/>
    <col min="8708" max="8708" width="34.5703125" customWidth="1"/>
    <col min="8709" max="8709" width="10.5703125" customWidth="1"/>
    <col min="8710" max="8710" width="11" customWidth="1"/>
    <col min="8961" max="8961" width="3.5703125" customWidth="1"/>
    <col min="8964" max="8964" width="34.5703125" customWidth="1"/>
    <col min="8965" max="8965" width="10.5703125" customWidth="1"/>
    <col min="8966" max="8966" width="11" customWidth="1"/>
    <col min="9217" max="9217" width="3.5703125" customWidth="1"/>
    <col min="9220" max="9220" width="34.5703125" customWidth="1"/>
    <col min="9221" max="9221" width="10.5703125" customWidth="1"/>
    <col min="9222" max="9222" width="11" customWidth="1"/>
    <col min="9473" max="9473" width="3.5703125" customWidth="1"/>
    <col min="9476" max="9476" width="34.5703125" customWidth="1"/>
    <col min="9477" max="9477" width="10.5703125" customWidth="1"/>
    <col min="9478" max="9478" width="11" customWidth="1"/>
    <col min="9729" max="9729" width="3.5703125" customWidth="1"/>
    <col min="9732" max="9732" width="34.5703125" customWidth="1"/>
    <col min="9733" max="9733" width="10.5703125" customWidth="1"/>
    <col min="9734" max="9734" width="11" customWidth="1"/>
    <col min="9985" max="9985" width="3.5703125" customWidth="1"/>
    <col min="9988" max="9988" width="34.5703125" customWidth="1"/>
    <col min="9989" max="9989" width="10.5703125" customWidth="1"/>
    <col min="9990" max="9990" width="11" customWidth="1"/>
    <col min="10241" max="10241" width="3.5703125" customWidth="1"/>
    <col min="10244" max="10244" width="34.5703125" customWidth="1"/>
    <col min="10245" max="10245" width="10.5703125" customWidth="1"/>
    <col min="10246" max="10246" width="11" customWidth="1"/>
    <col min="10497" max="10497" width="3.5703125" customWidth="1"/>
    <col min="10500" max="10500" width="34.5703125" customWidth="1"/>
    <col min="10501" max="10501" width="10.5703125" customWidth="1"/>
    <col min="10502" max="10502" width="11" customWidth="1"/>
    <col min="10753" max="10753" width="3.5703125" customWidth="1"/>
    <col min="10756" max="10756" width="34.5703125" customWidth="1"/>
    <col min="10757" max="10757" width="10.5703125" customWidth="1"/>
    <col min="10758" max="10758" width="11" customWidth="1"/>
    <col min="11009" max="11009" width="3.5703125" customWidth="1"/>
    <col min="11012" max="11012" width="34.5703125" customWidth="1"/>
    <col min="11013" max="11013" width="10.5703125" customWidth="1"/>
    <col min="11014" max="11014" width="11" customWidth="1"/>
    <col min="11265" max="11265" width="3.5703125" customWidth="1"/>
    <col min="11268" max="11268" width="34.5703125" customWidth="1"/>
    <col min="11269" max="11269" width="10.5703125" customWidth="1"/>
    <col min="11270" max="11270" width="11" customWidth="1"/>
    <col min="11521" max="11521" width="3.5703125" customWidth="1"/>
    <col min="11524" max="11524" width="34.5703125" customWidth="1"/>
    <col min="11525" max="11525" width="10.5703125" customWidth="1"/>
    <col min="11526" max="11526" width="11" customWidth="1"/>
    <col min="11777" max="11777" width="3.5703125" customWidth="1"/>
    <col min="11780" max="11780" width="34.5703125" customWidth="1"/>
    <col min="11781" max="11781" width="10.5703125" customWidth="1"/>
    <col min="11782" max="11782" width="11" customWidth="1"/>
    <col min="12033" max="12033" width="3.5703125" customWidth="1"/>
    <col min="12036" max="12036" width="34.5703125" customWidth="1"/>
    <col min="12037" max="12037" width="10.5703125" customWidth="1"/>
    <col min="12038" max="12038" width="11" customWidth="1"/>
    <col min="12289" max="12289" width="3.5703125" customWidth="1"/>
    <col min="12292" max="12292" width="34.5703125" customWidth="1"/>
    <col min="12293" max="12293" width="10.5703125" customWidth="1"/>
    <col min="12294" max="12294" width="11" customWidth="1"/>
    <col min="12545" max="12545" width="3.5703125" customWidth="1"/>
    <col min="12548" max="12548" width="34.5703125" customWidth="1"/>
    <col min="12549" max="12549" width="10.5703125" customWidth="1"/>
    <col min="12550" max="12550" width="11" customWidth="1"/>
    <col min="12801" max="12801" width="3.5703125" customWidth="1"/>
    <col min="12804" max="12804" width="34.5703125" customWidth="1"/>
    <col min="12805" max="12805" width="10.5703125" customWidth="1"/>
    <col min="12806" max="12806" width="11" customWidth="1"/>
    <col min="13057" max="13057" width="3.5703125" customWidth="1"/>
    <col min="13060" max="13060" width="34.5703125" customWidth="1"/>
    <col min="13061" max="13061" width="10.5703125" customWidth="1"/>
    <col min="13062" max="13062" width="11" customWidth="1"/>
    <col min="13313" max="13313" width="3.5703125" customWidth="1"/>
    <col min="13316" max="13316" width="34.5703125" customWidth="1"/>
    <col min="13317" max="13317" width="10.5703125" customWidth="1"/>
    <col min="13318" max="13318" width="11" customWidth="1"/>
    <col min="13569" max="13569" width="3.5703125" customWidth="1"/>
    <col min="13572" max="13572" width="34.5703125" customWidth="1"/>
    <col min="13573" max="13573" width="10.5703125" customWidth="1"/>
    <col min="13574" max="13574" width="11" customWidth="1"/>
    <col min="13825" max="13825" width="3.5703125" customWidth="1"/>
    <col min="13828" max="13828" width="34.5703125" customWidth="1"/>
    <col min="13829" max="13829" width="10.5703125" customWidth="1"/>
    <col min="13830" max="13830" width="11" customWidth="1"/>
    <col min="14081" max="14081" width="3.5703125" customWidth="1"/>
    <col min="14084" max="14084" width="34.5703125" customWidth="1"/>
    <col min="14085" max="14085" width="10.5703125" customWidth="1"/>
    <col min="14086" max="14086" width="11" customWidth="1"/>
    <col min="14337" max="14337" width="3.5703125" customWidth="1"/>
    <col min="14340" max="14340" width="34.5703125" customWidth="1"/>
    <col min="14341" max="14341" width="10.5703125" customWidth="1"/>
    <col min="14342" max="14342" width="11" customWidth="1"/>
    <col min="14593" max="14593" width="3.5703125" customWidth="1"/>
    <col min="14596" max="14596" width="34.5703125" customWidth="1"/>
    <col min="14597" max="14597" width="10.5703125" customWidth="1"/>
    <col min="14598" max="14598" width="11" customWidth="1"/>
    <col min="14849" max="14849" width="3.5703125" customWidth="1"/>
    <col min="14852" max="14852" width="34.5703125" customWidth="1"/>
    <col min="14853" max="14853" width="10.5703125" customWidth="1"/>
    <col min="14854" max="14854" width="11" customWidth="1"/>
    <col min="15105" max="15105" width="3.5703125" customWidth="1"/>
    <col min="15108" max="15108" width="34.5703125" customWidth="1"/>
    <col min="15109" max="15109" width="10.5703125" customWidth="1"/>
    <col min="15110" max="15110" width="11" customWidth="1"/>
    <col min="15361" max="15361" width="3.5703125" customWidth="1"/>
    <col min="15364" max="15364" width="34.5703125" customWidth="1"/>
    <col min="15365" max="15365" width="10.5703125" customWidth="1"/>
    <col min="15366" max="15366" width="11" customWidth="1"/>
    <col min="15617" max="15617" width="3.5703125" customWidth="1"/>
    <col min="15620" max="15620" width="34.5703125" customWidth="1"/>
    <col min="15621" max="15621" width="10.5703125" customWidth="1"/>
    <col min="15622" max="15622" width="11" customWidth="1"/>
    <col min="15873" max="15873" width="3.5703125" customWidth="1"/>
    <col min="15876" max="15876" width="34.5703125" customWidth="1"/>
    <col min="15877" max="15877" width="10.5703125" customWidth="1"/>
    <col min="15878" max="15878" width="11" customWidth="1"/>
    <col min="16129" max="16129" width="3.5703125" customWidth="1"/>
    <col min="16132" max="16132" width="34.5703125" customWidth="1"/>
    <col min="16133" max="16133" width="10.5703125" customWidth="1"/>
    <col min="16134" max="16134" width="11" customWidth="1"/>
  </cols>
  <sheetData>
    <row r="1" spans="2:7" ht="11.25" customHeight="1" x14ac:dyDescent="0.25">
      <c r="D1" s="889" t="s">
        <v>928</v>
      </c>
      <c r="E1" s="889"/>
      <c r="F1" s="889"/>
      <c r="G1" s="889"/>
    </row>
    <row r="2" spans="2:7" ht="11.25" customHeight="1" x14ac:dyDescent="0.25">
      <c r="D2" s="702"/>
      <c r="E2" s="702"/>
      <c r="F2" s="702"/>
      <c r="G2" s="702"/>
    </row>
    <row r="3" spans="2:7" ht="15.75" x14ac:dyDescent="0.25">
      <c r="B3" s="890" t="s">
        <v>128</v>
      </c>
      <c r="C3" s="890"/>
      <c r="D3" s="890"/>
      <c r="E3" s="890"/>
      <c r="F3" s="890"/>
    </row>
    <row r="4" spans="2:7" ht="15.75" x14ac:dyDescent="0.25">
      <c r="B4" s="890" t="s">
        <v>906</v>
      </c>
      <c r="C4" s="890"/>
      <c r="D4" s="890"/>
      <c r="E4" s="890"/>
      <c r="F4" s="890"/>
    </row>
    <row r="5" spans="2:7" ht="15.75" x14ac:dyDescent="0.25">
      <c r="B5" s="307"/>
      <c r="C5" s="307"/>
      <c r="D5" s="307"/>
      <c r="E5" s="307"/>
      <c r="F5" s="307"/>
    </row>
    <row r="6" spans="2:7" ht="16.5" thickBot="1" x14ac:dyDescent="0.3">
      <c r="B6" s="890" t="s">
        <v>444</v>
      </c>
      <c r="C6" s="890"/>
      <c r="D6" s="890"/>
      <c r="E6" s="890"/>
      <c r="F6" s="890"/>
    </row>
    <row r="7" spans="2:7" ht="21" customHeight="1" thickBot="1" x14ac:dyDescent="0.3">
      <c r="B7" s="864" t="s">
        <v>445</v>
      </c>
      <c r="C7" s="865"/>
      <c r="D7" s="891"/>
      <c r="E7" s="892" t="s">
        <v>907</v>
      </c>
      <c r="F7" s="894" t="s">
        <v>881</v>
      </c>
    </row>
    <row r="8" spans="2:7" ht="30.75" customHeight="1" thickBot="1" x14ac:dyDescent="0.3">
      <c r="B8" s="896" t="s">
        <v>333</v>
      </c>
      <c r="C8" s="899" t="s">
        <v>446</v>
      </c>
      <c r="D8" s="900"/>
      <c r="E8" s="893"/>
      <c r="F8" s="895"/>
    </row>
    <row r="9" spans="2:7" x14ac:dyDescent="0.25">
      <c r="B9" s="897"/>
      <c r="C9" s="666" t="s">
        <v>447</v>
      </c>
      <c r="D9" s="667" t="s">
        <v>448</v>
      </c>
      <c r="E9" s="668">
        <v>24583000</v>
      </c>
      <c r="F9" s="667">
        <v>24548000</v>
      </c>
    </row>
    <row r="10" spans="2:7" x14ac:dyDescent="0.25">
      <c r="B10" s="897"/>
      <c r="C10" s="669" t="s">
        <v>449</v>
      </c>
      <c r="D10" s="653" t="s">
        <v>450</v>
      </c>
      <c r="E10" s="654">
        <v>1069000</v>
      </c>
      <c r="F10" s="653">
        <v>1746000</v>
      </c>
    </row>
    <row r="11" spans="2:7" x14ac:dyDescent="0.25">
      <c r="B11" s="897"/>
      <c r="C11" s="669" t="s">
        <v>451</v>
      </c>
      <c r="D11" s="653" t="s">
        <v>908</v>
      </c>
      <c r="E11" s="654">
        <v>616000</v>
      </c>
      <c r="F11" s="653">
        <v>0</v>
      </c>
    </row>
    <row r="12" spans="2:7" x14ac:dyDescent="0.25">
      <c r="B12" s="897"/>
      <c r="C12" s="669"/>
      <c r="D12" s="653" t="s">
        <v>909</v>
      </c>
      <c r="E12" s="654">
        <v>0</v>
      </c>
      <c r="F12" s="653">
        <v>800000</v>
      </c>
    </row>
    <row r="13" spans="2:7" x14ac:dyDescent="0.25">
      <c r="B13" s="897"/>
      <c r="C13" s="669" t="s">
        <v>452</v>
      </c>
      <c r="D13" s="653" t="s">
        <v>453</v>
      </c>
      <c r="E13" s="654">
        <v>566000</v>
      </c>
      <c r="F13" s="653">
        <v>392000</v>
      </c>
    </row>
    <row r="14" spans="2:7" x14ac:dyDescent="0.25">
      <c r="B14" s="897"/>
      <c r="C14" s="669" t="s">
        <v>454</v>
      </c>
      <c r="D14" s="653" t="s">
        <v>910</v>
      </c>
      <c r="E14" s="654">
        <v>159000</v>
      </c>
      <c r="F14" s="653">
        <v>0</v>
      </c>
    </row>
    <row r="15" spans="2:7" x14ac:dyDescent="0.25">
      <c r="B15" s="897"/>
      <c r="C15" s="669" t="s">
        <v>455</v>
      </c>
      <c r="D15" s="653" t="s">
        <v>456</v>
      </c>
      <c r="E15" s="654">
        <v>336000</v>
      </c>
      <c r="F15" s="653">
        <v>400000</v>
      </c>
    </row>
    <row r="16" spans="2:7" x14ac:dyDescent="0.25">
      <c r="B16" s="897"/>
      <c r="C16" s="669" t="s">
        <v>457</v>
      </c>
      <c r="D16" s="653" t="s">
        <v>458</v>
      </c>
      <c r="E16" s="654">
        <v>106000</v>
      </c>
      <c r="F16" s="653">
        <v>96000</v>
      </c>
    </row>
    <row r="17" spans="2:6" x14ac:dyDescent="0.25">
      <c r="B17" s="897"/>
      <c r="C17" s="669" t="s">
        <v>459</v>
      </c>
      <c r="D17" s="653" t="s">
        <v>911</v>
      </c>
      <c r="E17" s="654">
        <v>64000</v>
      </c>
      <c r="F17" s="653">
        <v>0</v>
      </c>
    </row>
    <row r="18" spans="2:6" x14ac:dyDescent="0.25">
      <c r="B18" s="897"/>
      <c r="C18" s="669" t="s">
        <v>460</v>
      </c>
      <c r="D18" s="653" t="s">
        <v>392</v>
      </c>
      <c r="E18" s="654">
        <v>7032000</v>
      </c>
      <c r="F18" s="653">
        <v>5785000</v>
      </c>
    </row>
    <row r="19" spans="2:6" x14ac:dyDescent="0.25">
      <c r="B19" s="897"/>
      <c r="C19" s="669" t="s">
        <v>461</v>
      </c>
      <c r="D19" s="653" t="s">
        <v>912</v>
      </c>
      <c r="E19" s="654">
        <v>217000</v>
      </c>
      <c r="F19" s="653">
        <v>210000</v>
      </c>
    </row>
    <row r="20" spans="2:6" x14ac:dyDescent="0.25">
      <c r="B20" s="897"/>
      <c r="C20" s="669" t="s">
        <v>462</v>
      </c>
      <c r="D20" s="653" t="s">
        <v>463</v>
      </c>
      <c r="E20" s="654">
        <v>242000</v>
      </c>
      <c r="F20" s="653">
        <v>225000</v>
      </c>
    </row>
    <row r="21" spans="2:6" x14ac:dyDescent="0.25">
      <c r="B21" s="897"/>
      <c r="C21" s="669" t="s">
        <v>752</v>
      </c>
      <c r="D21" s="653" t="s">
        <v>753</v>
      </c>
      <c r="E21" s="654">
        <v>25000</v>
      </c>
      <c r="F21" s="653">
        <v>0</v>
      </c>
    </row>
    <row r="22" spans="2:6" x14ac:dyDescent="0.25">
      <c r="B22" s="897"/>
      <c r="C22" s="669" t="s">
        <v>464</v>
      </c>
      <c r="D22" s="653" t="s">
        <v>465</v>
      </c>
      <c r="E22" s="654">
        <v>11000</v>
      </c>
      <c r="F22" s="653">
        <v>10000</v>
      </c>
    </row>
    <row r="23" spans="2:6" x14ac:dyDescent="0.25">
      <c r="B23" s="897"/>
      <c r="C23" s="669" t="s">
        <v>466</v>
      </c>
      <c r="D23" s="653" t="s">
        <v>467</v>
      </c>
      <c r="E23" s="654">
        <v>128000</v>
      </c>
      <c r="F23" s="653">
        <v>200000</v>
      </c>
    </row>
    <row r="24" spans="2:6" x14ac:dyDescent="0.25">
      <c r="B24" s="897"/>
      <c r="C24" s="669" t="s">
        <v>468</v>
      </c>
      <c r="D24" s="653" t="s">
        <v>469</v>
      </c>
      <c r="E24" s="654">
        <v>327000</v>
      </c>
      <c r="F24" s="653">
        <v>400000</v>
      </c>
    </row>
    <row r="25" spans="2:6" x14ac:dyDescent="0.25">
      <c r="B25" s="897"/>
      <c r="C25" s="669" t="s">
        <v>471</v>
      </c>
      <c r="D25" s="653" t="s">
        <v>472</v>
      </c>
      <c r="E25" s="654">
        <v>204000</v>
      </c>
      <c r="F25" s="653">
        <v>200000</v>
      </c>
    </row>
    <row r="26" spans="2:6" x14ac:dyDescent="0.25">
      <c r="B26" s="897"/>
      <c r="C26" s="669" t="s">
        <v>473</v>
      </c>
      <c r="D26" s="653" t="s">
        <v>437</v>
      </c>
      <c r="E26" s="654">
        <v>25000</v>
      </c>
      <c r="F26" s="653">
        <v>30000</v>
      </c>
    </row>
    <row r="27" spans="2:6" x14ac:dyDescent="0.25">
      <c r="B27" s="897"/>
      <c r="C27" s="669" t="s">
        <v>474</v>
      </c>
      <c r="D27" s="653" t="s">
        <v>754</v>
      </c>
      <c r="E27" s="654">
        <v>51000</v>
      </c>
      <c r="F27" s="653">
        <v>60000</v>
      </c>
    </row>
    <row r="28" spans="2:6" x14ac:dyDescent="0.25">
      <c r="B28" s="897"/>
      <c r="C28" s="669" t="s">
        <v>475</v>
      </c>
      <c r="D28" s="653" t="s">
        <v>476</v>
      </c>
      <c r="E28" s="654">
        <v>1048000</v>
      </c>
      <c r="F28" s="653">
        <v>1050000</v>
      </c>
    </row>
    <row r="29" spans="2:6" x14ac:dyDescent="0.25">
      <c r="B29" s="897"/>
      <c r="C29" s="669" t="s">
        <v>477</v>
      </c>
      <c r="D29" s="653" t="s">
        <v>478</v>
      </c>
      <c r="E29" s="654">
        <v>52000</v>
      </c>
      <c r="F29" s="653">
        <v>0</v>
      </c>
    </row>
    <row r="30" spans="2:6" x14ac:dyDescent="0.25">
      <c r="B30" s="897"/>
      <c r="C30" s="669" t="s">
        <v>480</v>
      </c>
      <c r="D30" s="653" t="s">
        <v>481</v>
      </c>
      <c r="E30" s="654">
        <v>97000</v>
      </c>
      <c r="F30" s="653">
        <v>100000</v>
      </c>
    </row>
    <row r="31" spans="2:6" x14ac:dyDescent="0.25">
      <c r="B31" s="897"/>
      <c r="C31" s="669" t="s">
        <v>482</v>
      </c>
      <c r="D31" s="653" t="s">
        <v>483</v>
      </c>
      <c r="E31" s="654">
        <v>94000</v>
      </c>
      <c r="F31" s="653">
        <v>100000</v>
      </c>
    </row>
    <row r="32" spans="2:6" x14ac:dyDescent="0.25">
      <c r="B32" s="897"/>
      <c r="C32" s="669" t="s">
        <v>484</v>
      </c>
      <c r="D32" s="653" t="s">
        <v>485</v>
      </c>
      <c r="E32" s="654">
        <v>880000</v>
      </c>
      <c r="F32" s="653">
        <v>1000000</v>
      </c>
    </row>
    <row r="33" spans="2:6" x14ac:dyDescent="0.25">
      <c r="B33" s="897"/>
      <c r="C33" s="670" t="s">
        <v>486</v>
      </c>
      <c r="D33" s="655" t="s">
        <v>913</v>
      </c>
      <c r="E33" s="656">
        <v>391000</v>
      </c>
      <c r="F33" s="655">
        <v>579920</v>
      </c>
    </row>
    <row r="34" spans="2:6" x14ac:dyDescent="0.25">
      <c r="B34" s="897"/>
      <c r="C34" s="670" t="s">
        <v>914</v>
      </c>
      <c r="D34" s="655" t="s">
        <v>915</v>
      </c>
      <c r="E34" s="656">
        <v>244000</v>
      </c>
      <c r="F34" s="655">
        <v>607000</v>
      </c>
    </row>
    <row r="35" spans="2:6" ht="15.75" thickBot="1" x14ac:dyDescent="0.3">
      <c r="B35" s="897"/>
      <c r="C35" s="671" t="s">
        <v>755</v>
      </c>
      <c r="D35" s="672" t="s">
        <v>916</v>
      </c>
      <c r="E35" s="673">
        <v>691000</v>
      </c>
      <c r="F35" s="672">
        <v>0</v>
      </c>
    </row>
    <row r="36" spans="2:6" ht="15.75" thickBot="1" x14ac:dyDescent="0.3">
      <c r="B36" s="898"/>
      <c r="C36" s="874" t="s">
        <v>487</v>
      </c>
      <c r="D36" s="901"/>
      <c r="E36" s="657">
        <f>SUM(E9:E35)</f>
        <v>39258000</v>
      </c>
      <c r="F36" s="658">
        <f>SUM(F9:F35)</f>
        <v>38538920</v>
      </c>
    </row>
    <row r="37" spans="2:6" ht="15.75" thickBot="1" x14ac:dyDescent="0.3">
      <c r="B37" s="674" t="s">
        <v>917</v>
      </c>
      <c r="C37" s="659"/>
      <c r="D37" s="660" t="s">
        <v>918</v>
      </c>
      <c r="E37" s="657"/>
      <c r="F37" s="658"/>
    </row>
    <row r="38" spans="2:6" ht="15.75" thickBot="1" x14ac:dyDescent="0.3">
      <c r="B38" s="675"/>
      <c r="C38" s="661">
        <v>51223</v>
      </c>
      <c r="D38" s="662" t="s">
        <v>919</v>
      </c>
      <c r="E38" s="663">
        <v>80000</v>
      </c>
      <c r="F38" s="664">
        <v>0</v>
      </c>
    </row>
    <row r="39" spans="2:6" ht="15.75" thickBot="1" x14ac:dyDescent="0.3">
      <c r="B39" s="675"/>
      <c r="C39" s="661">
        <v>51233</v>
      </c>
      <c r="D39" s="662" t="s">
        <v>920</v>
      </c>
      <c r="E39" s="663">
        <v>400000</v>
      </c>
      <c r="F39" s="664">
        <v>0</v>
      </c>
    </row>
    <row r="40" spans="2:6" ht="15.75" thickBot="1" x14ac:dyDescent="0.3">
      <c r="B40" s="675"/>
      <c r="C40" s="661">
        <v>5213</v>
      </c>
      <c r="D40" s="662" t="s">
        <v>921</v>
      </c>
      <c r="E40" s="663">
        <v>127000</v>
      </c>
      <c r="F40" s="664">
        <v>0</v>
      </c>
    </row>
    <row r="41" spans="2:6" ht="15.75" thickBot="1" x14ac:dyDescent="0.3">
      <c r="B41" s="675"/>
      <c r="C41" s="661">
        <v>5243</v>
      </c>
      <c r="D41" s="662" t="s">
        <v>912</v>
      </c>
      <c r="E41" s="663">
        <v>10000</v>
      </c>
      <c r="F41" s="664">
        <v>0</v>
      </c>
    </row>
    <row r="42" spans="2:6" ht="15.75" thickBot="1" x14ac:dyDescent="0.3">
      <c r="B42" s="675"/>
      <c r="C42" s="661">
        <v>531223</v>
      </c>
      <c r="D42" s="662" t="s">
        <v>922</v>
      </c>
      <c r="E42" s="663">
        <v>5000</v>
      </c>
      <c r="F42" s="664">
        <v>0</v>
      </c>
    </row>
    <row r="43" spans="2:6" ht="15.75" thickBot="1" x14ac:dyDescent="0.3">
      <c r="B43" s="675"/>
      <c r="C43" s="661">
        <v>531263</v>
      </c>
      <c r="D43" s="662" t="s">
        <v>923</v>
      </c>
      <c r="E43" s="663">
        <v>3000</v>
      </c>
      <c r="F43" s="664">
        <v>0</v>
      </c>
    </row>
    <row r="44" spans="2:6" ht="15.75" thickBot="1" x14ac:dyDescent="0.3">
      <c r="B44" s="675"/>
      <c r="C44" s="661">
        <v>53323</v>
      </c>
      <c r="D44" s="662" t="s">
        <v>437</v>
      </c>
      <c r="E44" s="663">
        <v>89000</v>
      </c>
      <c r="F44" s="664">
        <v>0</v>
      </c>
    </row>
    <row r="45" spans="2:6" ht="15.75" thickBot="1" x14ac:dyDescent="0.3">
      <c r="B45" s="675"/>
      <c r="C45" s="661">
        <v>534113</v>
      </c>
      <c r="D45" s="662" t="s">
        <v>924</v>
      </c>
      <c r="E45" s="663">
        <v>30000</v>
      </c>
      <c r="F45" s="664">
        <v>0</v>
      </c>
    </row>
    <row r="46" spans="2:6" ht="15.75" thickBot="1" x14ac:dyDescent="0.3">
      <c r="B46" s="675"/>
      <c r="C46" s="661">
        <v>53513</v>
      </c>
      <c r="D46" s="662" t="s">
        <v>925</v>
      </c>
      <c r="E46" s="663">
        <v>25000</v>
      </c>
      <c r="F46" s="664">
        <v>0</v>
      </c>
    </row>
    <row r="47" spans="2:6" ht="15.75" thickBot="1" x14ac:dyDescent="0.3">
      <c r="B47" s="675"/>
      <c r="C47" s="661">
        <v>512363</v>
      </c>
      <c r="D47" s="662" t="s">
        <v>926</v>
      </c>
      <c r="E47" s="663">
        <v>32000</v>
      </c>
      <c r="F47" s="664">
        <v>0</v>
      </c>
    </row>
    <row r="48" spans="2:6" ht="15.75" thickBot="1" x14ac:dyDescent="0.3">
      <c r="B48" s="675"/>
      <c r="C48" s="661"/>
      <c r="D48" s="660" t="s">
        <v>487</v>
      </c>
      <c r="E48" s="657">
        <f>SUM(E38:E47)</f>
        <v>801000</v>
      </c>
      <c r="F48" s="664">
        <v>0</v>
      </c>
    </row>
    <row r="49" spans="2:6" ht="45" customHeight="1" thickBot="1" x14ac:dyDescent="0.3">
      <c r="B49" s="676"/>
      <c r="C49" s="887" t="s">
        <v>927</v>
      </c>
      <c r="D49" s="888"/>
      <c r="E49" s="770">
        <f>SUM(E36,E48)</f>
        <v>40059000</v>
      </c>
      <c r="F49" s="771">
        <f>SUM(F36,F48)</f>
        <v>38538920</v>
      </c>
    </row>
    <row r="52" spans="2:6" x14ac:dyDescent="0.25">
      <c r="F52" s="310"/>
    </row>
    <row r="53" spans="2:6" x14ac:dyDescent="0.25">
      <c r="F53" s="310"/>
    </row>
    <row r="54" spans="2:6" x14ac:dyDescent="0.25">
      <c r="F54" s="310"/>
    </row>
    <row r="55" spans="2:6" x14ac:dyDescent="0.25">
      <c r="F55" s="310"/>
    </row>
    <row r="56" spans="2:6" x14ac:dyDescent="0.25">
      <c r="F56" s="310"/>
    </row>
    <row r="57" spans="2:6" x14ac:dyDescent="0.25">
      <c r="F57" s="310"/>
    </row>
    <row r="58" spans="2:6" x14ac:dyDescent="0.25">
      <c r="E58" s="665"/>
    </row>
  </sheetData>
  <mergeCells count="11">
    <mergeCell ref="C49:D49"/>
    <mergeCell ref="D1:G1"/>
    <mergeCell ref="B3:F3"/>
    <mergeCell ref="B4:F4"/>
    <mergeCell ref="B6:F6"/>
    <mergeCell ref="B7:D7"/>
    <mergeCell ref="E7:E8"/>
    <mergeCell ref="F7:F8"/>
    <mergeCell ref="B8:B36"/>
    <mergeCell ref="C8:D8"/>
    <mergeCell ref="C36:D36"/>
  </mergeCells>
  <pageMargins left="0.7" right="0.7" top="0.75" bottom="0.75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opLeftCell="A10" zoomScaleNormal="100" workbookViewId="0">
      <selection activeCell="C50" sqref="C50"/>
    </sheetView>
  </sheetViews>
  <sheetFormatPr defaultRowHeight="12.75" x14ac:dyDescent="0.25"/>
  <cols>
    <col min="1" max="1" width="11.85546875" style="73" customWidth="1"/>
    <col min="2" max="2" width="67.85546875" style="17" customWidth="1"/>
    <col min="3" max="3" width="21.42578125" style="17" customWidth="1"/>
    <col min="4" max="256" width="9.140625" style="17"/>
    <col min="257" max="257" width="11.85546875" style="17" customWidth="1"/>
    <col min="258" max="258" width="67.85546875" style="17" customWidth="1"/>
    <col min="259" max="259" width="21.42578125" style="17" customWidth="1"/>
    <col min="260" max="512" width="9.140625" style="17"/>
    <col min="513" max="513" width="11.85546875" style="17" customWidth="1"/>
    <col min="514" max="514" width="67.85546875" style="17" customWidth="1"/>
    <col min="515" max="515" width="21.42578125" style="17" customWidth="1"/>
    <col min="516" max="768" width="9.140625" style="17"/>
    <col min="769" max="769" width="11.85546875" style="17" customWidth="1"/>
    <col min="770" max="770" width="67.85546875" style="17" customWidth="1"/>
    <col min="771" max="771" width="21.42578125" style="17" customWidth="1"/>
    <col min="772" max="1024" width="9.140625" style="17"/>
    <col min="1025" max="1025" width="11.85546875" style="17" customWidth="1"/>
    <col min="1026" max="1026" width="67.85546875" style="17" customWidth="1"/>
    <col min="1027" max="1027" width="21.42578125" style="17" customWidth="1"/>
    <col min="1028" max="1280" width="9.140625" style="17"/>
    <col min="1281" max="1281" width="11.85546875" style="17" customWidth="1"/>
    <col min="1282" max="1282" width="67.85546875" style="17" customWidth="1"/>
    <col min="1283" max="1283" width="21.42578125" style="17" customWidth="1"/>
    <col min="1284" max="1536" width="9.140625" style="17"/>
    <col min="1537" max="1537" width="11.85546875" style="17" customWidth="1"/>
    <col min="1538" max="1538" width="67.85546875" style="17" customWidth="1"/>
    <col min="1539" max="1539" width="21.42578125" style="17" customWidth="1"/>
    <col min="1540" max="1792" width="9.140625" style="17"/>
    <col min="1793" max="1793" width="11.85546875" style="17" customWidth="1"/>
    <col min="1794" max="1794" width="67.85546875" style="17" customWidth="1"/>
    <col min="1795" max="1795" width="21.42578125" style="17" customWidth="1"/>
    <col min="1796" max="2048" width="9.140625" style="17"/>
    <col min="2049" max="2049" width="11.85546875" style="17" customWidth="1"/>
    <col min="2050" max="2050" width="67.85546875" style="17" customWidth="1"/>
    <col min="2051" max="2051" width="21.42578125" style="17" customWidth="1"/>
    <col min="2052" max="2304" width="9.140625" style="17"/>
    <col min="2305" max="2305" width="11.85546875" style="17" customWidth="1"/>
    <col min="2306" max="2306" width="67.85546875" style="17" customWidth="1"/>
    <col min="2307" max="2307" width="21.42578125" style="17" customWidth="1"/>
    <col min="2308" max="2560" width="9.140625" style="17"/>
    <col min="2561" max="2561" width="11.85546875" style="17" customWidth="1"/>
    <col min="2562" max="2562" width="67.85546875" style="17" customWidth="1"/>
    <col min="2563" max="2563" width="21.42578125" style="17" customWidth="1"/>
    <col min="2564" max="2816" width="9.140625" style="17"/>
    <col min="2817" max="2817" width="11.85546875" style="17" customWidth="1"/>
    <col min="2818" max="2818" width="67.85546875" style="17" customWidth="1"/>
    <col min="2819" max="2819" width="21.42578125" style="17" customWidth="1"/>
    <col min="2820" max="3072" width="9.140625" style="17"/>
    <col min="3073" max="3073" width="11.85546875" style="17" customWidth="1"/>
    <col min="3074" max="3074" width="67.85546875" style="17" customWidth="1"/>
    <col min="3075" max="3075" width="21.42578125" style="17" customWidth="1"/>
    <col min="3076" max="3328" width="9.140625" style="17"/>
    <col min="3329" max="3329" width="11.85546875" style="17" customWidth="1"/>
    <col min="3330" max="3330" width="67.85546875" style="17" customWidth="1"/>
    <col min="3331" max="3331" width="21.42578125" style="17" customWidth="1"/>
    <col min="3332" max="3584" width="9.140625" style="17"/>
    <col min="3585" max="3585" width="11.85546875" style="17" customWidth="1"/>
    <col min="3586" max="3586" width="67.85546875" style="17" customWidth="1"/>
    <col min="3587" max="3587" width="21.42578125" style="17" customWidth="1"/>
    <col min="3588" max="3840" width="9.140625" style="17"/>
    <col min="3841" max="3841" width="11.85546875" style="17" customWidth="1"/>
    <col min="3842" max="3842" width="67.85546875" style="17" customWidth="1"/>
    <col min="3843" max="3843" width="21.42578125" style="17" customWidth="1"/>
    <col min="3844" max="4096" width="9.140625" style="17"/>
    <col min="4097" max="4097" width="11.85546875" style="17" customWidth="1"/>
    <col min="4098" max="4098" width="67.85546875" style="17" customWidth="1"/>
    <col min="4099" max="4099" width="21.42578125" style="17" customWidth="1"/>
    <col min="4100" max="4352" width="9.140625" style="17"/>
    <col min="4353" max="4353" width="11.85546875" style="17" customWidth="1"/>
    <col min="4354" max="4354" width="67.85546875" style="17" customWidth="1"/>
    <col min="4355" max="4355" width="21.42578125" style="17" customWidth="1"/>
    <col min="4356" max="4608" width="9.140625" style="17"/>
    <col min="4609" max="4609" width="11.85546875" style="17" customWidth="1"/>
    <col min="4610" max="4610" width="67.85546875" style="17" customWidth="1"/>
    <col min="4611" max="4611" width="21.42578125" style="17" customWidth="1"/>
    <col min="4612" max="4864" width="9.140625" style="17"/>
    <col min="4865" max="4865" width="11.85546875" style="17" customWidth="1"/>
    <col min="4866" max="4866" width="67.85546875" style="17" customWidth="1"/>
    <col min="4867" max="4867" width="21.42578125" style="17" customWidth="1"/>
    <col min="4868" max="5120" width="9.140625" style="17"/>
    <col min="5121" max="5121" width="11.85546875" style="17" customWidth="1"/>
    <col min="5122" max="5122" width="67.85546875" style="17" customWidth="1"/>
    <col min="5123" max="5123" width="21.42578125" style="17" customWidth="1"/>
    <col min="5124" max="5376" width="9.140625" style="17"/>
    <col min="5377" max="5377" width="11.85546875" style="17" customWidth="1"/>
    <col min="5378" max="5378" width="67.85546875" style="17" customWidth="1"/>
    <col min="5379" max="5379" width="21.42578125" style="17" customWidth="1"/>
    <col min="5380" max="5632" width="9.140625" style="17"/>
    <col min="5633" max="5633" width="11.85546875" style="17" customWidth="1"/>
    <col min="5634" max="5634" width="67.85546875" style="17" customWidth="1"/>
    <col min="5635" max="5635" width="21.42578125" style="17" customWidth="1"/>
    <col min="5636" max="5888" width="9.140625" style="17"/>
    <col min="5889" max="5889" width="11.85546875" style="17" customWidth="1"/>
    <col min="5890" max="5890" width="67.85546875" style="17" customWidth="1"/>
    <col min="5891" max="5891" width="21.42578125" style="17" customWidth="1"/>
    <col min="5892" max="6144" width="9.140625" style="17"/>
    <col min="6145" max="6145" width="11.85546875" style="17" customWidth="1"/>
    <col min="6146" max="6146" width="67.85546875" style="17" customWidth="1"/>
    <col min="6147" max="6147" width="21.42578125" style="17" customWidth="1"/>
    <col min="6148" max="6400" width="9.140625" style="17"/>
    <col min="6401" max="6401" width="11.85546875" style="17" customWidth="1"/>
    <col min="6402" max="6402" width="67.85546875" style="17" customWidth="1"/>
    <col min="6403" max="6403" width="21.42578125" style="17" customWidth="1"/>
    <col min="6404" max="6656" width="9.140625" style="17"/>
    <col min="6657" max="6657" width="11.85546875" style="17" customWidth="1"/>
    <col min="6658" max="6658" width="67.85546875" style="17" customWidth="1"/>
    <col min="6659" max="6659" width="21.42578125" style="17" customWidth="1"/>
    <col min="6660" max="6912" width="9.140625" style="17"/>
    <col min="6913" max="6913" width="11.85546875" style="17" customWidth="1"/>
    <col min="6914" max="6914" width="67.85546875" style="17" customWidth="1"/>
    <col min="6915" max="6915" width="21.42578125" style="17" customWidth="1"/>
    <col min="6916" max="7168" width="9.140625" style="17"/>
    <col min="7169" max="7169" width="11.85546875" style="17" customWidth="1"/>
    <col min="7170" max="7170" width="67.85546875" style="17" customWidth="1"/>
    <col min="7171" max="7171" width="21.42578125" style="17" customWidth="1"/>
    <col min="7172" max="7424" width="9.140625" style="17"/>
    <col min="7425" max="7425" width="11.85546875" style="17" customWidth="1"/>
    <col min="7426" max="7426" width="67.85546875" style="17" customWidth="1"/>
    <col min="7427" max="7427" width="21.42578125" style="17" customWidth="1"/>
    <col min="7428" max="7680" width="9.140625" style="17"/>
    <col min="7681" max="7681" width="11.85546875" style="17" customWidth="1"/>
    <col min="7682" max="7682" width="67.85546875" style="17" customWidth="1"/>
    <col min="7683" max="7683" width="21.42578125" style="17" customWidth="1"/>
    <col min="7684" max="7936" width="9.140625" style="17"/>
    <col min="7937" max="7937" width="11.85546875" style="17" customWidth="1"/>
    <col min="7938" max="7938" width="67.85546875" style="17" customWidth="1"/>
    <col min="7939" max="7939" width="21.42578125" style="17" customWidth="1"/>
    <col min="7940" max="8192" width="9.140625" style="17"/>
    <col min="8193" max="8193" width="11.85546875" style="17" customWidth="1"/>
    <col min="8194" max="8194" width="67.85546875" style="17" customWidth="1"/>
    <col min="8195" max="8195" width="21.42578125" style="17" customWidth="1"/>
    <col min="8196" max="8448" width="9.140625" style="17"/>
    <col min="8449" max="8449" width="11.85546875" style="17" customWidth="1"/>
    <col min="8450" max="8450" width="67.85546875" style="17" customWidth="1"/>
    <col min="8451" max="8451" width="21.42578125" style="17" customWidth="1"/>
    <col min="8452" max="8704" width="9.140625" style="17"/>
    <col min="8705" max="8705" width="11.85546875" style="17" customWidth="1"/>
    <col min="8706" max="8706" width="67.85546875" style="17" customWidth="1"/>
    <col min="8707" max="8707" width="21.42578125" style="17" customWidth="1"/>
    <col min="8708" max="8960" width="9.140625" style="17"/>
    <col min="8961" max="8961" width="11.85546875" style="17" customWidth="1"/>
    <col min="8962" max="8962" width="67.85546875" style="17" customWidth="1"/>
    <col min="8963" max="8963" width="21.42578125" style="17" customWidth="1"/>
    <col min="8964" max="9216" width="9.140625" style="17"/>
    <col min="9217" max="9217" width="11.85546875" style="17" customWidth="1"/>
    <col min="9218" max="9218" width="67.85546875" style="17" customWidth="1"/>
    <col min="9219" max="9219" width="21.42578125" style="17" customWidth="1"/>
    <col min="9220" max="9472" width="9.140625" style="17"/>
    <col min="9473" max="9473" width="11.85546875" style="17" customWidth="1"/>
    <col min="9474" max="9474" width="67.85546875" style="17" customWidth="1"/>
    <col min="9475" max="9475" width="21.42578125" style="17" customWidth="1"/>
    <col min="9476" max="9728" width="9.140625" style="17"/>
    <col min="9729" max="9729" width="11.85546875" style="17" customWidth="1"/>
    <col min="9730" max="9730" width="67.85546875" style="17" customWidth="1"/>
    <col min="9731" max="9731" width="21.42578125" style="17" customWidth="1"/>
    <col min="9732" max="9984" width="9.140625" style="17"/>
    <col min="9985" max="9985" width="11.85546875" style="17" customWidth="1"/>
    <col min="9986" max="9986" width="67.85546875" style="17" customWidth="1"/>
    <col min="9987" max="9987" width="21.42578125" style="17" customWidth="1"/>
    <col min="9988" max="10240" width="9.140625" style="17"/>
    <col min="10241" max="10241" width="11.85546875" style="17" customWidth="1"/>
    <col min="10242" max="10242" width="67.85546875" style="17" customWidth="1"/>
    <col min="10243" max="10243" width="21.42578125" style="17" customWidth="1"/>
    <col min="10244" max="10496" width="9.140625" style="17"/>
    <col min="10497" max="10497" width="11.85546875" style="17" customWidth="1"/>
    <col min="10498" max="10498" width="67.85546875" style="17" customWidth="1"/>
    <col min="10499" max="10499" width="21.42578125" style="17" customWidth="1"/>
    <col min="10500" max="10752" width="9.140625" style="17"/>
    <col min="10753" max="10753" width="11.85546875" style="17" customWidth="1"/>
    <col min="10754" max="10754" width="67.85546875" style="17" customWidth="1"/>
    <col min="10755" max="10755" width="21.42578125" style="17" customWidth="1"/>
    <col min="10756" max="11008" width="9.140625" style="17"/>
    <col min="11009" max="11009" width="11.85546875" style="17" customWidth="1"/>
    <col min="11010" max="11010" width="67.85546875" style="17" customWidth="1"/>
    <col min="11011" max="11011" width="21.42578125" style="17" customWidth="1"/>
    <col min="11012" max="11264" width="9.140625" style="17"/>
    <col min="11265" max="11265" width="11.85546875" style="17" customWidth="1"/>
    <col min="11266" max="11266" width="67.85546875" style="17" customWidth="1"/>
    <col min="11267" max="11267" width="21.42578125" style="17" customWidth="1"/>
    <col min="11268" max="11520" width="9.140625" style="17"/>
    <col min="11521" max="11521" width="11.85546875" style="17" customWidth="1"/>
    <col min="11522" max="11522" width="67.85546875" style="17" customWidth="1"/>
    <col min="11523" max="11523" width="21.42578125" style="17" customWidth="1"/>
    <col min="11524" max="11776" width="9.140625" style="17"/>
    <col min="11777" max="11777" width="11.85546875" style="17" customWidth="1"/>
    <col min="11778" max="11778" width="67.85546875" style="17" customWidth="1"/>
    <col min="11779" max="11779" width="21.42578125" style="17" customWidth="1"/>
    <col min="11780" max="12032" width="9.140625" style="17"/>
    <col min="12033" max="12033" width="11.85546875" style="17" customWidth="1"/>
    <col min="12034" max="12034" width="67.85546875" style="17" customWidth="1"/>
    <col min="12035" max="12035" width="21.42578125" style="17" customWidth="1"/>
    <col min="12036" max="12288" width="9.140625" style="17"/>
    <col min="12289" max="12289" width="11.85546875" style="17" customWidth="1"/>
    <col min="12290" max="12290" width="67.85546875" style="17" customWidth="1"/>
    <col min="12291" max="12291" width="21.42578125" style="17" customWidth="1"/>
    <col min="12292" max="12544" width="9.140625" style="17"/>
    <col min="12545" max="12545" width="11.85546875" style="17" customWidth="1"/>
    <col min="12546" max="12546" width="67.85546875" style="17" customWidth="1"/>
    <col min="12547" max="12547" width="21.42578125" style="17" customWidth="1"/>
    <col min="12548" max="12800" width="9.140625" style="17"/>
    <col min="12801" max="12801" width="11.85546875" style="17" customWidth="1"/>
    <col min="12802" max="12802" width="67.85546875" style="17" customWidth="1"/>
    <col min="12803" max="12803" width="21.42578125" style="17" customWidth="1"/>
    <col min="12804" max="13056" width="9.140625" style="17"/>
    <col min="13057" max="13057" width="11.85546875" style="17" customWidth="1"/>
    <col min="13058" max="13058" width="67.85546875" style="17" customWidth="1"/>
    <col min="13059" max="13059" width="21.42578125" style="17" customWidth="1"/>
    <col min="13060" max="13312" width="9.140625" style="17"/>
    <col min="13313" max="13313" width="11.85546875" style="17" customWidth="1"/>
    <col min="13314" max="13314" width="67.85546875" style="17" customWidth="1"/>
    <col min="13315" max="13315" width="21.42578125" style="17" customWidth="1"/>
    <col min="13316" max="13568" width="9.140625" style="17"/>
    <col min="13569" max="13569" width="11.85546875" style="17" customWidth="1"/>
    <col min="13570" max="13570" width="67.85546875" style="17" customWidth="1"/>
    <col min="13571" max="13571" width="21.42578125" style="17" customWidth="1"/>
    <col min="13572" max="13824" width="9.140625" style="17"/>
    <col min="13825" max="13825" width="11.85546875" style="17" customWidth="1"/>
    <col min="13826" max="13826" width="67.85546875" style="17" customWidth="1"/>
    <col min="13827" max="13827" width="21.42578125" style="17" customWidth="1"/>
    <col min="13828" max="14080" width="9.140625" style="17"/>
    <col min="14081" max="14081" width="11.85546875" style="17" customWidth="1"/>
    <col min="14082" max="14082" width="67.85546875" style="17" customWidth="1"/>
    <col min="14083" max="14083" width="21.42578125" style="17" customWidth="1"/>
    <col min="14084" max="14336" width="9.140625" style="17"/>
    <col min="14337" max="14337" width="11.85546875" style="17" customWidth="1"/>
    <col min="14338" max="14338" width="67.85546875" style="17" customWidth="1"/>
    <col min="14339" max="14339" width="21.42578125" style="17" customWidth="1"/>
    <col min="14340" max="14592" width="9.140625" style="17"/>
    <col min="14593" max="14593" width="11.85546875" style="17" customWidth="1"/>
    <col min="14594" max="14594" width="67.85546875" style="17" customWidth="1"/>
    <col min="14595" max="14595" width="21.42578125" style="17" customWidth="1"/>
    <col min="14596" max="14848" width="9.140625" style="17"/>
    <col min="14849" max="14849" width="11.85546875" style="17" customWidth="1"/>
    <col min="14850" max="14850" width="67.85546875" style="17" customWidth="1"/>
    <col min="14851" max="14851" width="21.42578125" style="17" customWidth="1"/>
    <col min="14852" max="15104" width="9.140625" style="17"/>
    <col min="15105" max="15105" width="11.85546875" style="17" customWidth="1"/>
    <col min="15106" max="15106" width="67.85546875" style="17" customWidth="1"/>
    <col min="15107" max="15107" width="21.42578125" style="17" customWidth="1"/>
    <col min="15108" max="15360" width="9.140625" style="17"/>
    <col min="15361" max="15361" width="11.85546875" style="17" customWidth="1"/>
    <col min="15362" max="15362" width="67.85546875" style="17" customWidth="1"/>
    <col min="15363" max="15363" width="21.42578125" style="17" customWidth="1"/>
    <col min="15364" max="15616" width="9.140625" style="17"/>
    <col min="15617" max="15617" width="11.85546875" style="17" customWidth="1"/>
    <col min="15618" max="15618" width="67.85546875" style="17" customWidth="1"/>
    <col min="15619" max="15619" width="21.42578125" style="17" customWidth="1"/>
    <col min="15620" max="15872" width="9.140625" style="17"/>
    <col min="15873" max="15873" width="11.85546875" style="17" customWidth="1"/>
    <col min="15874" max="15874" width="67.85546875" style="17" customWidth="1"/>
    <col min="15875" max="15875" width="21.42578125" style="17" customWidth="1"/>
    <col min="15876" max="16128" width="9.140625" style="17"/>
    <col min="16129" max="16129" width="11.85546875" style="17" customWidth="1"/>
    <col min="16130" max="16130" width="67.85546875" style="17" customWidth="1"/>
    <col min="16131" max="16131" width="21.42578125" style="17" customWidth="1"/>
    <col min="16132" max="16384" width="9.140625" style="17"/>
  </cols>
  <sheetData>
    <row r="1" spans="1:3" s="2" customFormat="1" ht="21" customHeight="1" x14ac:dyDescent="0.25">
      <c r="A1" s="1"/>
      <c r="B1" s="902" t="s">
        <v>880</v>
      </c>
      <c r="C1" s="902"/>
    </row>
    <row r="2" spans="1:3" s="2" customFormat="1" ht="21" customHeight="1" x14ac:dyDescent="0.25">
      <c r="A2" s="1"/>
      <c r="B2" s="3"/>
      <c r="C2" s="3"/>
    </row>
    <row r="3" spans="1:3" s="2" customFormat="1" ht="21" customHeight="1" thickBot="1" x14ac:dyDescent="0.3">
      <c r="A3" s="1"/>
      <c r="B3" s="3"/>
      <c r="C3" s="3"/>
    </row>
    <row r="4" spans="1:3" s="7" customFormat="1" ht="34.5" customHeight="1" x14ac:dyDescent="0.25">
      <c r="A4" s="4" t="s">
        <v>0</v>
      </c>
      <c r="B4" s="5" t="s">
        <v>774</v>
      </c>
      <c r="C4" s="6" t="s">
        <v>1</v>
      </c>
    </row>
    <row r="5" spans="1:3" s="7" customFormat="1" ht="24.75" thickBot="1" x14ac:dyDescent="0.3">
      <c r="A5" s="8" t="s">
        <v>2</v>
      </c>
      <c r="B5" s="9" t="s">
        <v>3</v>
      </c>
      <c r="C5" s="10" t="s">
        <v>1</v>
      </c>
    </row>
    <row r="6" spans="1:3" s="13" customFormat="1" ht="15.95" customHeight="1" thickBot="1" x14ac:dyDescent="0.3">
      <c r="A6" s="11"/>
      <c r="B6" s="11"/>
      <c r="C6" s="12" t="s">
        <v>4</v>
      </c>
    </row>
    <row r="7" spans="1:3" ht="13.5" thickBot="1" x14ac:dyDescent="0.3">
      <c r="A7" s="14" t="s">
        <v>5</v>
      </c>
      <c r="B7" s="15" t="s">
        <v>6</v>
      </c>
      <c r="C7" s="16" t="s">
        <v>7</v>
      </c>
    </row>
    <row r="8" spans="1:3" s="21" customFormat="1" ht="12.95" customHeight="1" thickBot="1" x14ac:dyDescent="0.3">
      <c r="A8" s="18">
        <v>1</v>
      </c>
      <c r="B8" s="19">
        <v>2</v>
      </c>
      <c r="C8" s="20">
        <v>3</v>
      </c>
    </row>
    <row r="9" spans="1:3" s="21" customFormat="1" ht="15.95" customHeight="1" thickBot="1" x14ac:dyDescent="0.3">
      <c r="A9" s="22"/>
      <c r="B9" s="23" t="s">
        <v>8</v>
      </c>
      <c r="C9" s="24"/>
    </row>
    <row r="10" spans="1:3" s="27" customFormat="1" ht="12" customHeight="1" thickBot="1" x14ac:dyDescent="0.3">
      <c r="A10" s="18" t="s">
        <v>9</v>
      </c>
      <c r="B10" s="25" t="s">
        <v>10</v>
      </c>
      <c r="C10" s="26">
        <f>SUM(C11:C20)</f>
        <v>0</v>
      </c>
    </row>
    <row r="11" spans="1:3" s="27" customFormat="1" ht="12" customHeight="1" x14ac:dyDescent="0.25">
      <c r="A11" s="28" t="s">
        <v>11</v>
      </c>
      <c r="B11" s="29" t="s">
        <v>12</v>
      </c>
      <c r="C11" s="30"/>
    </row>
    <row r="12" spans="1:3" s="27" customFormat="1" ht="12" customHeight="1" x14ac:dyDescent="0.25">
      <c r="A12" s="31" t="s">
        <v>13</v>
      </c>
      <c r="B12" s="32" t="s">
        <v>14</v>
      </c>
      <c r="C12" s="33"/>
    </row>
    <row r="13" spans="1:3" s="27" customFormat="1" ht="12" customHeight="1" x14ac:dyDescent="0.25">
      <c r="A13" s="31" t="s">
        <v>15</v>
      </c>
      <c r="B13" s="32" t="s">
        <v>16</v>
      </c>
      <c r="C13" s="33"/>
    </row>
    <row r="14" spans="1:3" s="27" customFormat="1" ht="12" customHeight="1" x14ac:dyDescent="0.25">
      <c r="A14" s="31" t="s">
        <v>17</v>
      </c>
      <c r="B14" s="32" t="s">
        <v>18</v>
      </c>
      <c r="C14" s="33"/>
    </row>
    <row r="15" spans="1:3" s="27" customFormat="1" ht="12" customHeight="1" x14ac:dyDescent="0.25">
      <c r="A15" s="31" t="s">
        <v>19</v>
      </c>
      <c r="B15" s="32" t="s">
        <v>20</v>
      </c>
      <c r="C15" s="33"/>
    </row>
    <row r="16" spans="1:3" s="27" customFormat="1" ht="12" customHeight="1" x14ac:dyDescent="0.25">
      <c r="A16" s="31" t="s">
        <v>21</v>
      </c>
      <c r="B16" s="32" t="s">
        <v>22</v>
      </c>
      <c r="C16" s="33"/>
    </row>
    <row r="17" spans="1:3" s="27" customFormat="1" ht="12" customHeight="1" x14ac:dyDescent="0.25">
      <c r="A17" s="31" t="s">
        <v>23</v>
      </c>
      <c r="B17" s="34" t="s">
        <v>24</v>
      </c>
      <c r="C17" s="33"/>
    </row>
    <row r="18" spans="1:3" s="27" customFormat="1" ht="12" customHeight="1" x14ac:dyDescent="0.25">
      <c r="A18" s="31" t="s">
        <v>25</v>
      </c>
      <c r="B18" s="32" t="s">
        <v>26</v>
      </c>
      <c r="C18" s="35"/>
    </row>
    <row r="19" spans="1:3" s="36" customFormat="1" ht="12" customHeight="1" x14ac:dyDescent="0.25">
      <c r="A19" s="31" t="s">
        <v>27</v>
      </c>
      <c r="B19" s="32" t="s">
        <v>28</v>
      </c>
      <c r="C19" s="33"/>
    </row>
    <row r="20" spans="1:3" s="36" customFormat="1" ht="12" customHeight="1" thickBot="1" x14ac:dyDescent="0.3">
      <c r="A20" s="31" t="s">
        <v>29</v>
      </c>
      <c r="B20" s="34" t="s">
        <v>30</v>
      </c>
      <c r="C20" s="37"/>
    </row>
    <row r="21" spans="1:3" s="27" customFormat="1" ht="12" customHeight="1" thickBot="1" x14ac:dyDescent="0.3">
      <c r="A21" s="18" t="s">
        <v>31</v>
      </c>
      <c r="B21" s="25" t="s">
        <v>32</v>
      </c>
      <c r="C21" s="26">
        <f>SUM(C22:C24)</f>
        <v>0</v>
      </c>
    </row>
    <row r="22" spans="1:3" s="36" customFormat="1" ht="12" customHeight="1" x14ac:dyDescent="0.25">
      <c r="A22" s="31" t="s">
        <v>33</v>
      </c>
      <c r="B22" s="38" t="s">
        <v>34</v>
      </c>
      <c r="C22" s="33"/>
    </row>
    <row r="23" spans="1:3" s="36" customFormat="1" ht="12" customHeight="1" x14ac:dyDescent="0.25">
      <c r="A23" s="31" t="s">
        <v>35</v>
      </c>
      <c r="B23" s="32" t="s">
        <v>36</v>
      </c>
      <c r="C23" s="33"/>
    </row>
    <row r="24" spans="1:3" s="36" customFormat="1" ht="12" customHeight="1" x14ac:dyDescent="0.25">
      <c r="A24" s="31" t="s">
        <v>37</v>
      </c>
      <c r="B24" s="32" t="s">
        <v>38</v>
      </c>
      <c r="C24" s="33"/>
    </row>
    <row r="25" spans="1:3" s="36" customFormat="1" ht="12" customHeight="1" thickBot="1" x14ac:dyDescent="0.3">
      <c r="A25" s="31" t="s">
        <v>39</v>
      </c>
      <c r="B25" s="32" t="s">
        <v>40</v>
      </c>
      <c r="C25" s="33"/>
    </row>
    <row r="26" spans="1:3" s="36" customFormat="1" ht="12" customHeight="1" thickBot="1" x14ac:dyDescent="0.3">
      <c r="A26" s="39" t="s">
        <v>41</v>
      </c>
      <c r="B26" s="40" t="s">
        <v>42</v>
      </c>
      <c r="C26" s="41"/>
    </row>
    <row r="27" spans="1:3" s="36" customFormat="1" ht="12" customHeight="1" thickBot="1" x14ac:dyDescent="0.3">
      <c r="A27" s="39" t="s">
        <v>43</v>
      </c>
      <c r="B27" s="40" t="s">
        <v>44</v>
      </c>
      <c r="C27" s="26">
        <f>+C28+C29</f>
        <v>0</v>
      </c>
    </row>
    <row r="28" spans="1:3" s="36" customFormat="1" ht="12" customHeight="1" x14ac:dyDescent="0.25">
      <c r="A28" s="42" t="s">
        <v>45</v>
      </c>
      <c r="B28" s="43" t="s">
        <v>36</v>
      </c>
      <c r="C28" s="44"/>
    </row>
    <row r="29" spans="1:3" s="36" customFormat="1" ht="12" customHeight="1" x14ac:dyDescent="0.25">
      <c r="A29" s="42" t="s">
        <v>46</v>
      </c>
      <c r="B29" s="45" t="s">
        <v>47</v>
      </c>
      <c r="C29" s="46"/>
    </row>
    <row r="30" spans="1:3" s="36" customFormat="1" ht="12" customHeight="1" thickBot="1" x14ac:dyDescent="0.3">
      <c r="A30" s="31" t="s">
        <v>48</v>
      </c>
      <c r="B30" s="47" t="s">
        <v>49</v>
      </c>
      <c r="C30" s="48"/>
    </row>
    <row r="31" spans="1:3" s="36" customFormat="1" ht="12" customHeight="1" thickBot="1" x14ac:dyDescent="0.3">
      <c r="A31" s="39" t="s">
        <v>50</v>
      </c>
      <c r="B31" s="40" t="s">
        <v>51</v>
      </c>
      <c r="C31" s="49">
        <f>+C32+C33+C34</f>
        <v>0</v>
      </c>
    </row>
    <row r="32" spans="1:3" s="36" customFormat="1" ht="12" customHeight="1" x14ac:dyDescent="0.25">
      <c r="A32" s="42" t="s">
        <v>52</v>
      </c>
      <c r="B32" s="43" t="s">
        <v>53</v>
      </c>
      <c r="C32" s="50"/>
    </row>
    <row r="33" spans="1:3" s="36" customFormat="1" ht="12" customHeight="1" x14ac:dyDescent="0.25">
      <c r="A33" s="42" t="s">
        <v>54</v>
      </c>
      <c r="B33" s="45" t="s">
        <v>55</v>
      </c>
      <c r="C33" s="51"/>
    </row>
    <row r="34" spans="1:3" s="36" customFormat="1" ht="12" customHeight="1" thickBot="1" x14ac:dyDescent="0.3">
      <c r="A34" s="31" t="s">
        <v>56</v>
      </c>
      <c r="B34" s="52" t="s">
        <v>57</v>
      </c>
      <c r="C34" s="53"/>
    </row>
    <row r="35" spans="1:3" s="27" customFormat="1" ht="12" customHeight="1" thickBot="1" x14ac:dyDescent="0.3">
      <c r="A35" s="39" t="s">
        <v>58</v>
      </c>
      <c r="B35" s="40" t="s">
        <v>59</v>
      </c>
      <c r="C35" s="54">
        <v>900000</v>
      </c>
    </row>
    <row r="36" spans="1:3" s="27" customFormat="1" ht="12" customHeight="1" thickBot="1" x14ac:dyDescent="0.3">
      <c r="A36" s="39" t="s">
        <v>60</v>
      </c>
      <c r="B36" s="40" t="s">
        <v>61</v>
      </c>
      <c r="C36" s="55"/>
    </row>
    <row r="37" spans="1:3" s="27" customFormat="1" ht="12" customHeight="1" thickBot="1" x14ac:dyDescent="0.3">
      <c r="A37" s="18" t="s">
        <v>62</v>
      </c>
      <c r="B37" s="40" t="s">
        <v>63</v>
      </c>
      <c r="C37" s="56">
        <f>+C10+C21+C26+C27+C31+C35+C36</f>
        <v>900000</v>
      </c>
    </row>
    <row r="38" spans="1:3" s="27" customFormat="1" ht="12" customHeight="1" thickBot="1" x14ac:dyDescent="0.3">
      <c r="A38" s="57" t="s">
        <v>64</v>
      </c>
      <c r="B38" s="40" t="s">
        <v>65</v>
      </c>
      <c r="C38" s="56">
        <f>+C39+C40+C41</f>
        <v>37638920</v>
      </c>
    </row>
    <row r="39" spans="1:3" s="27" customFormat="1" ht="12" customHeight="1" x14ac:dyDescent="0.25">
      <c r="A39" s="42" t="s">
        <v>66</v>
      </c>
      <c r="B39" s="43" t="s">
        <v>67</v>
      </c>
      <c r="C39" s="50">
        <v>266120</v>
      </c>
    </row>
    <row r="40" spans="1:3" s="27" customFormat="1" ht="12" customHeight="1" x14ac:dyDescent="0.25">
      <c r="A40" s="42" t="s">
        <v>68</v>
      </c>
      <c r="B40" s="45" t="s">
        <v>69</v>
      </c>
      <c r="C40" s="51"/>
    </row>
    <row r="41" spans="1:3" s="36" customFormat="1" ht="12" customHeight="1" thickBot="1" x14ac:dyDescent="0.3">
      <c r="A41" s="31" t="s">
        <v>70</v>
      </c>
      <c r="B41" s="52" t="s">
        <v>71</v>
      </c>
      <c r="C41" s="53">
        <v>37372800</v>
      </c>
    </row>
    <row r="42" spans="1:3" s="36" customFormat="1" ht="15" customHeight="1" thickBot="1" x14ac:dyDescent="0.25">
      <c r="A42" s="57" t="s">
        <v>72</v>
      </c>
      <c r="B42" s="58" t="s">
        <v>73</v>
      </c>
      <c r="C42" s="59">
        <f>+C37+C38</f>
        <v>38538920</v>
      </c>
    </row>
    <row r="43" spans="1:3" s="36" customFormat="1" ht="15" customHeight="1" x14ac:dyDescent="0.25">
      <c r="A43" s="60"/>
      <c r="B43" s="61"/>
      <c r="C43" s="62"/>
    </row>
    <row r="44" spans="1:3" ht="13.5" thickBot="1" x14ac:dyDescent="0.3">
      <c r="A44" s="63"/>
      <c r="B44" s="64"/>
      <c r="C44" s="65"/>
    </row>
    <row r="45" spans="1:3" s="21" customFormat="1" ht="16.5" customHeight="1" thickBot="1" x14ac:dyDescent="0.3">
      <c r="A45" s="66"/>
      <c r="B45" s="67" t="s">
        <v>74</v>
      </c>
      <c r="C45" s="68"/>
    </row>
    <row r="46" spans="1:3" s="69" customFormat="1" ht="12" customHeight="1" thickBot="1" x14ac:dyDescent="0.3">
      <c r="A46" s="39" t="s">
        <v>9</v>
      </c>
      <c r="B46" s="40" t="s">
        <v>75</v>
      </c>
      <c r="C46" s="49">
        <f>SUM(C47:C51)</f>
        <v>38538920</v>
      </c>
    </row>
    <row r="47" spans="1:3" ht="12" customHeight="1" x14ac:dyDescent="0.25">
      <c r="A47" s="31" t="s">
        <v>11</v>
      </c>
      <c r="B47" s="38" t="s">
        <v>76</v>
      </c>
      <c r="C47" s="50">
        <v>27982000</v>
      </c>
    </row>
    <row r="48" spans="1:3" ht="12" customHeight="1" x14ac:dyDescent="0.25">
      <c r="A48" s="31" t="s">
        <v>13</v>
      </c>
      <c r="B48" s="32" t="s">
        <v>77</v>
      </c>
      <c r="C48" s="70">
        <v>6220000</v>
      </c>
    </row>
    <row r="49" spans="1:3" ht="12" customHeight="1" x14ac:dyDescent="0.25">
      <c r="A49" s="31" t="s">
        <v>15</v>
      </c>
      <c r="B49" s="32" t="s">
        <v>78</v>
      </c>
      <c r="C49" s="70">
        <v>3729920</v>
      </c>
    </row>
    <row r="50" spans="1:3" ht="12" customHeight="1" x14ac:dyDescent="0.25">
      <c r="A50" s="31" t="s">
        <v>17</v>
      </c>
      <c r="B50" s="32" t="s">
        <v>79</v>
      </c>
      <c r="C50" s="70"/>
    </row>
    <row r="51" spans="1:3" ht="12" customHeight="1" thickBot="1" x14ac:dyDescent="0.3">
      <c r="A51" s="31" t="s">
        <v>19</v>
      </c>
      <c r="B51" s="32" t="s">
        <v>80</v>
      </c>
      <c r="C51" s="70">
        <v>607000</v>
      </c>
    </row>
    <row r="52" spans="1:3" ht="12" customHeight="1" thickBot="1" x14ac:dyDescent="0.3">
      <c r="A52" s="39" t="s">
        <v>31</v>
      </c>
      <c r="B52" s="40" t="s">
        <v>81</v>
      </c>
      <c r="C52" s="49">
        <f>SUM(C53:C55)</f>
        <v>0</v>
      </c>
    </row>
    <row r="53" spans="1:3" s="69" customFormat="1" ht="12" customHeight="1" x14ac:dyDescent="0.25">
      <c r="A53" s="31" t="s">
        <v>33</v>
      </c>
      <c r="B53" s="38" t="s">
        <v>82</v>
      </c>
      <c r="C53" s="50"/>
    </row>
    <row r="54" spans="1:3" ht="12" customHeight="1" x14ac:dyDescent="0.25">
      <c r="A54" s="31" t="s">
        <v>35</v>
      </c>
      <c r="B54" s="32" t="s">
        <v>83</v>
      </c>
      <c r="C54" s="70"/>
    </row>
    <row r="55" spans="1:3" ht="12" customHeight="1" x14ac:dyDescent="0.25">
      <c r="A55" s="31" t="s">
        <v>37</v>
      </c>
      <c r="B55" s="32" t="s">
        <v>84</v>
      </c>
      <c r="C55" s="70"/>
    </row>
    <row r="56" spans="1:3" ht="12" customHeight="1" thickBot="1" x14ac:dyDescent="0.3">
      <c r="A56" s="31" t="s">
        <v>39</v>
      </c>
      <c r="B56" s="32" t="s">
        <v>85</v>
      </c>
      <c r="C56" s="70"/>
    </row>
    <row r="57" spans="1:3" ht="15" customHeight="1" thickBot="1" x14ac:dyDescent="0.3">
      <c r="A57" s="39" t="s">
        <v>41</v>
      </c>
      <c r="B57" s="71" t="s">
        <v>86</v>
      </c>
      <c r="C57" s="72">
        <f>+C46+C52</f>
        <v>38538920</v>
      </c>
    </row>
    <row r="58" spans="1:3" ht="13.5" thickBot="1" x14ac:dyDescent="0.3">
      <c r="C58" s="74"/>
    </row>
    <row r="59" spans="1:3" ht="15" customHeight="1" thickBot="1" x14ac:dyDescent="0.3">
      <c r="A59" s="75" t="s">
        <v>87</v>
      </c>
      <c r="B59" s="76"/>
      <c r="C59" s="77">
        <v>9</v>
      </c>
    </row>
    <row r="60" spans="1:3" ht="14.25" customHeight="1" thickBot="1" x14ac:dyDescent="0.3">
      <c r="A60" s="75" t="s">
        <v>88</v>
      </c>
      <c r="B60" s="76"/>
      <c r="C60" s="77">
        <v>0</v>
      </c>
    </row>
  </sheetData>
  <sheetProtection formatCells="0"/>
  <mergeCells count="1">
    <mergeCell ref="B1:C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zoomScale="115" zoomScaleNormal="115" zoomScaleSheetLayoutView="100" workbookViewId="0">
      <selection activeCell="E10" sqref="E10"/>
    </sheetView>
  </sheetViews>
  <sheetFormatPr defaultRowHeight="12.75" x14ac:dyDescent="0.25"/>
  <cols>
    <col min="1" max="1" width="5.85546875" style="311" customWidth="1"/>
    <col min="2" max="2" width="47.28515625" style="312" customWidth="1"/>
    <col min="3" max="3" width="14" style="311" customWidth="1"/>
    <col min="4" max="4" width="47.28515625" style="311" customWidth="1"/>
    <col min="5" max="5" width="14" style="311" customWidth="1"/>
    <col min="6" max="6" width="4.140625" style="311" customWidth="1"/>
    <col min="7" max="256" width="9.140625" style="311"/>
    <col min="257" max="257" width="5.85546875" style="311" customWidth="1"/>
    <col min="258" max="258" width="47.28515625" style="311" customWidth="1"/>
    <col min="259" max="259" width="14" style="311" customWidth="1"/>
    <col min="260" max="260" width="47.28515625" style="311" customWidth="1"/>
    <col min="261" max="261" width="14" style="311" customWidth="1"/>
    <col min="262" max="262" width="4.140625" style="311" customWidth="1"/>
    <col min="263" max="512" width="9.140625" style="311"/>
    <col min="513" max="513" width="5.85546875" style="311" customWidth="1"/>
    <col min="514" max="514" width="47.28515625" style="311" customWidth="1"/>
    <col min="515" max="515" width="14" style="311" customWidth="1"/>
    <col min="516" max="516" width="47.28515625" style="311" customWidth="1"/>
    <col min="517" max="517" width="14" style="311" customWidth="1"/>
    <col min="518" max="518" width="4.140625" style="311" customWidth="1"/>
    <col min="519" max="768" width="9.140625" style="311"/>
    <col min="769" max="769" width="5.85546875" style="311" customWidth="1"/>
    <col min="770" max="770" width="47.28515625" style="311" customWidth="1"/>
    <col min="771" max="771" width="14" style="311" customWidth="1"/>
    <col min="772" max="772" width="47.28515625" style="311" customWidth="1"/>
    <col min="773" max="773" width="14" style="311" customWidth="1"/>
    <col min="774" max="774" width="4.140625" style="311" customWidth="1"/>
    <col min="775" max="1024" width="9.140625" style="311"/>
    <col min="1025" max="1025" width="5.85546875" style="311" customWidth="1"/>
    <col min="1026" max="1026" width="47.28515625" style="311" customWidth="1"/>
    <col min="1027" max="1027" width="14" style="311" customWidth="1"/>
    <col min="1028" max="1028" width="47.28515625" style="311" customWidth="1"/>
    <col min="1029" max="1029" width="14" style="311" customWidth="1"/>
    <col min="1030" max="1030" width="4.140625" style="311" customWidth="1"/>
    <col min="1031" max="1280" width="9.140625" style="311"/>
    <col min="1281" max="1281" width="5.85546875" style="311" customWidth="1"/>
    <col min="1282" max="1282" width="47.28515625" style="311" customWidth="1"/>
    <col min="1283" max="1283" width="14" style="311" customWidth="1"/>
    <col min="1284" max="1284" width="47.28515625" style="311" customWidth="1"/>
    <col min="1285" max="1285" width="14" style="311" customWidth="1"/>
    <col min="1286" max="1286" width="4.140625" style="311" customWidth="1"/>
    <col min="1287" max="1536" width="9.140625" style="311"/>
    <col min="1537" max="1537" width="5.85546875" style="311" customWidth="1"/>
    <col min="1538" max="1538" width="47.28515625" style="311" customWidth="1"/>
    <col min="1539" max="1539" width="14" style="311" customWidth="1"/>
    <col min="1540" max="1540" width="47.28515625" style="311" customWidth="1"/>
    <col min="1541" max="1541" width="14" style="311" customWidth="1"/>
    <col min="1542" max="1542" width="4.140625" style="311" customWidth="1"/>
    <col min="1543" max="1792" width="9.140625" style="311"/>
    <col min="1793" max="1793" width="5.85546875" style="311" customWidth="1"/>
    <col min="1794" max="1794" width="47.28515625" style="311" customWidth="1"/>
    <col min="1795" max="1795" width="14" style="311" customWidth="1"/>
    <col min="1796" max="1796" width="47.28515625" style="311" customWidth="1"/>
    <col min="1797" max="1797" width="14" style="311" customWidth="1"/>
    <col min="1798" max="1798" width="4.140625" style="311" customWidth="1"/>
    <col min="1799" max="2048" width="9.140625" style="311"/>
    <col min="2049" max="2049" width="5.85546875" style="311" customWidth="1"/>
    <col min="2050" max="2050" width="47.28515625" style="311" customWidth="1"/>
    <col min="2051" max="2051" width="14" style="311" customWidth="1"/>
    <col min="2052" max="2052" width="47.28515625" style="311" customWidth="1"/>
    <col min="2053" max="2053" width="14" style="311" customWidth="1"/>
    <col min="2054" max="2054" width="4.140625" style="311" customWidth="1"/>
    <col min="2055" max="2304" width="9.140625" style="311"/>
    <col min="2305" max="2305" width="5.85546875" style="311" customWidth="1"/>
    <col min="2306" max="2306" width="47.28515625" style="311" customWidth="1"/>
    <col min="2307" max="2307" width="14" style="311" customWidth="1"/>
    <col min="2308" max="2308" width="47.28515625" style="311" customWidth="1"/>
    <col min="2309" max="2309" width="14" style="311" customWidth="1"/>
    <col min="2310" max="2310" width="4.140625" style="311" customWidth="1"/>
    <col min="2311" max="2560" width="9.140625" style="311"/>
    <col min="2561" max="2561" width="5.85546875" style="311" customWidth="1"/>
    <col min="2562" max="2562" width="47.28515625" style="311" customWidth="1"/>
    <col min="2563" max="2563" width="14" style="311" customWidth="1"/>
    <col min="2564" max="2564" width="47.28515625" style="311" customWidth="1"/>
    <col min="2565" max="2565" width="14" style="311" customWidth="1"/>
    <col min="2566" max="2566" width="4.140625" style="311" customWidth="1"/>
    <col min="2567" max="2816" width="9.140625" style="311"/>
    <col min="2817" max="2817" width="5.85546875" style="311" customWidth="1"/>
    <col min="2818" max="2818" width="47.28515625" style="311" customWidth="1"/>
    <col min="2819" max="2819" width="14" style="311" customWidth="1"/>
    <col min="2820" max="2820" width="47.28515625" style="311" customWidth="1"/>
    <col min="2821" max="2821" width="14" style="311" customWidth="1"/>
    <col min="2822" max="2822" width="4.140625" style="311" customWidth="1"/>
    <col min="2823" max="3072" width="9.140625" style="311"/>
    <col min="3073" max="3073" width="5.85546875" style="311" customWidth="1"/>
    <col min="3074" max="3074" width="47.28515625" style="311" customWidth="1"/>
    <col min="3075" max="3075" width="14" style="311" customWidth="1"/>
    <col min="3076" max="3076" width="47.28515625" style="311" customWidth="1"/>
    <col min="3077" max="3077" width="14" style="311" customWidth="1"/>
    <col min="3078" max="3078" width="4.140625" style="311" customWidth="1"/>
    <col min="3079" max="3328" width="9.140625" style="311"/>
    <col min="3329" max="3329" width="5.85546875" style="311" customWidth="1"/>
    <col min="3330" max="3330" width="47.28515625" style="311" customWidth="1"/>
    <col min="3331" max="3331" width="14" style="311" customWidth="1"/>
    <col min="3332" max="3332" width="47.28515625" style="311" customWidth="1"/>
    <col min="3333" max="3333" width="14" style="311" customWidth="1"/>
    <col min="3334" max="3334" width="4.140625" style="311" customWidth="1"/>
    <col min="3335" max="3584" width="9.140625" style="311"/>
    <col min="3585" max="3585" width="5.85546875" style="311" customWidth="1"/>
    <col min="3586" max="3586" width="47.28515625" style="311" customWidth="1"/>
    <col min="3587" max="3587" width="14" style="311" customWidth="1"/>
    <col min="3588" max="3588" width="47.28515625" style="311" customWidth="1"/>
    <col min="3589" max="3589" width="14" style="311" customWidth="1"/>
    <col min="3590" max="3590" width="4.140625" style="311" customWidth="1"/>
    <col min="3591" max="3840" width="9.140625" style="311"/>
    <col min="3841" max="3841" width="5.85546875" style="311" customWidth="1"/>
    <col min="3842" max="3842" width="47.28515625" style="311" customWidth="1"/>
    <col min="3843" max="3843" width="14" style="311" customWidth="1"/>
    <col min="3844" max="3844" width="47.28515625" style="311" customWidth="1"/>
    <col min="3845" max="3845" width="14" style="311" customWidth="1"/>
    <col min="3846" max="3846" width="4.140625" style="311" customWidth="1"/>
    <col min="3847" max="4096" width="9.140625" style="311"/>
    <col min="4097" max="4097" width="5.85546875" style="311" customWidth="1"/>
    <col min="4098" max="4098" width="47.28515625" style="311" customWidth="1"/>
    <col min="4099" max="4099" width="14" style="311" customWidth="1"/>
    <col min="4100" max="4100" width="47.28515625" style="311" customWidth="1"/>
    <col min="4101" max="4101" width="14" style="311" customWidth="1"/>
    <col min="4102" max="4102" width="4.140625" style="311" customWidth="1"/>
    <col min="4103" max="4352" width="9.140625" style="311"/>
    <col min="4353" max="4353" width="5.85546875" style="311" customWidth="1"/>
    <col min="4354" max="4354" width="47.28515625" style="311" customWidth="1"/>
    <col min="4355" max="4355" width="14" style="311" customWidth="1"/>
    <col min="4356" max="4356" width="47.28515625" style="311" customWidth="1"/>
    <col min="4357" max="4357" width="14" style="311" customWidth="1"/>
    <col min="4358" max="4358" width="4.140625" style="311" customWidth="1"/>
    <col min="4359" max="4608" width="9.140625" style="311"/>
    <col min="4609" max="4609" width="5.85546875" style="311" customWidth="1"/>
    <col min="4610" max="4610" width="47.28515625" style="311" customWidth="1"/>
    <col min="4611" max="4611" width="14" style="311" customWidth="1"/>
    <col min="4612" max="4612" width="47.28515625" style="311" customWidth="1"/>
    <col min="4613" max="4613" width="14" style="311" customWidth="1"/>
    <col min="4614" max="4614" width="4.140625" style="311" customWidth="1"/>
    <col min="4615" max="4864" width="9.140625" style="311"/>
    <col min="4865" max="4865" width="5.85546875" style="311" customWidth="1"/>
    <col min="4866" max="4866" width="47.28515625" style="311" customWidth="1"/>
    <col min="4867" max="4867" width="14" style="311" customWidth="1"/>
    <col min="4868" max="4868" width="47.28515625" style="311" customWidth="1"/>
    <col min="4869" max="4869" width="14" style="311" customWidth="1"/>
    <col min="4870" max="4870" width="4.140625" style="311" customWidth="1"/>
    <col min="4871" max="5120" width="9.140625" style="311"/>
    <col min="5121" max="5121" width="5.85546875" style="311" customWidth="1"/>
    <col min="5122" max="5122" width="47.28515625" style="311" customWidth="1"/>
    <col min="5123" max="5123" width="14" style="311" customWidth="1"/>
    <col min="5124" max="5124" width="47.28515625" style="311" customWidth="1"/>
    <col min="5125" max="5125" width="14" style="311" customWidth="1"/>
    <col min="5126" max="5126" width="4.140625" style="311" customWidth="1"/>
    <col min="5127" max="5376" width="9.140625" style="311"/>
    <col min="5377" max="5377" width="5.85546875" style="311" customWidth="1"/>
    <col min="5378" max="5378" width="47.28515625" style="311" customWidth="1"/>
    <col min="5379" max="5379" width="14" style="311" customWidth="1"/>
    <col min="5380" max="5380" width="47.28515625" style="311" customWidth="1"/>
    <col min="5381" max="5381" width="14" style="311" customWidth="1"/>
    <col min="5382" max="5382" width="4.140625" style="311" customWidth="1"/>
    <col min="5383" max="5632" width="9.140625" style="311"/>
    <col min="5633" max="5633" width="5.85546875" style="311" customWidth="1"/>
    <col min="5634" max="5634" width="47.28515625" style="311" customWidth="1"/>
    <col min="5635" max="5635" width="14" style="311" customWidth="1"/>
    <col min="5636" max="5636" width="47.28515625" style="311" customWidth="1"/>
    <col min="5637" max="5637" width="14" style="311" customWidth="1"/>
    <col min="5638" max="5638" width="4.140625" style="311" customWidth="1"/>
    <col min="5639" max="5888" width="9.140625" style="311"/>
    <col min="5889" max="5889" width="5.85546875" style="311" customWidth="1"/>
    <col min="5890" max="5890" width="47.28515625" style="311" customWidth="1"/>
    <col min="5891" max="5891" width="14" style="311" customWidth="1"/>
    <col min="5892" max="5892" width="47.28515625" style="311" customWidth="1"/>
    <col min="5893" max="5893" width="14" style="311" customWidth="1"/>
    <col min="5894" max="5894" width="4.140625" style="311" customWidth="1"/>
    <col min="5895" max="6144" width="9.140625" style="311"/>
    <col min="6145" max="6145" width="5.85546875" style="311" customWidth="1"/>
    <col min="6146" max="6146" width="47.28515625" style="311" customWidth="1"/>
    <col min="6147" max="6147" width="14" style="311" customWidth="1"/>
    <col min="6148" max="6148" width="47.28515625" style="311" customWidth="1"/>
    <col min="6149" max="6149" width="14" style="311" customWidth="1"/>
    <col min="6150" max="6150" width="4.140625" style="311" customWidth="1"/>
    <col min="6151" max="6400" width="9.140625" style="311"/>
    <col min="6401" max="6401" width="5.85546875" style="311" customWidth="1"/>
    <col min="6402" max="6402" width="47.28515625" style="311" customWidth="1"/>
    <col min="6403" max="6403" width="14" style="311" customWidth="1"/>
    <col min="6404" max="6404" width="47.28515625" style="311" customWidth="1"/>
    <col min="6405" max="6405" width="14" style="311" customWidth="1"/>
    <col min="6406" max="6406" width="4.140625" style="311" customWidth="1"/>
    <col min="6407" max="6656" width="9.140625" style="311"/>
    <col min="6657" max="6657" width="5.85546875" style="311" customWidth="1"/>
    <col min="6658" max="6658" width="47.28515625" style="311" customWidth="1"/>
    <col min="6659" max="6659" width="14" style="311" customWidth="1"/>
    <col min="6660" max="6660" width="47.28515625" style="311" customWidth="1"/>
    <col min="6661" max="6661" width="14" style="311" customWidth="1"/>
    <col min="6662" max="6662" width="4.140625" style="311" customWidth="1"/>
    <col min="6663" max="6912" width="9.140625" style="311"/>
    <col min="6913" max="6913" width="5.85546875" style="311" customWidth="1"/>
    <col min="6914" max="6914" width="47.28515625" style="311" customWidth="1"/>
    <col min="6915" max="6915" width="14" style="311" customWidth="1"/>
    <col min="6916" max="6916" width="47.28515625" style="311" customWidth="1"/>
    <col min="6917" max="6917" width="14" style="311" customWidth="1"/>
    <col min="6918" max="6918" width="4.140625" style="311" customWidth="1"/>
    <col min="6919" max="7168" width="9.140625" style="311"/>
    <col min="7169" max="7169" width="5.85546875" style="311" customWidth="1"/>
    <col min="7170" max="7170" width="47.28515625" style="311" customWidth="1"/>
    <col min="7171" max="7171" width="14" style="311" customWidth="1"/>
    <col min="7172" max="7172" width="47.28515625" style="311" customWidth="1"/>
    <col min="7173" max="7173" width="14" style="311" customWidth="1"/>
    <col min="7174" max="7174" width="4.140625" style="311" customWidth="1"/>
    <col min="7175" max="7424" width="9.140625" style="311"/>
    <col min="7425" max="7425" width="5.85546875" style="311" customWidth="1"/>
    <col min="7426" max="7426" width="47.28515625" style="311" customWidth="1"/>
    <col min="7427" max="7427" width="14" style="311" customWidth="1"/>
    <col min="7428" max="7428" width="47.28515625" style="311" customWidth="1"/>
    <col min="7429" max="7429" width="14" style="311" customWidth="1"/>
    <col min="7430" max="7430" width="4.140625" style="311" customWidth="1"/>
    <col min="7431" max="7680" width="9.140625" style="311"/>
    <col min="7681" max="7681" width="5.85546875" style="311" customWidth="1"/>
    <col min="7682" max="7682" width="47.28515625" style="311" customWidth="1"/>
    <col min="7683" max="7683" width="14" style="311" customWidth="1"/>
    <col min="7684" max="7684" width="47.28515625" style="311" customWidth="1"/>
    <col min="7685" max="7685" width="14" style="311" customWidth="1"/>
    <col min="7686" max="7686" width="4.140625" style="311" customWidth="1"/>
    <col min="7687" max="7936" width="9.140625" style="311"/>
    <col min="7937" max="7937" width="5.85546875" style="311" customWidth="1"/>
    <col min="7938" max="7938" width="47.28515625" style="311" customWidth="1"/>
    <col min="7939" max="7939" width="14" style="311" customWidth="1"/>
    <col min="7940" max="7940" width="47.28515625" style="311" customWidth="1"/>
    <col min="7941" max="7941" width="14" style="311" customWidth="1"/>
    <col min="7942" max="7942" width="4.140625" style="311" customWidth="1"/>
    <col min="7943" max="8192" width="9.140625" style="311"/>
    <col min="8193" max="8193" width="5.85546875" style="311" customWidth="1"/>
    <col min="8194" max="8194" width="47.28515625" style="311" customWidth="1"/>
    <col min="8195" max="8195" width="14" style="311" customWidth="1"/>
    <col min="8196" max="8196" width="47.28515625" style="311" customWidth="1"/>
    <col min="8197" max="8197" width="14" style="311" customWidth="1"/>
    <col min="8198" max="8198" width="4.140625" style="311" customWidth="1"/>
    <col min="8199" max="8448" width="9.140625" style="311"/>
    <col min="8449" max="8449" width="5.85546875" style="311" customWidth="1"/>
    <col min="8450" max="8450" width="47.28515625" style="311" customWidth="1"/>
    <col min="8451" max="8451" width="14" style="311" customWidth="1"/>
    <col min="8452" max="8452" width="47.28515625" style="311" customWidth="1"/>
    <col min="8453" max="8453" width="14" style="311" customWidth="1"/>
    <col min="8454" max="8454" width="4.140625" style="311" customWidth="1"/>
    <col min="8455" max="8704" width="9.140625" style="311"/>
    <col min="8705" max="8705" width="5.85546875" style="311" customWidth="1"/>
    <col min="8706" max="8706" width="47.28515625" style="311" customWidth="1"/>
    <col min="8707" max="8707" width="14" style="311" customWidth="1"/>
    <col min="8708" max="8708" width="47.28515625" style="311" customWidth="1"/>
    <col min="8709" max="8709" width="14" style="311" customWidth="1"/>
    <col min="8710" max="8710" width="4.140625" style="311" customWidth="1"/>
    <col min="8711" max="8960" width="9.140625" style="311"/>
    <col min="8961" max="8961" width="5.85546875" style="311" customWidth="1"/>
    <col min="8962" max="8962" width="47.28515625" style="311" customWidth="1"/>
    <col min="8963" max="8963" width="14" style="311" customWidth="1"/>
    <col min="8964" max="8964" width="47.28515625" style="311" customWidth="1"/>
    <col min="8965" max="8965" width="14" style="311" customWidth="1"/>
    <col min="8966" max="8966" width="4.140625" style="311" customWidth="1"/>
    <col min="8967" max="9216" width="9.140625" style="311"/>
    <col min="9217" max="9217" width="5.85546875" style="311" customWidth="1"/>
    <col min="9218" max="9218" width="47.28515625" style="311" customWidth="1"/>
    <col min="9219" max="9219" width="14" style="311" customWidth="1"/>
    <col min="9220" max="9220" width="47.28515625" style="311" customWidth="1"/>
    <col min="9221" max="9221" width="14" style="311" customWidth="1"/>
    <col min="9222" max="9222" width="4.140625" style="311" customWidth="1"/>
    <col min="9223" max="9472" width="9.140625" style="311"/>
    <col min="9473" max="9473" width="5.85546875" style="311" customWidth="1"/>
    <col min="9474" max="9474" width="47.28515625" style="311" customWidth="1"/>
    <col min="9475" max="9475" width="14" style="311" customWidth="1"/>
    <col min="9476" max="9476" width="47.28515625" style="311" customWidth="1"/>
    <col min="9477" max="9477" width="14" style="311" customWidth="1"/>
    <col min="9478" max="9478" width="4.140625" style="311" customWidth="1"/>
    <col min="9479" max="9728" width="9.140625" style="311"/>
    <col min="9729" max="9729" width="5.85546875" style="311" customWidth="1"/>
    <col min="9730" max="9730" width="47.28515625" style="311" customWidth="1"/>
    <col min="9731" max="9731" width="14" style="311" customWidth="1"/>
    <col min="9732" max="9732" width="47.28515625" style="311" customWidth="1"/>
    <col min="9733" max="9733" width="14" style="311" customWidth="1"/>
    <col min="9734" max="9734" width="4.140625" style="311" customWidth="1"/>
    <col min="9735" max="9984" width="9.140625" style="311"/>
    <col min="9985" max="9985" width="5.85546875" style="311" customWidth="1"/>
    <col min="9986" max="9986" width="47.28515625" style="311" customWidth="1"/>
    <col min="9987" max="9987" width="14" style="311" customWidth="1"/>
    <col min="9988" max="9988" width="47.28515625" style="311" customWidth="1"/>
    <col min="9989" max="9989" width="14" style="311" customWidth="1"/>
    <col min="9990" max="9990" width="4.140625" style="311" customWidth="1"/>
    <col min="9991" max="10240" width="9.140625" style="311"/>
    <col min="10241" max="10241" width="5.85546875" style="311" customWidth="1"/>
    <col min="10242" max="10242" width="47.28515625" style="311" customWidth="1"/>
    <col min="10243" max="10243" width="14" style="311" customWidth="1"/>
    <col min="10244" max="10244" width="47.28515625" style="311" customWidth="1"/>
    <col min="10245" max="10245" width="14" style="311" customWidth="1"/>
    <col min="10246" max="10246" width="4.140625" style="311" customWidth="1"/>
    <col min="10247" max="10496" width="9.140625" style="311"/>
    <col min="10497" max="10497" width="5.85546875" style="311" customWidth="1"/>
    <col min="10498" max="10498" width="47.28515625" style="311" customWidth="1"/>
    <col min="10499" max="10499" width="14" style="311" customWidth="1"/>
    <col min="10500" max="10500" width="47.28515625" style="311" customWidth="1"/>
    <col min="10501" max="10501" width="14" style="311" customWidth="1"/>
    <col min="10502" max="10502" width="4.140625" style="311" customWidth="1"/>
    <col min="10503" max="10752" width="9.140625" style="311"/>
    <col min="10753" max="10753" width="5.85546875" style="311" customWidth="1"/>
    <col min="10754" max="10754" width="47.28515625" style="311" customWidth="1"/>
    <col min="10755" max="10755" width="14" style="311" customWidth="1"/>
    <col min="10756" max="10756" width="47.28515625" style="311" customWidth="1"/>
    <col min="10757" max="10757" width="14" style="311" customWidth="1"/>
    <col min="10758" max="10758" width="4.140625" style="311" customWidth="1"/>
    <col min="10759" max="11008" width="9.140625" style="311"/>
    <col min="11009" max="11009" width="5.85546875" style="311" customWidth="1"/>
    <col min="11010" max="11010" width="47.28515625" style="311" customWidth="1"/>
    <col min="11011" max="11011" width="14" style="311" customWidth="1"/>
    <col min="11012" max="11012" width="47.28515625" style="311" customWidth="1"/>
    <col min="11013" max="11013" width="14" style="311" customWidth="1"/>
    <col min="11014" max="11014" width="4.140625" style="311" customWidth="1"/>
    <col min="11015" max="11264" width="9.140625" style="311"/>
    <col min="11265" max="11265" width="5.85546875" style="311" customWidth="1"/>
    <col min="11266" max="11266" width="47.28515625" style="311" customWidth="1"/>
    <col min="11267" max="11267" width="14" style="311" customWidth="1"/>
    <col min="11268" max="11268" width="47.28515625" style="311" customWidth="1"/>
    <col min="11269" max="11269" width="14" style="311" customWidth="1"/>
    <col min="11270" max="11270" width="4.140625" style="311" customWidth="1"/>
    <col min="11271" max="11520" width="9.140625" style="311"/>
    <col min="11521" max="11521" width="5.85546875" style="311" customWidth="1"/>
    <col min="11522" max="11522" width="47.28515625" style="311" customWidth="1"/>
    <col min="11523" max="11523" width="14" style="311" customWidth="1"/>
    <col min="11524" max="11524" width="47.28515625" style="311" customWidth="1"/>
    <col min="11525" max="11525" width="14" style="311" customWidth="1"/>
    <col min="11526" max="11526" width="4.140625" style="311" customWidth="1"/>
    <col min="11527" max="11776" width="9.140625" style="311"/>
    <col min="11777" max="11777" width="5.85546875" style="311" customWidth="1"/>
    <col min="11778" max="11778" width="47.28515625" style="311" customWidth="1"/>
    <col min="11779" max="11779" width="14" style="311" customWidth="1"/>
    <col min="11780" max="11780" width="47.28515625" style="311" customWidth="1"/>
    <col min="11781" max="11781" width="14" style="311" customWidth="1"/>
    <col min="11782" max="11782" width="4.140625" style="311" customWidth="1"/>
    <col min="11783" max="12032" width="9.140625" style="311"/>
    <col min="12033" max="12033" width="5.85546875" style="311" customWidth="1"/>
    <col min="12034" max="12034" width="47.28515625" style="311" customWidth="1"/>
    <col min="12035" max="12035" width="14" style="311" customWidth="1"/>
    <col min="12036" max="12036" width="47.28515625" style="311" customWidth="1"/>
    <col min="12037" max="12037" width="14" style="311" customWidth="1"/>
    <col min="12038" max="12038" width="4.140625" style="311" customWidth="1"/>
    <col min="12039" max="12288" width="9.140625" style="311"/>
    <col min="12289" max="12289" width="5.85546875" style="311" customWidth="1"/>
    <col min="12290" max="12290" width="47.28515625" style="311" customWidth="1"/>
    <col min="12291" max="12291" width="14" style="311" customWidth="1"/>
    <col min="12292" max="12292" width="47.28515625" style="311" customWidth="1"/>
    <col min="12293" max="12293" width="14" style="311" customWidth="1"/>
    <col min="12294" max="12294" width="4.140625" style="311" customWidth="1"/>
    <col min="12295" max="12544" width="9.140625" style="311"/>
    <col min="12545" max="12545" width="5.85546875" style="311" customWidth="1"/>
    <col min="12546" max="12546" width="47.28515625" style="311" customWidth="1"/>
    <col min="12547" max="12547" width="14" style="311" customWidth="1"/>
    <col min="12548" max="12548" width="47.28515625" style="311" customWidth="1"/>
    <col min="12549" max="12549" width="14" style="311" customWidth="1"/>
    <col min="12550" max="12550" width="4.140625" style="311" customWidth="1"/>
    <col min="12551" max="12800" width="9.140625" style="311"/>
    <col min="12801" max="12801" width="5.85546875" style="311" customWidth="1"/>
    <col min="12802" max="12802" width="47.28515625" style="311" customWidth="1"/>
    <col min="12803" max="12803" width="14" style="311" customWidth="1"/>
    <col min="12804" max="12804" width="47.28515625" style="311" customWidth="1"/>
    <col min="12805" max="12805" width="14" style="311" customWidth="1"/>
    <col min="12806" max="12806" width="4.140625" style="311" customWidth="1"/>
    <col min="12807" max="13056" width="9.140625" style="311"/>
    <col min="13057" max="13057" width="5.85546875" style="311" customWidth="1"/>
    <col min="13058" max="13058" width="47.28515625" style="311" customWidth="1"/>
    <col min="13059" max="13059" width="14" style="311" customWidth="1"/>
    <col min="13060" max="13060" width="47.28515625" style="311" customWidth="1"/>
    <col min="13061" max="13061" width="14" style="311" customWidth="1"/>
    <col min="13062" max="13062" width="4.140625" style="311" customWidth="1"/>
    <col min="13063" max="13312" width="9.140625" style="311"/>
    <col min="13313" max="13313" width="5.85546875" style="311" customWidth="1"/>
    <col min="13314" max="13314" width="47.28515625" style="311" customWidth="1"/>
    <col min="13315" max="13315" width="14" style="311" customWidth="1"/>
    <col min="13316" max="13316" width="47.28515625" style="311" customWidth="1"/>
    <col min="13317" max="13317" width="14" style="311" customWidth="1"/>
    <col min="13318" max="13318" width="4.140625" style="311" customWidth="1"/>
    <col min="13319" max="13568" width="9.140625" style="311"/>
    <col min="13569" max="13569" width="5.85546875" style="311" customWidth="1"/>
    <col min="13570" max="13570" width="47.28515625" style="311" customWidth="1"/>
    <col min="13571" max="13571" width="14" style="311" customWidth="1"/>
    <col min="13572" max="13572" width="47.28515625" style="311" customWidth="1"/>
    <col min="13573" max="13573" width="14" style="311" customWidth="1"/>
    <col min="13574" max="13574" width="4.140625" style="311" customWidth="1"/>
    <col min="13575" max="13824" width="9.140625" style="311"/>
    <col min="13825" max="13825" width="5.85546875" style="311" customWidth="1"/>
    <col min="13826" max="13826" width="47.28515625" style="311" customWidth="1"/>
    <col min="13827" max="13827" width="14" style="311" customWidth="1"/>
    <col min="13828" max="13828" width="47.28515625" style="311" customWidth="1"/>
    <col min="13829" max="13829" width="14" style="311" customWidth="1"/>
    <col min="13830" max="13830" width="4.140625" style="311" customWidth="1"/>
    <col min="13831" max="14080" width="9.140625" style="311"/>
    <col min="14081" max="14081" width="5.85546875" style="311" customWidth="1"/>
    <col min="14082" max="14082" width="47.28515625" style="311" customWidth="1"/>
    <col min="14083" max="14083" width="14" style="311" customWidth="1"/>
    <col min="14084" max="14084" width="47.28515625" style="311" customWidth="1"/>
    <col min="14085" max="14085" width="14" style="311" customWidth="1"/>
    <col min="14086" max="14086" width="4.140625" style="311" customWidth="1"/>
    <col min="14087" max="14336" width="9.140625" style="311"/>
    <col min="14337" max="14337" width="5.85546875" style="311" customWidth="1"/>
    <col min="14338" max="14338" width="47.28515625" style="311" customWidth="1"/>
    <col min="14339" max="14339" width="14" style="311" customWidth="1"/>
    <col min="14340" max="14340" width="47.28515625" style="311" customWidth="1"/>
    <col min="14341" max="14341" width="14" style="311" customWidth="1"/>
    <col min="14342" max="14342" width="4.140625" style="311" customWidth="1"/>
    <col min="14343" max="14592" width="9.140625" style="311"/>
    <col min="14593" max="14593" width="5.85546875" style="311" customWidth="1"/>
    <col min="14594" max="14594" width="47.28515625" style="311" customWidth="1"/>
    <col min="14595" max="14595" width="14" style="311" customWidth="1"/>
    <col min="14596" max="14596" width="47.28515625" style="311" customWidth="1"/>
    <col min="14597" max="14597" width="14" style="311" customWidth="1"/>
    <col min="14598" max="14598" width="4.140625" style="311" customWidth="1"/>
    <col min="14599" max="14848" width="9.140625" style="311"/>
    <col min="14849" max="14849" width="5.85546875" style="311" customWidth="1"/>
    <col min="14850" max="14850" width="47.28515625" style="311" customWidth="1"/>
    <col min="14851" max="14851" width="14" style="311" customWidth="1"/>
    <col min="14852" max="14852" width="47.28515625" style="311" customWidth="1"/>
    <col min="14853" max="14853" width="14" style="311" customWidth="1"/>
    <col min="14854" max="14854" width="4.140625" style="311" customWidth="1"/>
    <col min="14855" max="15104" width="9.140625" style="311"/>
    <col min="15105" max="15105" width="5.85546875" style="311" customWidth="1"/>
    <col min="15106" max="15106" width="47.28515625" style="311" customWidth="1"/>
    <col min="15107" max="15107" width="14" style="311" customWidth="1"/>
    <col min="15108" max="15108" width="47.28515625" style="311" customWidth="1"/>
    <col min="15109" max="15109" width="14" style="311" customWidth="1"/>
    <col min="15110" max="15110" width="4.140625" style="311" customWidth="1"/>
    <col min="15111" max="15360" width="9.140625" style="311"/>
    <col min="15361" max="15361" width="5.85546875" style="311" customWidth="1"/>
    <col min="15362" max="15362" width="47.28515625" style="311" customWidth="1"/>
    <col min="15363" max="15363" width="14" style="311" customWidth="1"/>
    <col min="15364" max="15364" width="47.28515625" style="311" customWidth="1"/>
    <col min="15365" max="15365" width="14" style="311" customWidth="1"/>
    <col min="15366" max="15366" width="4.140625" style="311" customWidth="1"/>
    <col min="15367" max="15616" width="9.140625" style="311"/>
    <col min="15617" max="15617" width="5.85546875" style="311" customWidth="1"/>
    <col min="15618" max="15618" width="47.28515625" style="311" customWidth="1"/>
    <col min="15619" max="15619" width="14" style="311" customWidth="1"/>
    <col min="15620" max="15620" width="47.28515625" style="311" customWidth="1"/>
    <col min="15621" max="15621" width="14" style="311" customWidth="1"/>
    <col min="15622" max="15622" width="4.140625" style="311" customWidth="1"/>
    <col min="15623" max="15872" width="9.140625" style="311"/>
    <col min="15873" max="15873" width="5.85546875" style="311" customWidth="1"/>
    <col min="15874" max="15874" width="47.28515625" style="311" customWidth="1"/>
    <col min="15875" max="15875" width="14" style="311" customWidth="1"/>
    <col min="15876" max="15876" width="47.28515625" style="311" customWidth="1"/>
    <col min="15877" max="15877" width="14" style="311" customWidth="1"/>
    <col min="15878" max="15878" width="4.140625" style="311" customWidth="1"/>
    <col min="15879" max="16128" width="9.140625" style="311"/>
    <col min="16129" max="16129" width="5.85546875" style="311" customWidth="1"/>
    <col min="16130" max="16130" width="47.28515625" style="311" customWidth="1"/>
    <col min="16131" max="16131" width="14" style="311" customWidth="1"/>
    <col min="16132" max="16132" width="47.28515625" style="311" customWidth="1"/>
    <col min="16133" max="16133" width="14" style="311" customWidth="1"/>
    <col min="16134" max="16134" width="4.140625" style="311" customWidth="1"/>
    <col min="16135" max="16384" width="9.140625" style="311"/>
  </cols>
  <sheetData>
    <row r="1" spans="1:6" x14ac:dyDescent="0.25">
      <c r="D1" s="903" t="s">
        <v>936</v>
      </c>
      <c r="E1" s="903"/>
    </row>
    <row r="2" spans="1:6" x14ac:dyDescent="0.25">
      <c r="D2" s="313"/>
      <c r="E2" s="313"/>
    </row>
    <row r="3" spans="1:6" ht="39.75" customHeight="1" x14ac:dyDescent="0.25">
      <c r="B3" s="314" t="s">
        <v>495</v>
      </c>
      <c r="C3" s="315"/>
      <c r="D3" s="315"/>
      <c r="E3" s="315"/>
      <c r="F3" s="904"/>
    </row>
    <row r="4" spans="1:6" ht="14.25" thickBot="1" x14ac:dyDescent="0.3">
      <c r="E4" s="316" t="s">
        <v>973</v>
      </c>
      <c r="F4" s="904"/>
    </row>
    <row r="5" spans="1:6" ht="18" customHeight="1" thickBot="1" x14ac:dyDescent="0.3">
      <c r="A5" s="905" t="s">
        <v>125</v>
      </c>
      <c r="B5" s="317" t="s">
        <v>8</v>
      </c>
      <c r="C5" s="318"/>
      <c r="D5" s="317" t="s">
        <v>74</v>
      </c>
      <c r="E5" s="319"/>
      <c r="F5" s="904"/>
    </row>
    <row r="6" spans="1:6" s="323" customFormat="1" ht="35.25" customHeight="1" thickBot="1" x14ac:dyDescent="0.3">
      <c r="A6" s="906"/>
      <c r="B6" s="320" t="s">
        <v>321</v>
      </c>
      <c r="C6" s="321" t="s">
        <v>881</v>
      </c>
      <c r="D6" s="320" t="s">
        <v>321</v>
      </c>
      <c r="E6" s="322" t="s">
        <v>881</v>
      </c>
      <c r="F6" s="904"/>
    </row>
    <row r="7" spans="1:6" s="328" customFormat="1" ht="12" customHeight="1" thickBot="1" x14ac:dyDescent="0.3">
      <c r="A7" s="324" t="s">
        <v>129</v>
      </c>
      <c r="B7" s="325" t="s">
        <v>130</v>
      </c>
      <c r="C7" s="326" t="s">
        <v>131</v>
      </c>
      <c r="D7" s="325" t="s">
        <v>132</v>
      </c>
      <c r="E7" s="327" t="s">
        <v>133</v>
      </c>
      <c r="F7" s="904"/>
    </row>
    <row r="8" spans="1:6" ht="12.95" customHeight="1" x14ac:dyDescent="0.25">
      <c r="A8" s="329" t="s">
        <v>9</v>
      </c>
      <c r="B8" s="330" t="s">
        <v>496</v>
      </c>
      <c r="C8" s="331">
        <v>118201533</v>
      </c>
      <c r="D8" s="330" t="s">
        <v>497</v>
      </c>
      <c r="E8" s="332">
        <v>72581000</v>
      </c>
      <c r="F8" s="904"/>
    </row>
    <row r="9" spans="1:6" ht="12.95" customHeight="1" x14ac:dyDescent="0.25">
      <c r="A9" s="333" t="s">
        <v>31</v>
      </c>
      <c r="B9" s="334" t="s">
        <v>498</v>
      </c>
      <c r="C9" s="335">
        <v>61021200</v>
      </c>
      <c r="D9" s="334" t="s">
        <v>77</v>
      </c>
      <c r="E9" s="336">
        <v>12781000</v>
      </c>
      <c r="F9" s="904"/>
    </row>
    <row r="10" spans="1:6" ht="12.95" customHeight="1" x14ac:dyDescent="0.25">
      <c r="A10" s="333" t="s">
        <v>41</v>
      </c>
      <c r="B10" s="334" t="s">
        <v>499</v>
      </c>
      <c r="C10" s="335"/>
      <c r="D10" s="334" t="s">
        <v>500</v>
      </c>
      <c r="E10" s="336">
        <v>73471023</v>
      </c>
      <c r="F10" s="904"/>
    </row>
    <row r="11" spans="1:6" ht="12.95" customHeight="1" x14ac:dyDescent="0.25">
      <c r="A11" s="333" t="s">
        <v>43</v>
      </c>
      <c r="B11" s="334" t="s">
        <v>42</v>
      </c>
      <c r="C11" s="335">
        <v>18335000</v>
      </c>
      <c r="D11" s="334" t="s">
        <v>79</v>
      </c>
      <c r="E11" s="336">
        <v>10316000</v>
      </c>
      <c r="F11" s="904"/>
    </row>
    <row r="12" spans="1:6" ht="12.95" customHeight="1" x14ac:dyDescent="0.25">
      <c r="A12" s="333" t="s">
        <v>50</v>
      </c>
      <c r="B12" s="337" t="s">
        <v>59</v>
      </c>
      <c r="C12" s="335"/>
      <c r="D12" s="334" t="s">
        <v>80</v>
      </c>
      <c r="E12" s="336">
        <v>50139200</v>
      </c>
      <c r="F12" s="904"/>
    </row>
    <row r="13" spans="1:6" ht="12.95" customHeight="1" x14ac:dyDescent="0.25">
      <c r="A13" s="333" t="s">
        <v>58</v>
      </c>
      <c r="B13" s="334" t="s">
        <v>501</v>
      </c>
      <c r="C13" s="338"/>
      <c r="D13" s="334" t="s">
        <v>502</v>
      </c>
      <c r="E13" s="336">
        <v>6767737</v>
      </c>
      <c r="F13" s="904"/>
    </row>
    <row r="14" spans="1:6" ht="12.95" customHeight="1" x14ac:dyDescent="0.25">
      <c r="A14" s="333" t="s">
        <v>60</v>
      </c>
      <c r="B14" s="334" t="s">
        <v>30</v>
      </c>
      <c r="C14" s="335">
        <v>12024000</v>
      </c>
      <c r="D14" s="339"/>
      <c r="E14" s="336"/>
      <c r="F14" s="904"/>
    </row>
    <row r="15" spans="1:6" ht="12.95" customHeight="1" x14ac:dyDescent="0.25">
      <c r="A15" s="333" t="s">
        <v>62</v>
      </c>
      <c r="B15" s="339"/>
      <c r="C15" s="335"/>
      <c r="D15" s="339"/>
      <c r="E15" s="336"/>
      <c r="F15" s="904"/>
    </row>
    <row r="16" spans="1:6" ht="12.95" customHeight="1" x14ac:dyDescent="0.25">
      <c r="A16" s="333" t="s">
        <v>64</v>
      </c>
      <c r="B16" s="340"/>
      <c r="C16" s="338"/>
      <c r="D16" s="339"/>
      <c r="E16" s="336"/>
      <c r="F16" s="904"/>
    </row>
    <row r="17" spans="1:6" ht="12.95" customHeight="1" x14ac:dyDescent="0.25">
      <c r="A17" s="333" t="s">
        <v>72</v>
      </c>
      <c r="B17" s="339"/>
      <c r="C17" s="335"/>
      <c r="D17" s="339"/>
      <c r="E17" s="336"/>
      <c r="F17" s="904"/>
    </row>
    <row r="18" spans="1:6" ht="12.95" customHeight="1" x14ac:dyDescent="0.25">
      <c r="A18" s="333" t="s">
        <v>503</v>
      </c>
      <c r="B18" s="339"/>
      <c r="C18" s="335"/>
      <c r="D18" s="339"/>
      <c r="E18" s="336"/>
      <c r="F18" s="904"/>
    </row>
    <row r="19" spans="1:6" ht="12.95" customHeight="1" thickBot="1" x14ac:dyDescent="0.3">
      <c r="A19" s="333" t="s">
        <v>504</v>
      </c>
      <c r="B19" s="341"/>
      <c r="C19" s="342"/>
      <c r="D19" s="339"/>
      <c r="E19" s="343"/>
      <c r="F19" s="904"/>
    </row>
    <row r="20" spans="1:6" ht="15.95" customHeight="1" thickBot="1" x14ac:dyDescent="0.3">
      <c r="A20" s="344" t="s">
        <v>505</v>
      </c>
      <c r="B20" s="345" t="s">
        <v>506</v>
      </c>
      <c r="C20" s="326">
        <f>+C8+C9+C11+C12+C14+C15+C16+C17+C18+C19</f>
        <v>209581733</v>
      </c>
      <c r="D20" s="345" t="s">
        <v>507</v>
      </c>
      <c r="E20" s="327">
        <f>SUM(E8:E19)</f>
        <v>226055960</v>
      </c>
      <c r="F20" s="904"/>
    </row>
    <row r="21" spans="1:6" ht="12.95" customHeight="1" x14ac:dyDescent="0.25">
      <c r="A21" s="346" t="s">
        <v>508</v>
      </c>
      <c r="B21" s="347" t="s">
        <v>509</v>
      </c>
      <c r="C21" s="348">
        <f>+C22+C23+C24+C25</f>
        <v>58354975</v>
      </c>
      <c r="D21" s="349" t="s">
        <v>510</v>
      </c>
      <c r="E21" s="350"/>
      <c r="F21" s="904"/>
    </row>
    <row r="22" spans="1:6" ht="12.95" customHeight="1" x14ac:dyDescent="0.25">
      <c r="A22" s="351" t="s">
        <v>511</v>
      </c>
      <c r="B22" s="349" t="s">
        <v>512</v>
      </c>
      <c r="C22" s="352">
        <v>58354975</v>
      </c>
      <c r="D22" s="349" t="s">
        <v>513</v>
      </c>
      <c r="E22" s="353"/>
      <c r="F22" s="904"/>
    </row>
    <row r="23" spans="1:6" ht="12.95" customHeight="1" x14ac:dyDescent="0.25">
      <c r="A23" s="351" t="s">
        <v>514</v>
      </c>
      <c r="B23" s="349" t="s">
        <v>515</v>
      </c>
      <c r="C23" s="352"/>
      <c r="D23" s="349" t="s">
        <v>516</v>
      </c>
      <c r="E23" s="353"/>
      <c r="F23" s="904"/>
    </row>
    <row r="24" spans="1:6" ht="12.95" customHeight="1" x14ac:dyDescent="0.25">
      <c r="A24" s="351" t="s">
        <v>517</v>
      </c>
      <c r="B24" s="349" t="s">
        <v>518</v>
      </c>
      <c r="C24" s="352"/>
      <c r="D24" s="349" t="s">
        <v>519</v>
      </c>
      <c r="E24" s="353"/>
      <c r="F24" s="904"/>
    </row>
    <row r="25" spans="1:6" ht="12.95" customHeight="1" x14ac:dyDescent="0.25">
      <c r="A25" s="351" t="s">
        <v>520</v>
      </c>
      <c r="B25" s="349" t="s">
        <v>521</v>
      </c>
      <c r="C25" s="352"/>
      <c r="D25" s="347" t="s">
        <v>522</v>
      </c>
      <c r="E25" s="353"/>
      <c r="F25" s="904"/>
    </row>
    <row r="26" spans="1:6" ht="12.95" customHeight="1" x14ac:dyDescent="0.25">
      <c r="A26" s="351" t="s">
        <v>523</v>
      </c>
      <c r="B26" s="349" t="s">
        <v>524</v>
      </c>
      <c r="C26" s="354">
        <f>+C27+C28</f>
        <v>0</v>
      </c>
      <c r="D26" s="349" t="s">
        <v>525</v>
      </c>
      <c r="E26" s="353"/>
      <c r="F26" s="904"/>
    </row>
    <row r="27" spans="1:6" ht="12.95" customHeight="1" x14ac:dyDescent="0.25">
      <c r="A27" s="346" t="s">
        <v>526</v>
      </c>
      <c r="B27" s="347" t="s">
        <v>527</v>
      </c>
      <c r="C27" s="355"/>
      <c r="D27" s="330" t="s">
        <v>528</v>
      </c>
      <c r="E27" s="350"/>
      <c r="F27" s="904"/>
    </row>
    <row r="28" spans="1:6" ht="12.95" customHeight="1" thickBot="1" x14ac:dyDescent="0.3">
      <c r="A28" s="351" t="s">
        <v>529</v>
      </c>
      <c r="B28" s="349" t="s">
        <v>530</v>
      </c>
      <c r="C28" s="352"/>
      <c r="D28" s="339" t="s">
        <v>308</v>
      </c>
      <c r="E28" s="353">
        <v>4213748</v>
      </c>
      <c r="F28" s="904"/>
    </row>
    <row r="29" spans="1:6" ht="15.95" customHeight="1" thickBot="1" x14ac:dyDescent="0.3">
      <c r="A29" s="344" t="s">
        <v>531</v>
      </c>
      <c r="B29" s="345" t="s">
        <v>532</v>
      </c>
      <c r="C29" s="326">
        <f>+C21+C26</f>
        <v>58354975</v>
      </c>
      <c r="D29" s="345" t="s">
        <v>533</v>
      </c>
      <c r="E29" s="327">
        <f>SUM(E21:E28)</f>
        <v>4213748</v>
      </c>
      <c r="F29" s="904"/>
    </row>
    <row r="30" spans="1:6" ht="13.5" thickBot="1" x14ac:dyDescent="0.3">
      <c r="A30" s="344" t="s">
        <v>534</v>
      </c>
      <c r="B30" s="356" t="s">
        <v>535</v>
      </c>
      <c r="C30" s="357">
        <f>+C20+C29</f>
        <v>267936708</v>
      </c>
      <c r="D30" s="356" t="s">
        <v>536</v>
      </c>
      <c r="E30" s="357">
        <f>+E20+E29</f>
        <v>230269708</v>
      </c>
      <c r="F30" s="904"/>
    </row>
    <row r="31" spans="1:6" ht="13.5" thickBot="1" x14ac:dyDescent="0.3">
      <c r="A31" s="344" t="s">
        <v>537</v>
      </c>
      <c r="B31" s="356" t="s">
        <v>538</v>
      </c>
      <c r="C31" s="357">
        <f>IF(C20-E20&lt;0,E20-C20,"-")</f>
        <v>16474227</v>
      </c>
      <c r="D31" s="356" t="s">
        <v>539</v>
      </c>
      <c r="E31" s="357" t="str">
        <f>IF(C20-E20&gt;0,C20-E20,"-")</f>
        <v>-</v>
      </c>
      <c r="F31" s="904"/>
    </row>
    <row r="32" spans="1:6" ht="13.5" thickBot="1" x14ac:dyDescent="0.3">
      <c r="A32" s="344" t="s">
        <v>540</v>
      </c>
      <c r="B32" s="356" t="s">
        <v>937</v>
      </c>
      <c r="C32" s="357" t="str">
        <f>IF(C20+C21-E30&lt;0,E30-(C20+C21),"-")</f>
        <v>-</v>
      </c>
      <c r="D32" s="356" t="s">
        <v>938</v>
      </c>
      <c r="E32" s="357">
        <f>IF(C20+C21-E30&gt;0,C20+C21-E30,"-")</f>
        <v>37667000</v>
      </c>
      <c r="F32" s="904"/>
    </row>
    <row r="33" spans="2:4" ht="18.75" x14ac:dyDescent="0.25">
      <c r="B33" s="907"/>
      <c r="C33" s="907"/>
      <c r="D33" s="907"/>
    </row>
  </sheetData>
  <mergeCells count="4">
    <mergeCell ref="D1:E1"/>
    <mergeCell ref="F3:F32"/>
    <mergeCell ref="A5:A6"/>
    <mergeCell ref="B33:D33"/>
  </mergeCells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6"/>
  <sheetViews>
    <sheetView topLeftCell="A7" zoomScaleNormal="100" zoomScaleSheetLayoutView="115" workbookViewId="0">
      <selection activeCell="E12" sqref="E12"/>
    </sheetView>
  </sheetViews>
  <sheetFormatPr defaultRowHeight="12.75" x14ac:dyDescent="0.25"/>
  <cols>
    <col min="1" max="1" width="5.85546875" style="311" customWidth="1"/>
    <col min="2" max="2" width="47.28515625" style="312" customWidth="1"/>
    <col min="3" max="3" width="14" style="311" customWidth="1"/>
    <col min="4" max="4" width="47.28515625" style="311" customWidth="1"/>
    <col min="5" max="5" width="14" style="311" customWidth="1"/>
    <col min="6" max="6" width="4.140625" style="311" customWidth="1"/>
    <col min="7" max="256" width="9.140625" style="311"/>
    <col min="257" max="257" width="5.85546875" style="311" customWidth="1"/>
    <col min="258" max="258" width="47.28515625" style="311" customWidth="1"/>
    <col min="259" max="259" width="14" style="311" customWidth="1"/>
    <col min="260" max="260" width="47.28515625" style="311" customWidth="1"/>
    <col min="261" max="261" width="14" style="311" customWidth="1"/>
    <col min="262" max="262" width="4.140625" style="311" customWidth="1"/>
    <col min="263" max="512" width="9.140625" style="311"/>
    <col min="513" max="513" width="5.85546875" style="311" customWidth="1"/>
    <col min="514" max="514" width="47.28515625" style="311" customWidth="1"/>
    <col min="515" max="515" width="14" style="311" customWidth="1"/>
    <col min="516" max="516" width="47.28515625" style="311" customWidth="1"/>
    <col min="517" max="517" width="14" style="311" customWidth="1"/>
    <col min="518" max="518" width="4.140625" style="311" customWidth="1"/>
    <col min="519" max="768" width="9.140625" style="311"/>
    <col min="769" max="769" width="5.85546875" style="311" customWidth="1"/>
    <col min="770" max="770" width="47.28515625" style="311" customWidth="1"/>
    <col min="771" max="771" width="14" style="311" customWidth="1"/>
    <col min="772" max="772" width="47.28515625" style="311" customWidth="1"/>
    <col min="773" max="773" width="14" style="311" customWidth="1"/>
    <col min="774" max="774" width="4.140625" style="311" customWidth="1"/>
    <col min="775" max="1024" width="9.140625" style="311"/>
    <col min="1025" max="1025" width="5.85546875" style="311" customWidth="1"/>
    <col min="1026" max="1026" width="47.28515625" style="311" customWidth="1"/>
    <col min="1027" max="1027" width="14" style="311" customWidth="1"/>
    <col min="1028" max="1028" width="47.28515625" style="311" customWidth="1"/>
    <col min="1029" max="1029" width="14" style="311" customWidth="1"/>
    <col min="1030" max="1030" width="4.140625" style="311" customWidth="1"/>
    <col min="1031" max="1280" width="9.140625" style="311"/>
    <col min="1281" max="1281" width="5.85546875" style="311" customWidth="1"/>
    <col min="1282" max="1282" width="47.28515625" style="311" customWidth="1"/>
    <col min="1283" max="1283" width="14" style="311" customWidth="1"/>
    <col min="1284" max="1284" width="47.28515625" style="311" customWidth="1"/>
    <col min="1285" max="1285" width="14" style="311" customWidth="1"/>
    <col min="1286" max="1286" width="4.140625" style="311" customWidth="1"/>
    <col min="1287" max="1536" width="9.140625" style="311"/>
    <col min="1537" max="1537" width="5.85546875" style="311" customWidth="1"/>
    <col min="1538" max="1538" width="47.28515625" style="311" customWidth="1"/>
    <col min="1539" max="1539" width="14" style="311" customWidth="1"/>
    <col min="1540" max="1540" width="47.28515625" style="311" customWidth="1"/>
    <col min="1541" max="1541" width="14" style="311" customWidth="1"/>
    <col min="1542" max="1542" width="4.140625" style="311" customWidth="1"/>
    <col min="1543" max="1792" width="9.140625" style="311"/>
    <col min="1793" max="1793" width="5.85546875" style="311" customWidth="1"/>
    <col min="1794" max="1794" width="47.28515625" style="311" customWidth="1"/>
    <col min="1795" max="1795" width="14" style="311" customWidth="1"/>
    <col min="1796" max="1796" width="47.28515625" style="311" customWidth="1"/>
    <col min="1797" max="1797" width="14" style="311" customWidth="1"/>
    <col min="1798" max="1798" width="4.140625" style="311" customWidth="1"/>
    <col min="1799" max="2048" width="9.140625" style="311"/>
    <col min="2049" max="2049" width="5.85546875" style="311" customWidth="1"/>
    <col min="2050" max="2050" width="47.28515625" style="311" customWidth="1"/>
    <col min="2051" max="2051" width="14" style="311" customWidth="1"/>
    <col min="2052" max="2052" width="47.28515625" style="311" customWidth="1"/>
    <col min="2053" max="2053" width="14" style="311" customWidth="1"/>
    <col min="2054" max="2054" width="4.140625" style="311" customWidth="1"/>
    <col min="2055" max="2304" width="9.140625" style="311"/>
    <col min="2305" max="2305" width="5.85546875" style="311" customWidth="1"/>
    <col min="2306" max="2306" width="47.28515625" style="311" customWidth="1"/>
    <col min="2307" max="2307" width="14" style="311" customWidth="1"/>
    <col min="2308" max="2308" width="47.28515625" style="311" customWidth="1"/>
    <col min="2309" max="2309" width="14" style="311" customWidth="1"/>
    <col min="2310" max="2310" width="4.140625" style="311" customWidth="1"/>
    <col min="2311" max="2560" width="9.140625" style="311"/>
    <col min="2561" max="2561" width="5.85546875" style="311" customWidth="1"/>
    <col min="2562" max="2562" width="47.28515625" style="311" customWidth="1"/>
    <col min="2563" max="2563" width="14" style="311" customWidth="1"/>
    <col min="2564" max="2564" width="47.28515625" style="311" customWidth="1"/>
    <col min="2565" max="2565" width="14" style="311" customWidth="1"/>
    <col min="2566" max="2566" width="4.140625" style="311" customWidth="1"/>
    <col min="2567" max="2816" width="9.140625" style="311"/>
    <col min="2817" max="2817" width="5.85546875" style="311" customWidth="1"/>
    <col min="2818" max="2818" width="47.28515625" style="311" customWidth="1"/>
    <col min="2819" max="2819" width="14" style="311" customWidth="1"/>
    <col min="2820" max="2820" width="47.28515625" style="311" customWidth="1"/>
    <col min="2821" max="2821" width="14" style="311" customWidth="1"/>
    <col min="2822" max="2822" width="4.140625" style="311" customWidth="1"/>
    <col min="2823" max="3072" width="9.140625" style="311"/>
    <col min="3073" max="3073" width="5.85546875" style="311" customWidth="1"/>
    <col min="3074" max="3074" width="47.28515625" style="311" customWidth="1"/>
    <col min="3075" max="3075" width="14" style="311" customWidth="1"/>
    <col min="3076" max="3076" width="47.28515625" style="311" customWidth="1"/>
    <col min="3077" max="3077" width="14" style="311" customWidth="1"/>
    <col min="3078" max="3078" width="4.140625" style="311" customWidth="1"/>
    <col min="3079" max="3328" width="9.140625" style="311"/>
    <col min="3329" max="3329" width="5.85546875" style="311" customWidth="1"/>
    <col min="3330" max="3330" width="47.28515625" style="311" customWidth="1"/>
    <col min="3331" max="3331" width="14" style="311" customWidth="1"/>
    <col min="3332" max="3332" width="47.28515625" style="311" customWidth="1"/>
    <col min="3333" max="3333" width="14" style="311" customWidth="1"/>
    <col min="3334" max="3334" width="4.140625" style="311" customWidth="1"/>
    <col min="3335" max="3584" width="9.140625" style="311"/>
    <col min="3585" max="3585" width="5.85546875" style="311" customWidth="1"/>
    <col min="3586" max="3586" width="47.28515625" style="311" customWidth="1"/>
    <col min="3587" max="3587" width="14" style="311" customWidth="1"/>
    <col min="3588" max="3588" width="47.28515625" style="311" customWidth="1"/>
    <col min="3589" max="3589" width="14" style="311" customWidth="1"/>
    <col min="3590" max="3590" width="4.140625" style="311" customWidth="1"/>
    <col min="3591" max="3840" width="9.140625" style="311"/>
    <col min="3841" max="3841" width="5.85546875" style="311" customWidth="1"/>
    <col min="3842" max="3842" width="47.28515625" style="311" customWidth="1"/>
    <col min="3843" max="3843" width="14" style="311" customWidth="1"/>
    <col min="3844" max="3844" width="47.28515625" style="311" customWidth="1"/>
    <col min="3845" max="3845" width="14" style="311" customWidth="1"/>
    <col min="3846" max="3846" width="4.140625" style="311" customWidth="1"/>
    <col min="3847" max="4096" width="9.140625" style="311"/>
    <col min="4097" max="4097" width="5.85546875" style="311" customWidth="1"/>
    <col min="4098" max="4098" width="47.28515625" style="311" customWidth="1"/>
    <col min="4099" max="4099" width="14" style="311" customWidth="1"/>
    <col min="4100" max="4100" width="47.28515625" style="311" customWidth="1"/>
    <col min="4101" max="4101" width="14" style="311" customWidth="1"/>
    <col min="4102" max="4102" width="4.140625" style="311" customWidth="1"/>
    <col min="4103" max="4352" width="9.140625" style="311"/>
    <col min="4353" max="4353" width="5.85546875" style="311" customWidth="1"/>
    <col min="4354" max="4354" width="47.28515625" style="311" customWidth="1"/>
    <col min="4355" max="4355" width="14" style="311" customWidth="1"/>
    <col min="4356" max="4356" width="47.28515625" style="311" customWidth="1"/>
    <col min="4357" max="4357" width="14" style="311" customWidth="1"/>
    <col min="4358" max="4358" width="4.140625" style="311" customWidth="1"/>
    <col min="4359" max="4608" width="9.140625" style="311"/>
    <col min="4609" max="4609" width="5.85546875" style="311" customWidth="1"/>
    <col min="4610" max="4610" width="47.28515625" style="311" customWidth="1"/>
    <col min="4611" max="4611" width="14" style="311" customWidth="1"/>
    <col min="4612" max="4612" width="47.28515625" style="311" customWidth="1"/>
    <col min="4613" max="4613" width="14" style="311" customWidth="1"/>
    <col min="4614" max="4614" width="4.140625" style="311" customWidth="1"/>
    <col min="4615" max="4864" width="9.140625" style="311"/>
    <col min="4865" max="4865" width="5.85546875" style="311" customWidth="1"/>
    <col min="4866" max="4866" width="47.28515625" style="311" customWidth="1"/>
    <col min="4867" max="4867" width="14" style="311" customWidth="1"/>
    <col min="4868" max="4868" width="47.28515625" style="311" customWidth="1"/>
    <col min="4869" max="4869" width="14" style="311" customWidth="1"/>
    <col min="4870" max="4870" width="4.140625" style="311" customWidth="1"/>
    <col min="4871" max="5120" width="9.140625" style="311"/>
    <col min="5121" max="5121" width="5.85546875" style="311" customWidth="1"/>
    <col min="5122" max="5122" width="47.28515625" style="311" customWidth="1"/>
    <col min="5123" max="5123" width="14" style="311" customWidth="1"/>
    <col min="5124" max="5124" width="47.28515625" style="311" customWidth="1"/>
    <col min="5125" max="5125" width="14" style="311" customWidth="1"/>
    <col min="5126" max="5126" width="4.140625" style="311" customWidth="1"/>
    <col min="5127" max="5376" width="9.140625" style="311"/>
    <col min="5377" max="5377" width="5.85546875" style="311" customWidth="1"/>
    <col min="5378" max="5378" width="47.28515625" style="311" customWidth="1"/>
    <col min="5379" max="5379" width="14" style="311" customWidth="1"/>
    <col min="5380" max="5380" width="47.28515625" style="311" customWidth="1"/>
    <col min="5381" max="5381" width="14" style="311" customWidth="1"/>
    <col min="5382" max="5382" width="4.140625" style="311" customWidth="1"/>
    <col min="5383" max="5632" width="9.140625" style="311"/>
    <col min="5633" max="5633" width="5.85546875" style="311" customWidth="1"/>
    <col min="5634" max="5634" width="47.28515625" style="311" customWidth="1"/>
    <col min="5635" max="5635" width="14" style="311" customWidth="1"/>
    <col min="5636" max="5636" width="47.28515625" style="311" customWidth="1"/>
    <col min="5637" max="5637" width="14" style="311" customWidth="1"/>
    <col min="5638" max="5638" width="4.140625" style="311" customWidth="1"/>
    <col min="5639" max="5888" width="9.140625" style="311"/>
    <col min="5889" max="5889" width="5.85546875" style="311" customWidth="1"/>
    <col min="5890" max="5890" width="47.28515625" style="311" customWidth="1"/>
    <col min="5891" max="5891" width="14" style="311" customWidth="1"/>
    <col min="5892" max="5892" width="47.28515625" style="311" customWidth="1"/>
    <col min="5893" max="5893" width="14" style="311" customWidth="1"/>
    <col min="5894" max="5894" width="4.140625" style="311" customWidth="1"/>
    <col min="5895" max="6144" width="9.140625" style="311"/>
    <col min="6145" max="6145" width="5.85546875" style="311" customWidth="1"/>
    <col min="6146" max="6146" width="47.28515625" style="311" customWidth="1"/>
    <col min="6147" max="6147" width="14" style="311" customWidth="1"/>
    <col min="6148" max="6148" width="47.28515625" style="311" customWidth="1"/>
    <col min="6149" max="6149" width="14" style="311" customWidth="1"/>
    <col min="6150" max="6150" width="4.140625" style="311" customWidth="1"/>
    <col min="6151" max="6400" width="9.140625" style="311"/>
    <col min="6401" max="6401" width="5.85546875" style="311" customWidth="1"/>
    <col min="6402" max="6402" width="47.28515625" style="311" customWidth="1"/>
    <col min="6403" max="6403" width="14" style="311" customWidth="1"/>
    <col min="6404" max="6404" width="47.28515625" style="311" customWidth="1"/>
    <col min="6405" max="6405" width="14" style="311" customWidth="1"/>
    <col min="6406" max="6406" width="4.140625" style="311" customWidth="1"/>
    <col min="6407" max="6656" width="9.140625" style="311"/>
    <col min="6657" max="6657" width="5.85546875" style="311" customWidth="1"/>
    <col min="6658" max="6658" width="47.28515625" style="311" customWidth="1"/>
    <col min="6659" max="6659" width="14" style="311" customWidth="1"/>
    <col min="6660" max="6660" width="47.28515625" style="311" customWidth="1"/>
    <col min="6661" max="6661" width="14" style="311" customWidth="1"/>
    <col min="6662" max="6662" width="4.140625" style="311" customWidth="1"/>
    <col min="6663" max="6912" width="9.140625" style="311"/>
    <col min="6913" max="6913" width="5.85546875" style="311" customWidth="1"/>
    <col min="6914" max="6914" width="47.28515625" style="311" customWidth="1"/>
    <col min="6915" max="6915" width="14" style="311" customWidth="1"/>
    <col min="6916" max="6916" width="47.28515625" style="311" customWidth="1"/>
    <col min="6917" max="6917" width="14" style="311" customWidth="1"/>
    <col min="6918" max="6918" width="4.140625" style="311" customWidth="1"/>
    <col min="6919" max="7168" width="9.140625" style="311"/>
    <col min="7169" max="7169" width="5.85546875" style="311" customWidth="1"/>
    <col min="7170" max="7170" width="47.28515625" style="311" customWidth="1"/>
    <col min="7171" max="7171" width="14" style="311" customWidth="1"/>
    <col min="7172" max="7172" width="47.28515625" style="311" customWidth="1"/>
    <col min="7173" max="7173" width="14" style="311" customWidth="1"/>
    <col min="7174" max="7174" width="4.140625" style="311" customWidth="1"/>
    <col min="7175" max="7424" width="9.140625" style="311"/>
    <col min="7425" max="7425" width="5.85546875" style="311" customWidth="1"/>
    <col min="7426" max="7426" width="47.28515625" style="311" customWidth="1"/>
    <col min="7427" max="7427" width="14" style="311" customWidth="1"/>
    <col min="7428" max="7428" width="47.28515625" style="311" customWidth="1"/>
    <col min="7429" max="7429" width="14" style="311" customWidth="1"/>
    <col min="7430" max="7430" width="4.140625" style="311" customWidth="1"/>
    <col min="7431" max="7680" width="9.140625" style="311"/>
    <col min="7681" max="7681" width="5.85546875" style="311" customWidth="1"/>
    <col min="7682" max="7682" width="47.28515625" style="311" customWidth="1"/>
    <col min="7683" max="7683" width="14" style="311" customWidth="1"/>
    <col min="7684" max="7684" width="47.28515625" style="311" customWidth="1"/>
    <col min="7685" max="7685" width="14" style="311" customWidth="1"/>
    <col min="7686" max="7686" width="4.140625" style="311" customWidth="1"/>
    <col min="7687" max="7936" width="9.140625" style="311"/>
    <col min="7937" max="7937" width="5.85546875" style="311" customWidth="1"/>
    <col min="7938" max="7938" width="47.28515625" style="311" customWidth="1"/>
    <col min="7939" max="7939" width="14" style="311" customWidth="1"/>
    <col min="7940" max="7940" width="47.28515625" style="311" customWidth="1"/>
    <col min="7941" max="7941" width="14" style="311" customWidth="1"/>
    <col min="7942" max="7942" width="4.140625" style="311" customWidth="1"/>
    <col min="7943" max="8192" width="9.140625" style="311"/>
    <col min="8193" max="8193" width="5.85546875" style="311" customWidth="1"/>
    <col min="8194" max="8194" width="47.28515625" style="311" customWidth="1"/>
    <col min="8195" max="8195" width="14" style="311" customWidth="1"/>
    <col min="8196" max="8196" width="47.28515625" style="311" customWidth="1"/>
    <col min="8197" max="8197" width="14" style="311" customWidth="1"/>
    <col min="8198" max="8198" width="4.140625" style="311" customWidth="1"/>
    <col min="8199" max="8448" width="9.140625" style="311"/>
    <col min="8449" max="8449" width="5.85546875" style="311" customWidth="1"/>
    <col min="8450" max="8450" width="47.28515625" style="311" customWidth="1"/>
    <col min="8451" max="8451" width="14" style="311" customWidth="1"/>
    <col min="8452" max="8452" width="47.28515625" style="311" customWidth="1"/>
    <col min="8453" max="8453" width="14" style="311" customWidth="1"/>
    <col min="8454" max="8454" width="4.140625" style="311" customWidth="1"/>
    <col min="8455" max="8704" width="9.140625" style="311"/>
    <col min="8705" max="8705" width="5.85546875" style="311" customWidth="1"/>
    <col min="8706" max="8706" width="47.28515625" style="311" customWidth="1"/>
    <col min="8707" max="8707" width="14" style="311" customWidth="1"/>
    <col min="8708" max="8708" width="47.28515625" style="311" customWidth="1"/>
    <col min="8709" max="8709" width="14" style="311" customWidth="1"/>
    <col min="8710" max="8710" width="4.140625" style="311" customWidth="1"/>
    <col min="8711" max="8960" width="9.140625" style="311"/>
    <col min="8961" max="8961" width="5.85546875" style="311" customWidth="1"/>
    <col min="8962" max="8962" width="47.28515625" style="311" customWidth="1"/>
    <col min="8963" max="8963" width="14" style="311" customWidth="1"/>
    <col min="8964" max="8964" width="47.28515625" style="311" customWidth="1"/>
    <col min="8965" max="8965" width="14" style="311" customWidth="1"/>
    <col min="8966" max="8966" width="4.140625" style="311" customWidth="1"/>
    <col min="8967" max="9216" width="9.140625" style="311"/>
    <col min="9217" max="9217" width="5.85546875" style="311" customWidth="1"/>
    <col min="9218" max="9218" width="47.28515625" style="311" customWidth="1"/>
    <col min="9219" max="9219" width="14" style="311" customWidth="1"/>
    <col min="9220" max="9220" width="47.28515625" style="311" customWidth="1"/>
    <col min="9221" max="9221" width="14" style="311" customWidth="1"/>
    <col min="9222" max="9222" width="4.140625" style="311" customWidth="1"/>
    <col min="9223" max="9472" width="9.140625" style="311"/>
    <col min="9473" max="9473" width="5.85546875" style="311" customWidth="1"/>
    <col min="9474" max="9474" width="47.28515625" style="311" customWidth="1"/>
    <col min="9475" max="9475" width="14" style="311" customWidth="1"/>
    <col min="9476" max="9476" width="47.28515625" style="311" customWidth="1"/>
    <col min="9477" max="9477" width="14" style="311" customWidth="1"/>
    <col min="9478" max="9478" width="4.140625" style="311" customWidth="1"/>
    <col min="9479" max="9728" width="9.140625" style="311"/>
    <col min="9729" max="9729" width="5.85546875" style="311" customWidth="1"/>
    <col min="9730" max="9730" width="47.28515625" style="311" customWidth="1"/>
    <col min="9731" max="9731" width="14" style="311" customWidth="1"/>
    <col min="9732" max="9732" width="47.28515625" style="311" customWidth="1"/>
    <col min="9733" max="9733" width="14" style="311" customWidth="1"/>
    <col min="9734" max="9734" width="4.140625" style="311" customWidth="1"/>
    <col min="9735" max="9984" width="9.140625" style="311"/>
    <col min="9985" max="9985" width="5.85546875" style="311" customWidth="1"/>
    <col min="9986" max="9986" width="47.28515625" style="311" customWidth="1"/>
    <col min="9987" max="9987" width="14" style="311" customWidth="1"/>
    <col min="9988" max="9988" width="47.28515625" style="311" customWidth="1"/>
    <col min="9989" max="9989" width="14" style="311" customWidth="1"/>
    <col min="9990" max="9990" width="4.140625" style="311" customWidth="1"/>
    <col min="9991" max="10240" width="9.140625" style="311"/>
    <col min="10241" max="10241" width="5.85546875" style="311" customWidth="1"/>
    <col min="10242" max="10242" width="47.28515625" style="311" customWidth="1"/>
    <col min="10243" max="10243" width="14" style="311" customWidth="1"/>
    <col min="10244" max="10244" width="47.28515625" style="311" customWidth="1"/>
    <col min="10245" max="10245" width="14" style="311" customWidth="1"/>
    <col min="10246" max="10246" width="4.140625" style="311" customWidth="1"/>
    <col min="10247" max="10496" width="9.140625" style="311"/>
    <col min="10497" max="10497" width="5.85546875" style="311" customWidth="1"/>
    <col min="10498" max="10498" width="47.28515625" style="311" customWidth="1"/>
    <col min="10499" max="10499" width="14" style="311" customWidth="1"/>
    <col min="10500" max="10500" width="47.28515625" style="311" customWidth="1"/>
    <col min="10501" max="10501" width="14" style="311" customWidth="1"/>
    <col min="10502" max="10502" width="4.140625" style="311" customWidth="1"/>
    <col min="10503" max="10752" width="9.140625" style="311"/>
    <col min="10753" max="10753" width="5.85546875" style="311" customWidth="1"/>
    <col min="10754" max="10754" width="47.28515625" style="311" customWidth="1"/>
    <col min="10755" max="10755" width="14" style="311" customWidth="1"/>
    <col min="10756" max="10756" width="47.28515625" style="311" customWidth="1"/>
    <col min="10757" max="10757" width="14" style="311" customWidth="1"/>
    <col min="10758" max="10758" width="4.140625" style="311" customWidth="1"/>
    <col min="10759" max="11008" width="9.140625" style="311"/>
    <col min="11009" max="11009" width="5.85546875" style="311" customWidth="1"/>
    <col min="11010" max="11010" width="47.28515625" style="311" customWidth="1"/>
    <col min="11011" max="11011" width="14" style="311" customWidth="1"/>
    <col min="11012" max="11012" width="47.28515625" style="311" customWidth="1"/>
    <col min="11013" max="11013" width="14" style="311" customWidth="1"/>
    <col min="11014" max="11014" width="4.140625" style="311" customWidth="1"/>
    <col min="11015" max="11264" width="9.140625" style="311"/>
    <col min="11265" max="11265" width="5.85546875" style="311" customWidth="1"/>
    <col min="11266" max="11266" width="47.28515625" style="311" customWidth="1"/>
    <col min="11267" max="11267" width="14" style="311" customWidth="1"/>
    <col min="11268" max="11268" width="47.28515625" style="311" customWidth="1"/>
    <col min="11269" max="11269" width="14" style="311" customWidth="1"/>
    <col min="11270" max="11270" width="4.140625" style="311" customWidth="1"/>
    <col min="11271" max="11520" width="9.140625" style="311"/>
    <col min="11521" max="11521" width="5.85546875" style="311" customWidth="1"/>
    <col min="11522" max="11522" width="47.28515625" style="311" customWidth="1"/>
    <col min="11523" max="11523" width="14" style="311" customWidth="1"/>
    <col min="11524" max="11524" width="47.28515625" style="311" customWidth="1"/>
    <col min="11525" max="11525" width="14" style="311" customWidth="1"/>
    <col min="11526" max="11526" width="4.140625" style="311" customWidth="1"/>
    <col min="11527" max="11776" width="9.140625" style="311"/>
    <col min="11777" max="11777" width="5.85546875" style="311" customWidth="1"/>
    <col min="11778" max="11778" width="47.28515625" style="311" customWidth="1"/>
    <col min="11779" max="11779" width="14" style="311" customWidth="1"/>
    <col min="11780" max="11780" width="47.28515625" style="311" customWidth="1"/>
    <col min="11781" max="11781" width="14" style="311" customWidth="1"/>
    <col min="11782" max="11782" width="4.140625" style="311" customWidth="1"/>
    <col min="11783" max="12032" width="9.140625" style="311"/>
    <col min="12033" max="12033" width="5.85546875" style="311" customWidth="1"/>
    <col min="12034" max="12034" width="47.28515625" style="311" customWidth="1"/>
    <col min="12035" max="12035" width="14" style="311" customWidth="1"/>
    <col min="12036" max="12036" width="47.28515625" style="311" customWidth="1"/>
    <col min="12037" max="12037" width="14" style="311" customWidth="1"/>
    <col min="12038" max="12038" width="4.140625" style="311" customWidth="1"/>
    <col min="12039" max="12288" width="9.140625" style="311"/>
    <col min="12289" max="12289" width="5.85546875" style="311" customWidth="1"/>
    <col min="12290" max="12290" width="47.28515625" style="311" customWidth="1"/>
    <col min="12291" max="12291" width="14" style="311" customWidth="1"/>
    <col min="12292" max="12292" width="47.28515625" style="311" customWidth="1"/>
    <col min="12293" max="12293" width="14" style="311" customWidth="1"/>
    <col min="12294" max="12294" width="4.140625" style="311" customWidth="1"/>
    <col min="12295" max="12544" width="9.140625" style="311"/>
    <col min="12545" max="12545" width="5.85546875" style="311" customWidth="1"/>
    <col min="12546" max="12546" width="47.28515625" style="311" customWidth="1"/>
    <col min="12547" max="12547" width="14" style="311" customWidth="1"/>
    <col min="12548" max="12548" width="47.28515625" style="311" customWidth="1"/>
    <col min="12549" max="12549" width="14" style="311" customWidth="1"/>
    <col min="12550" max="12550" width="4.140625" style="311" customWidth="1"/>
    <col min="12551" max="12800" width="9.140625" style="311"/>
    <col min="12801" max="12801" width="5.85546875" style="311" customWidth="1"/>
    <col min="12802" max="12802" width="47.28515625" style="311" customWidth="1"/>
    <col min="12803" max="12803" width="14" style="311" customWidth="1"/>
    <col min="12804" max="12804" width="47.28515625" style="311" customWidth="1"/>
    <col min="12805" max="12805" width="14" style="311" customWidth="1"/>
    <col min="12806" max="12806" width="4.140625" style="311" customWidth="1"/>
    <col min="12807" max="13056" width="9.140625" style="311"/>
    <col min="13057" max="13057" width="5.85546875" style="311" customWidth="1"/>
    <col min="13058" max="13058" width="47.28515625" style="311" customWidth="1"/>
    <col min="13059" max="13059" width="14" style="311" customWidth="1"/>
    <col min="13060" max="13060" width="47.28515625" style="311" customWidth="1"/>
    <col min="13061" max="13061" width="14" style="311" customWidth="1"/>
    <col min="13062" max="13062" width="4.140625" style="311" customWidth="1"/>
    <col min="13063" max="13312" width="9.140625" style="311"/>
    <col min="13313" max="13313" width="5.85546875" style="311" customWidth="1"/>
    <col min="13314" max="13314" width="47.28515625" style="311" customWidth="1"/>
    <col min="13315" max="13315" width="14" style="311" customWidth="1"/>
    <col min="13316" max="13316" width="47.28515625" style="311" customWidth="1"/>
    <col min="13317" max="13317" width="14" style="311" customWidth="1"/>
    <col min="13318" max="13318" width="4.140625" style="311" customWidth="1"/>
    <col min="13319" max="13568" width="9.140625" style="311"/>
    <col min="13569" max="13569" width="5.85546875" style="311" customWidth="1"/>
    <col min="13570" max="13570" width="47.28515625" style="311" customWidth="1"/>
    <col min="13571" max="13571" width="14" style="311" customWidth="1"/>
    <col min="13572" max="13572" width="47.28515625" style="311" customWidth="1"/>
    <col min="13573" max="13573" width="14" style="311" customWidth="1"/>
    <col min="13574" max="13574" width="4.140625" style="311" customWidth="1"/>
    <col min="13575" max="13824" width="9.140625" style="311"/>
    <col min="13825" max="13825" width="5.85546875" style="311" customWidth="1"/>
    <col min="13826" max="13826" width="47.28515625" style="311" customWidth="1"/>
    <col min="13827" max="13827" width="14" style="311" customWidth="1"/>
    <col min="13828" max="13828" width="47.28515625" style="311" customWidth="1"/>
    <col min="13829" max="13829" width="14" style="311" customWidth="1"/>
    <col min="13830" max="13830" width="4.140625" style="311" customWidth="1"/>
    <col min="13831" max="14080" width="9.140625" style="311"/>
    <col min="14081" max="14081" width="5.85546875" style="311" customWidth="1"/>
    <col min="14082" max="14082" width="47.28515625" style="311" customWidth="1"/>
    <col min="14083" max="14083" width="14" style="311" customWidth="1"/>
    <col min="14084" max="14084" width="47.28515625" style="311" customWidth="1"/>
    <col min="14085" max="14085" width="14" style="311" customWidth="1"/>
    <col min="14086" max="14086" width="4.140625" style="311" customWidth="1"/>
    <col min="14087" max="14336" width="9.140625" style="311"/>
    <col min="14337" max="14337" width="5.85546875" style="311" customWidth="1"/>
    <col min="14338" max="14338" width="47.28515625" style="311" customWidth="1"/>
    <col min="14339" max="14339" width="14" style="311" customWidth="1"/>
    <col min="14340" max="14340" width="47.28515625" style="311" customWidth="1"/>
    <col min="14341" max="14341" width="14" style="311" customWidth="1"/>
    <col min="14342" max="14342" width="4.140625" style="311" customWidth="1"/>
    <col min="14343" max="14592" width="9.140625" style="311"/>
    <col min="14593" max="14593" width="5.85546875" style="311" customWidth="1"/>
    <col min="14594" max="14594" width="47.28515625" style="311" customWidth="1"/>
    <col min="14595" max="14595" width="14" style="311" customWidth="1"/>
    <col min="14596" max="14596" width="47.28515625" style="311" customWidth="1"/>
    <col min="14597" max="14597" width="14" style="311" customWidth="1"/>
    <col min="14598" max="14598" width="4.140625" style="311" customWidth="1"/>
    <col min="14599" max="14848" width="9.140625" style="311"/>
    <col min="14849" max="14849" width="5.85546875" style="311" customWidth="1"/>
    <col min="14850" max="14850" width="47.28515625" style="311" customWidth="1"/>
    <col min="14851" max="14851" width="14" style="311" customWidth="1"/>
    <col min="14852" max="14852" width="47.28515625" style="311" customWidth="1"/>
    <col min="14853" max="14853" width="14" style="311" customWidth="1"/>
    <col min="14854" max="14854" width="4.140625" style="311" customWidth="1"/>
    <col min="14855" max="15104" width="9.140625" style="311"/>
    <col min="15105" max="15105" width="5.85546875" style="311" customWidth="1"/>
    <col min="15106" max="15106" width="47.28515625" style="311" customWidth="1"/>
    <col min="15107" max="15107" width="14" style="311" customWidth="1"/>
    <col min="15108" max="15108" width="47.28515625" style="311" customWidth="1"/>
    <col min="15109" max="15109" width="14" style="311" customWidth="1"/>
    <col min="15110" max="15110" width="4.140625" style="311" customWidth="1"/>
    <col min="15111" max="15360" width="9.140625" style="311"/>
    <col min="15361" max="15361" width="5.85546875" style="311" customWidth="1"/>
    <col min="15362" max="15362" width="47.28515625" style="311" customWidth="1"/>
    <col min="15363" max="15363" width="14" style="311" customWidth="1"/>
    <col min="15364" max="15364" width="47.28515625" style="311" customWidth="1"/>
    <col min="15365" max="15365" width="14" style="311" customWidth="1"/>
    <col min="15366" max="15366" width="4.140625" style="311" customWidth="1"/>
    <col min="15367" max="15616" width="9.140625" style="311"/>
    <col min="15617" max="15617" width="5.85546875" style="311" customWidth="1"/>
    <col min="15618" max="15618" width="47.28515625" style="311" customWidth="1"/>
    <col min="15619" max="15619" width="14" style="311" customWidth="1"/>
    <col min="15620" max="15620" width="47.28515625" style="311" customWidth="1"/>
    <col min="15621" max="15621" width="14" style="311" customWidth="1"/>
    <col min="15622" max="15622" width="4.140625" style="311" customWidth="1"/>
    <col min="15623" max="15872" width="9.140625" style="311"/>
    <col min="15873" max="15873" width="5.85546875" style="311" customWidth="1"/>
    <col min="15874" max="15874" width="47.28515625" style="311" customWidth="1"/>
    <col min="15875" max="15875" width="14" style="311" customWidth="1"/>
    <col min="15876" max="15876" width="47.28515625" style="311" customWidth="1"/>
    <col min="15877" max="15877" width="14" style="311" customWidth="1"/>
    <col min="15878" max="15878" width="4.140625" style="311" customWidth="1"/>
    <col min="15879" max="16128" width="9.140625" style="311"/>
    <col min="16129" max="16129" width="5.85546875" style="311" customWidth="1"/>
    <col min="16130" max="16130" width="47.28515625" style="311" customWidth="1"/>
    <col min="16131" max="16131" width="14" style="311" customWidth="1"/>
    <col min="16132" max="16132" width="47.28515625" style="311" customWidth="1"/>
    <col min="16133" max="16133" width="14" style="311" customWidth="1"/>
    <col min="16134" max="16134" width="4.140625" style="311" customWidth="1"/>
    <col min="16135" max="16384" width="9.140625" style="311"/>
  </cols>
  <sheetData>
    <row r="1" spans="1:6" x14ac:dyDescent="0.25">
      <c r="D1" s="903" t="s">
        <v>882</v>
      </c>
      <c r="E1" s="903"/>
    </row>
    <row r="4" spans="1:6" ht="31.5" x14ac:dyDescent="0.25">
      <c r="B4" s="314" t="s">
        <v>543</v>
      </c>
      <c r="C4" s="315"/>
      <c r="D4" s="315"/>
      <c r="E4" s="315"/>
      <c r="F4" s="904"/>
    </row>
    <row r="5" spans="1:6" ht="14.25" thickBot="1" x14ac:dyDescent="0.3">
      <c r="E5" s="316" t="s">
        <v>974</v>
      </c>
      <c r="F5" s="904"/>
    </row>
    <row r="6" spans="1:6" ht="13.5" thickBot="1" x14ac:dyDescent="0.3">
      <c r="A6" s="908" t="s">
        <v>125</v>
      </c>
      <c r="B6" s="317" t="s">
        <v>8</v>
      </c>
      <c r="C6" s="318"/>
      <c r="D6" s="317" t="s">
        <v>74</v>
      </c>
      <c r="E6" s="319"/>
      <c r="F6" s="904"/>
    </row>
    <row r="7" spans="1:6" s="323" customFormat="1" ht="24.75" thickBot="1" x14ac:dyDescent="0.3">
      <c r="A7" s="909"/>
      <c r="B7" s="320" t="s">
        <v>321</v>
      </c>
      <c r="C7" s="321" t="s">
        <v>881</v>
      </c>
      <c r="D7" s="320" t="s">
        <v>321</v>
      </c>
      <c r="E7" s="321" t="s">
        <v>881</v>
      </c>
      <c r="F7" s="904"/>
    </row>
    <row r="8" spans="1:6" s="323" customFormat="1" ht="13.5" thickBot="1" x14ac:dyDescent="0.3">
      <c r="A8" s="324" t="s">
        <v>129</v>
      </c>
      <c r="B8" s="325" t="s">
        <v>130</v>
      </c>
      <c r="C8" s="326" t="s">
        <v>131</v>
      </c>
      <c r="D8" s="325" t="s">
        <v>132</v>
      </c>
      <c r="E8" s="327" t="s">
        <v>133</v>
      </c>
      <c r="F8" s="904"/>
    </row>
    <row r="9" spans="1:6" ht="12.95" customHeight="1" x14ac:dyDescent="0.25">
      <c r="A9" s="329" t="s">
        <v>9</v>
      </c>
      <c r="B9" s="330" t="s">
        <v>544</v>
      </c>
      <c r="C9" s="358"/>
      <c r="D9" s="330" t="s">
        <v>82</v>
      </c>
      <c r="E9" s="359"/>
      <c r="F9" s="904"/>
    </row>
    <row r="10" spans="1:6" x14ac:dyDescent="0.25">
      <c r="A10" s="333" t="s">
        <v>31</v>
      </c>
      <c r="B10" s="334" t="s">
        <v>545</v>
      </c>
      <c r="C10" s="360"/>
      <c r="D10" s="334" t="s">
        <v>546</v>
      </c>
      <c r="E10" s="361"/>
      <c r="F10" s="904"/>
    </row>
    <row r="11" spans="1:6" ht="12.95" customHeight="1" x14ac:dyDescent="0.25">
      <c r="A11" s="333" t="s">
        <v>41</v>
      </c>
      <c r="B11" s="334" t="s">
        <v>547</v>
      </c>
      <c r="C11" s="360"/>
      <c r="D11" s="334" t="s">
        <v>83</v>
      </c>
      <c r="E11" s="361"/>
      <c r="F11" s="904"/>
    </row>
    <row r="12" spans="1:6" ht="12.95" customHeight="1" x14ac:dyDescent="0.25">
      <c r="A12" s="333" t="s">
        <v>43</v>
      </c>
      <c r="B12" s="334" t="s">
        <v>548</v>
      </c>
      <c r="C12" s="360"/>
      <c r="D12" s="334" t="s">
        <v>549</v>
      </c>
      <c r="E12" s="361"/>
      <c r="F12" s="904"/>
    </row>
    <row r="13" spans="1:6" ht="12.75" customHeight="1" x14ac:dyDescent="0.25">
      <c r="A13" s="333" t="s">
        <v>50</v>
      </c>
      <c r="B13" s="334" t="s">
        <v>550</v>
      </c>
      <c r="C13" s="360"/>
      <c r="D13" s="334" t="s">
        <v>279</v>
      </c>
      <c r="E13" s="361">
        <v>39197000</v>
      </c>
      <c r="F13" s="904"/>
    </row>
    <row r="14" spans="1:6" ht="12.95" customHeight="1" x14ac:dyDescent="0.25">
      <c r="A14" s="333" t="s">
        <v>58</v>
      </c>
      <c r="B14" s="334" t="s">
        <v>551</v>
      </c>
      <c r="C14" s="362">
        <v>1530000</v>
      </c>
      <c r="D14" s="339"/>
      <c r="E14" s="361"/>
      <c r="F14" s="904"/>
    </row>
    <row r="15" spans="1:6" ht="12.95" customHeight="1" x14ac:dyDescent="0.25">
      <c r="A15" s="333" t="s">
        <v>60</v>
      </c>
      <c r="B15" s="339"/>
      <c r="C15" s="360"/>
      <c r="D15" s="339"/>
      <c r="E15" s="361"/>
      <c r="F15" s="904"/>
    </row>
    <row r="16" spans="1:6" ht="12.95" customHeight="1" x14ac:dyDescent="0.25">
      <c r="A16" s="333" t="s">
        <v>62</v>
      </c>
      <c r="B16" s="339"/>
      <c r="C16" s="360"/>
      <c r="D16" s="339"/>
      <c r="E16" s="361"/>
      <c r="F16" s="904"/>
    </row>
    <row r="17" spans="1:6" ht="12.95" customHeight="1" x14ac:dyDescent="0.25">
      <c r="A17" s="333" t="s">
        <v>64</v>
      </c>
      <c r="B17" s="339"/>
      <c r="C17" s="362"/>
      <c r="D17" s="339"/>
      <c r="E17" s="361"/>
      <c r="F17" s="904"/>
    </row>
    <row r="18" spans="1:6" x14ac:dyDescent="0.25">
      <c r="A18" s="333" t="s">
        <v>72</v>
      </c>
      <c r="B18" s="339"/>
      <c r="C18" s="362"/>
      <c r="D18" s="339"/>
      <c r="E18" s="361"/>
      <c r="F18" s="904"/>
    </row>
    <row r="19" spans="1:6" ht="12.95" customHeight="1" thickBot="1" x14ac:dyDescent="0.3">
      <c r="A19" s="363" t="s">
        <v>503</v>
      </c>
      <c r="B19" s="364"/>
      <c r="C19" s="365"/>
      <c r="D19" s="366" t="s">
        <v>502</v>
      </c>
      <c r="E19" s="367"/>
      <c r="F19" s="904"/>
    </row>
    <row r="20" spans="1:6" ht="15.95" customHeight="1" thickBot="1" x14ac:dyDescent="0.3">
      <c r="A20" s="344" t="s">
        <v>504</v>
      </c>
      <c r="B20" s="345" t="s">
        <v>552</v>
      </c>
      <c r="C20" s="368">
        <f>+C9+C11+C12+C14+C15+C16+C17+C18+C19</f>
        <v>1530000</v>
      </c>
      <c r="D20" s="345" t="s">
        <v>553</v>
      </c>
      <c r="E20" s="369">
        <f>+E9+E11+E13+E14+E15+E16+E17+E18+E19</f>
        <v>39197000</v>
      </c>
      <c r="F20" s="904"/>
    </row>
    <row r="21" spans="1:6" ht="12.95" customHeight="1" x14ac:dyDescent="0.25">
      <c r="A21" s="329" t="s">
        <v>505</v>
      </c>
      <c r="B21" s="370" t="s">
        <v>554</v>
      </c>
      <c r="C21" s="371">
        <f>+C22+C23+C24+C25+C26</f>
        <v>0</v>
      </c>
      <c r="D21" s="349" t="s">
        <v>510</v>
      </c>
      <c r="E21" s="372"/>
      <c r="F21" s="904"/>
    </row>
    <row r="22" spans="1:6" ht="12.95" customHeight="1" x14ac:dyDescent="0.25">
      <c r="A22" s="333" t="s">
        <v>508</v>
      </c>
      <c r="B22" s="373" t="s">
        <v>67</v>
      </c>
      <c r="C22" s="374"/>
      <c r="D22" s="349" t="s">
        <v>555</v>
      </c>
      <c r="E22" s="375"/>
      <c r="F22" s="904"/>
    </row>
    <row r="23" spans="1:6" ht="12.95" customHeight="1" x14ac:dyDescent="0.25">
      <c r="A23" s="329" t="s">
        <v>511</v>
      </c>
      <c r="B23" s="373" t="s">
        <v>556</v>
      </c>
      <c r="C23" s="374"/>
      <c r="D23" s="349" t="s">
        <v>516</v>
      </c>
      <c r="E23" s="375"/>
      <c r="F23" s="904"/>
    </row>
    <row r="24" spans="1:6" ht="12.95" customHeight="1" x14ac:dyDescent="0.25">
      <c r="A24" s="333" t="s">
        <v>514</v>
      </c>
      <c r="B24" s="373" t="s">
        <v>557</v>
      </c>
      <c r="C24" s="374"/>
      <c r="D24" s="349" t="s">
        <v>519</v>
      </c>
      <c r="E24" s="375"/>
      <c r="F24" s="904"/>
    </row>
    <row r="25" spans="1:6" ht="12.95" customHeight="1" x14ac:dyDescent="0.25">
      <c r="A25" s="329" t="s">
        <v>517</v>
      </c>
      <c r="B25" s="373" t="s">
        <v>558</v>
      </c>
      <c r="C25" s="374"/>
      <c r="D25" s="347" t="s">
        <v>522</v>
      </c>
      <c r="E25" s="375"/>
      <c r="F25" s="904"/>
    </row>
    <row r="26" spans="1:6" ht="12.95" customHeight="1" x14ac:dyDescent="0.25">
      <c r="A26" s="333" t="s">
        <v>520</v>
      </c>
      <c r="B26" s="376" t="s">
        <v>559</v>
      </c>
      <c r="C26" s="374"/>
      <c r="D26" s="349" t="s">
        <v>560</v>
      </c>
      <c r="E26" s="375"/>
      <c r="F26" s="904"/>
    </row>
    <row r="27" spans="1:6" ht="12.95" customHeight="1" x14ac:dyDescent="0.25">
      <c r="A27" s="329" t="s">
        <v>523</v>
      </c>
      <c r="B27" s="377" t="s">
        <v>561</v>
      </c>
      <c r="C27" s="378">
        <f>+C28+C29+C30+C31+C32</f>
        <v>0</v>
      </c>
      <c r="D27" s="379" t="s">
        <v>528</v>
      </c>
      <c r="E27" s="375"/>
      <c r="F27" s="904"/>
    </row>
    <row r="28" spans="1:6" ht="12.95" customHeight="1" x14ac:dyDescent="0.25">
      <c r="A28" s="333" t="s">
        <v>526</v>
      </c>
      <c r="B28" s="376" t="s">
        <v>562</v>
      </c>
      <c r="C28" s="374"/>
      <c r="D28" s="379" t="s">
        <v>563</v>
      </c>
      <c r="E28" s="375"/>
      <c r="F28" s="904"/>
    </row>
    <row r="29" spans="1:6" ht="12.95" customHeight="1" x14ac:dyDescent="0.25">
      <c r="A29" s="329" t="s">
        <v>529</v>
      </c>
      <c r="B29" s="376" t="s">
        <v>564</v>
      </c>
      <c r="C29" s="374"/>
      <c r="D29" s="380"/>
      <c r="E29" s="375"/>
      <c r="F29" s="904"/>
    </row>
    <row r="30" spans="1:6" ht="12.95" customHeight="1" x14ac:dyDescent="0.25">
      <c r="A30" s="333" t="s">
        <v>531</v>
      </c>
      <c r="B30" s="373" t="s">
        <v>565</v>
      </c>
      <c r="C30" s="374"/>
      <c r="D30" s="381"/>
      <c r="E30" s="375"/>
      <c r="F30" s="904"/>
    </row>
    <row r="31" spans="1:6" ht="12.95" customHeight="1" x14ac:dyDescent="0.25">
      <c r="A31" s="329" t="s">
        <v>534</v>
      </c>
      <c r="B31" s="382" t="s">
        <v>566</v>
      </c>
      <c r="C31" s="374"/>
      <c r="D31" s="339"/>
      <c r="E31" s="375"/>
      <c r="F31" s="904"/>
    </row>
    <row r="32" spans="1:6" ht="12.95" customHeight="1" thickBot="1" x14ac:dyDescent="0.3">
      <c r="A32" s="333" t="s">
        <v>537</v>
      </c>
      <c r="B32" s="383" t="s">
        <v>567</v>
      </c>
      <c r="C32" s="374"/>
      <c r="D32" s="381"/>
      <c r="E32" s="375"/>
      <c r="F32" s="904"/>
    </row>
    <row r="33" spans="1:6" ht="21.75" customHeight="1" thickBot="1" x14ac:dyDescent="0.3">
      <c r="A33" s="344" t="s">
        <v>540</v>
      </c>
      <c r="B33" s="345" t="s">
        <v>568</v>
      </c>
      <c r="C33" s="368">
        <f>+C21+C27</f>
        <v>0</v>
      </c>
      <c r="D33" s="345" t="s">
        <v>569</v>
      </c>
      <c r="E33" s="369">
        <f>SUM(E21:E32)</f>
        <v>0</v>
      </c>
      <c r="F33" s="904"/>
    </row>
    <row r="34" spans="1:6" ht="13.5" thickBot="1" x14ac:dyDescent="0.3">
      <c r="A34" s="344" t="s">
        <v>570</v>
      </c>
      <c r="B34" s="356" t="s">
        <v>571</v>
      </c>
      <c r="C34" s="384">
        <f>+C20+C33</f>
        <v>1530000</v>
      </c>
      <c r="D34" s="356" t="s">
        <v>572</v>
      </c>
      <c r="E34" s="384">
        <f>+E20+E33</f>
        <v>39197000</v>
      </c>
      <c r="F34" s="904"/>
    </row>
    <row r="35" spans="1:6" ht="13.5" thickBot="1" x14ac:dyDescent="0.3">
      <c r="A35" s="344" t="s">
        <v>573</v>
      </c>
      <c r="B35" s="356" t="s">
        <v>538</v>
      </c>
      <c r="C35" s="384">
        <f>IF(C20-E20&lt;0,E20-C20,"-")</f>
        <v>37667000</v>
      </c>
      <c r="D35" s="356" t="s">
        <v>539</v>
      </c>
      <c r="E35" s="384" t="str">
        <f>IF(C20-E20&gt;0,C20-E20,"-")</f>
        <v>-</v>
      </c>
      <c r="F35" s="904"/>
    </row>
    <row r="36" spans="1:6" ht="13.5" thickBot="1" x14ac:dyDescent="0.3">
      <c r="A36" s="344" t="s">
        <v>574</v>
      </c>
      <c r="B36" s="356" t="s">
        <v>541</v>
      </c>
      <c r="C36" s="384">
        <f>IF(C20+C21-E34&lt;0,E34-(C20+C21),"-")</f>
        <v>37667000</v>
      </c>
      <c r="D36" s="356" t="s">
        <v>542</v>
      </c>
      <c r="E36" s="384" t="str">
        <f>IF(C20+C21-E34&gt;0,C20+C21-E34,"-")</f>
        <v>-</v>
      </c>
      <c r="F36" s="904"/>
    </row>
  </sheetData>
  <mergeCells count="3">
    <mergeCell ref="D1:E1"/>
    <mergeCell ref="F4:F36"/>
    <mergeCell ref="A6:A7"/>
  </mergeCells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4</vt:i4>
      </vt:variant>
    </vt:vector>
  </HeadingPairs>
  <TitlesOfParts>
    <vt:vector size="25" baseType="lpstr">
      <vt:lpstr>1.1.mell. </vt:lpstr>
      <vt:lpstr>1.2. mell.</vt:lpstr>
      <vt:lpstr>1.3.Bevételek2017.</vt:lpstr>
      <vt:lpstr>1.4.Kiadások2017.</vt:lpstr>
      <vt:lpstr>1.5. KH bevétel</vt:lpstr>
      <vt:lpstr>1.6. KH kiadás</vt:lpstr>
      <vt:lpstr>1.7.KH</vt:lpstr>
      <vt:lpstr>2.1.Műk.mérl.mell 1 OLDAL  </vt:lpstr>
      <vt:lpstr>2.2.FElhm.mérl.  </vt:lpstr>
      <vt:lpstr>3.m.</vt:lpstr>
      <vt:lpstr>4. és 5. melléklet</vt:lpstr>
      <vt:lpstr>6. mell. </vt:lpstr>
      <vt:lpstr>7.cofog.bev</vt:lpstr>
      <vt:lpstr>8.cofog.kiad.</vt:lpstr>
      <vt:lpstr>9.m.</vt:lpstr>
      <vt:lpstr>10.m.közfog.</vt:lpstr>
      <vt:lpstr>11. m</vt:lpstr>
      <vt:lpstr>12. mell</vt:lpstr>
      <vt:lpstr>13.m</vt:lpstr>
      <vt:lpstr>14.m.likvid.t</vt:lpstr>
      <vt:lpstr>Munka1</vt:lpstr>
      <vt:lpstr>'1.2. mell.'!Nyomtatási_cím</vt:lpstr>
      <vt:lpstr>'1.7.KH'!Nyomtatási_cím</vt:lpstr>
      <vt:lpstr>'7.cofog.bev'!Nyomtatási_cím</vt:lpstr>
      <vt:lpstr>'8.cofog.kiad.'!Nyomtatási_cím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Andi</cp:lastModifiedBy>
  <cp:lastPrinted>2017-02-22T13:31:20Z</cp:lastPrinted>
  <dcterms:created xsi:type="dcterms:W3CDTF">2015-02-10T10:08:07Z</dcterms:created>
  <dcterms:modified xsi:type="dcterms:W3CDTF">2017-02-23T09:13:08Z</dcterms:modified>
</cp:coreProperties>
</file>