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Titles" localSheetId="0">Munka1!$60:$64</definedName>
    <definedName name="_xlnm.Print_Area" localSheetId="0">Munka1!$A$1:$I$87</definedName>
  </definedNames>
  <calcPr calcId="145621"/>
</workbook>
</file>

<file path=xl/calcChain.xml><?xml version="1.0" encoding="utf-8"?>
<calcChain xmlns="http://schemas.openxmlformats.org/spreadsheetml/2006/main">
  <c r="D53" i="1" l="1"/>
  <c r="H53" i="1"/>
  <c r="F54" i="1"/>
  <c r="F53" i="1" s="1"/>
  <c r="I57" i="1"/>
  <c r="I58" i="1"/>
  <c r="C21" i="1"/>
  <c r="D21" i="1"/>
  <c r="F21" i="1"/>
  <c r="G21" i="1"/>
  <c r="H21" i="1"/>
  <c r="B21" i="1"/>
  <c r="D25" i="1"/>
  <c r="F25" i="1"/>
  <c r="H25" i="1"/>
  <c r="B25" i="1"/>
  <c r="F33" i="1"/>
  <c r="I30" i="1"/>
  <c r="F70" i="1"/>
  <c r="G13" i="1" l="1"/>
  <c r="H13" i="1"/>
  <c r="F13" i="1"/>
  <c r="C13" i="1"/>
  <c r="D13" i="1"/>
  <c r="B13" i="1"/>
  <c r="E85" i="1" l="1"/>
  <c r="I85" i="1"/>
  <c r="I86" i="1"/>
  <c r="G83" i="1"/>
  <c r="H83" i="1"/>
  <c r="F83" i="1"/>
  <c r="F79" i="1"/>
  <c r="B74" i="1" l="1"/>
  <c r="I32" i="1" l="1"/>
  <c r="I66" i="1" l="1"/>
  <c r="I67" i="1"/>
  <c r="I68" i="1"/>
  <c r="I69" i="1"/>
  <c r="F65" i="1"/>
  <c r="G70" i="1"/>
  <c r="G65" i="1" s="1"/>
  <c r="H70" i="1"/>
  <c r="H65" i="1" s="1"/>
  <c r="I71" i="1"/>
  <c r="I72" i="1"/>
  <c r="I73" i="1"/>
  <c r="I74" i="1"/>
  <c r="I75" i="1"/>
  <c r="I77" i="1"/>
  <c r="I78" i="1"/>
  <c r="G79" i="1"/>
  <c r="G76" i="1" s="1"/>
  <c r="H79" i="1"/>
  <c r="H76" i="1" s="1"/>
  <c r="I80" i="1"/>
  <c r="I81" i="1"/>
  <c r="I84" i="1"/>
  <c r="I83" i="1" s="1"/>
  <c r="G6" i="1"/>
  <c r="H6" i="1"/>
  <c r="I7" i="1"/>
  <c r="F6" i="1"/>
  <c r="I8" i="1"/>
  <c r="I9" i="1"/>
  <c r="I10" i="1"/>
  <c r="I11" i="1"/>
  <c r="I12" i="1"/>
  <c r="I14" i="1"/>
  <c r="F16" i="1"/>
  <c r="F15" i="1" s="1"/>
  <c r="G16" i="1"/>
  <c r="H16" i="1"/>
  <c r="I17" i="1"/>
  <c r="I18" i="1"/>
  <c r="I19" i="1"/>
  <c r="I20" i="1"/>
  <c r="I22" i="1"/>
  <c r="I23" i="1"/>
  <c r="I24" i="1"/>
  <c r="I26" i="1"/>
  <c r="G27" i="1"/>
  <c r="I28" i="1"/>
  <c r="I29" i="1"/>
  <c r="I31" i="1"/>
  <c r="G33" i="1"/>
  <c r="H33" i="1"/>
  <c r="I34" i="1"/>
  <c r="I33" i="1" s="1"/>
  <c r="G35" i="1"/>
  <c r="H35" i="1"/>
  <c r="I36" i="1"/>
  <c r="I35" i="1" s="1"/>
  <c r="F37" i="1"/>
  <c r="G37" i="1"/>
  <c r="I38" i="1"/>
  <c r="I39" i="1"/>
  <c r="F41" i="1"/>
  <c r="G41" i="1"/>
  <c r="I42" i="1"/>
  <c r="I43" i="1"/>
  <c r="I44" i="1"/>
  <c r="F45" i="1"/>
  <c r="G45" i="1"/>
  <c r="H45" i="1"/>
  <c r="I46" i="1"/>
  <c r="I47" i="1"/>
  <c r="I48" i="1"/>
  <c r="F49" i="1"/>
  <c r="G49" i="1"/>
  <c r="H49" i="1"/>
  <c r="I50" i="1"/>
  <c r="I51" i="1"/>
  <c r="G54" i="1"/>
  <c r="G53" i="1" s="1"/>
  <c r="I55" i="1"/>
  <c r="I56" i="1"/>
  <c r="H15" i="1" l="1"/>
  <c r="H5" i="1" s="1"/>
  <c r="H52" i="1" s="1"/>
  <c r="H59" i="1" s="1"/>
  <c r="I27" i="1"/>
  <c r="I25" i="1" s="1"/>
  <c r="G25" i="1"/>
  <c r="G15" i="1" s="1"/>
  <c r="G5" i="1" s="1"/>
  <c r="I21" i="1"/>
  <c r="I79" i="1"/>
  <c r="H82" i="1"/>
  <c r="H87" i="1" s="1"/>
  <c r="I41" i="1"/>
  <c r="G40" i="1"/>
  <c r="I45" i="1"/>
  <c r="I37" i="1"/>
  <c r="I54" i="1"/>
  <c r="I53" i="1" s="1"/>
  <c r="I49" i="1"/>
  <c r="F40" i="1"/>
  <c r="I16" i="1"/>
  <c r="I13" i="1"/>
  <c r="I6" i="1"/>
  <c r="F76" i="1"/>
  <c r="I76" i="1" s="1"/>
  <c r="I70" i="1"/>
  <c r="G82" i="1"/>
  <c r="G87" i="1" s="1"/>
  <c r="I65" i="1"/>
  <c r="F35" i="1"/>
  <c r="I15" i="1" l="1"/>
  <c r="I5" i="1" s="1"/>
  <c r="G52" i="1"/>
  <c r="G59" i="1" s="1"/>
  <c r="I40" i="1"/>
  <c r="F5" i="1"/>
  <c r="F52" i="1" s="1"/>
  <c r="F59" i="1" s="1"/>
  <c r="F82" i="1"/>
  <c r="F87" i="1" s="1"/>
  <c r="B70" i="1"/>
  <c r="B65" i="1" s="1"/>
  <c r="I52" i="1" l="1"/>
  <c r="I59" i="1" s="1"/>
  <c r="I82" i="1"/>
  <c r="I87" i="1" s="1"/>
  <c r="C70" i="1"/>
  <c r="D70" i="1"/>
  <c r="E75" i="1"/>
  <c r="C33" i="1"/>
  <c r="D33" i="1"/>
  <c r="B33" i="1"/>
  <c r="E34" i="1"/>
  <c r="E33" i="1" s="1"/>
  <c r="E23" i="1"/>
  <c r="E24" i="1"/>
  <c r="E26" i="1"/>
  <c r="B16" i="1"/>
  <c r="E20" i="1"/>
  <c r="C16" i="1"/>
  <c r="D16" i="1"/>
  <c r="D15" i="1" s="1"/>
  <c r="B15" i="1" l="1"/>
  <c r="E84" i="1"/>
  <c r="E81" i="1"/>
  <c r="E80" i="1"/>
  <c r="E77" i="1"/>
  <c r="C79" i="1"/>
  <c r="D79" i="1"/>
  <c r="E71" i="1"/>
  <c r="E68" i="1"/>
  <c r="E67" i="1"/>
  <c r="E66" i="1"/>
  <c r="E69" i="1"/>
  <c r="E74" i="1"/>
  <c r="E78" i="1"/>
  <c r="E73" i="1"/>
  <c r="E72" i="1" l="1"/>
  <c r="E70" i="1" s="1"/>
  <c r="C49" i="1"/>
  <c r="D49" i="1"/>
  <c r="C45" i="1"/>
  <c r="D45" i="1"/>
  <c r="E36" i="1"/>
  <c r="E35" i="1" s="1"/>
  <c r="D35" i="1"/>
  <c r="D6" i="1"/>
  <c r="D5" i="1" l="1"/>
  <c r="D52" i="1" s="1"/>
  <c r="D59" i="1" s="1"/>
  <c r="B54" i="1"/>
  <c r="B53" i="1" s="1"/>
  <c r="C54" i="1"/>
  <c r="C53" i="1" s="1"/>
  <c r="C83" i="1"/>
  <c r="D83" i="1"/>
  <c r="C76" i="1"/>
  <c r="D76" i="1"/>
  <c r="C65" i="1"/>
  <c r="D65" i="1"/>
  <c r="B83" i="1"/>
  <c r="B79" i="1"/>
  <c r="C41" i="1"/>
  <c r="C37" i="1"/>
  <c r="C35" i="1"/>
  <c r="E31" i="1"/>
  <c r="C27" i="1"/>
  <c r="C25" i="1" s="1"/>
  <c r="C15" i="1" s="1"/>
  <c r="C6" i="1"/>
  <c r="B49" i="1"/>
  <c r="B45" i="1"/>
  <c r="B41" i="1"/>
  <c r="B37" i="1"/>
  <c r="B35" i="1"/>
  <c r="E65" i="1" l="1"/>
  <c r="E27" i="1"/>
  <c r="D82" i="1"/>
  <c r="D87" i="1" s="1"/>
  <c r="E79" i="1"/>
  <c r="B76" i="1"/>
  <c r="E76" i="1" s="1"/>
  <c r="E83" i="1"/>
  <c r="C82" i="1"/>
  <c r="C87" i="1" s="1"/>
  <c r="C40" i="1"/>
  <c r="B40" i="1"/>
  <c r="B82" i="1" l="1"/>
  <c r="B87" i="1" s="1"/>
  <c r="C5" i="1"/>
  <c r="E82" i="1" l="1"/>
  <c r="E87" i="1" s="1"/>
  <c r="C52" i="1"/>
  <c r="C59" i="1" s="1"/>
  <c r="B6" i="1"/>
  <c r="E7" i="1"/>
  <c r="E8" i="1"/>
  <c r="E9" i="1"/>
  <c r="E10" i="1"/>
  <c r="E11" i="1"/>
  <c r="E12" i="1"/>
  <c r="E14" i="1"/>
  <c r="E17" i="1"/>
  <c r="E18" i="1"/>
  <c r="E19" i="1"/>
  <c r="E22" i="1"/>
  <c r="E21" i="1" s="1"/>
  <c r="E28" i="1"/>
  <c r="E29" i="1"/>
  <c r="E38" i="1"/>
  <c r="E39" i="1"/>
  <c r="E42" i="1"/>
  <c r="E43" i="1"/>
  <c r="E44" i="1"/>
  <c r="E46" i="1"/>
  <c r="E47" i="1"/>
  <c r="E48" i="1"/>
  <c r="E50" i="1"/>
  <c r="E51" i="1"/>
  <c r="E55" i="1"/>
  <c r="E56" i="1"/>
  <c r="E25" i="1" l="1"/>
  <c r="E16" i="1"/>
  <c r="E37" i="1"/>
  <c r="B5" i="1"/>
  <c r="B52" i="1" s="1"/>
  <c r="B59" i="1" s="1"/>
  <c r="E13" i="1"/>
  <c r="E6" i="1"/>
  <c r="E54" i="1"/>
  <c r="E53" i="1" s="1"/>
  <c r="E41" i="1"/>
  <c r="E49" i="1"/>
  <c r="E45" i="1"/>
  <c r="E15" i="1" l="1"/>
  <c r="E5" i="1" s="1"/>
  <c r="E40" i="1"/>
  <c r="E52" i="1" l="1"/>
  <c r="E59" i="1" s="1"/>
</calcChain>
</file>

<file path=xl/sharedStrings.xml><?xml version="1.0" encoding="utf-8"?>
<sst xmlns="http://schemas.openxmlformats.org/spreadsheetml/2006/main" count="104" uniqueCount="90">
  <si>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</si>
  <si>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</si>
  <si>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</si>
  <si>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</si>
  <si>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</si>
  <si>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</si>
  <si>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1.1.4. Kulturális feladatok támogatása</t>
  </si>
  <si>
    <t>1.1.5. Működési célú központosított előirányzatok</t>
  </si>
  <si>
    <t>1.1.6. Helyi önkormányzatok kiegészítő támogatásai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</si>
  <si>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</si>
  <si>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</si>
  <si>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</si>
  <si>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</si>
  <si>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</si>
  <si>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1.3.2.1. Állandó jelleggel végzett iparűzési adó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</si>
  <si>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</si>
  <si>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</si>
  <si>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</si>
  <si>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</si>
  <si>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</si>
  <si>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</si>
  <si>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</si>
  <si>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</si>
  <si>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</si>
  <si>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</si>
  <si>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</si>
  <si>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</si>
  <si>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</si>
  <si>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</si>
  <si>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</si>
  <si>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</si>
  <si>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</si>
  <si>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</si>
  <si>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</si>
  <si>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</si>
  <si>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</si>
  <si>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</si>
  <si>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</si>
  <si>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</si>
  <si>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</si>
  <si>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</si>
  <si>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</si>
  <si>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</si>
  <si>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2.3. Egyéb felhalmozási célú kiadások</t>
  </si>
  <si>
    <t>2.3.2. Felhalm.célú támogatások államháztartáson kívülre</t>
  </si>
  <si>
    <t>Költségvetési kiadások összesen</t>
  </si>
  <si>
    <t>KIADÁSOK ÖSSZESEN</t>
  </si>
  <si>
    <t>2.1. Felhalmozási célú támogatások államháztart. belülről</t>
  </si>
  <si>
    <t>2.1.1. Felhalmozási célú önkormányzati támogatások</t>
  </si>
  <si>
    <t>2016. évi eredeti előirányzat</t>
  </si>
  <si>
    <t>1.1.1. Helyi önkormányzatok általános működési támogatása</t>
  </si>
  <si>
    <t>1.1.3.Atelepülési önkormányzatok szociális,  gyermekjóléti és gyermekétkeztetési feladatainak támogatása</t>
  </si>
  <si>
    <t>1.3.1.4. Idegenforgalmi adó épület után</t>
  </si>
  <si>
    <t>1.3.2. Termékek és szolgáltatások adói</t>
  </si>
  <si>
    <t>1.3.2.2. Helyi önkormányzatokat megillető belföldi gépjármű adó bevételei</t>
  </si>
  <si>
    <t>1.3.2.3. Idegenforgalmi adó tartózkodás után</t>
  </si>
  <si>
    <t>1.3.3. Egyéb közhatalmi bevételek</t>
  </si>
  <si>
    <t>1.3.4. Jövedelemadók</t>
  </si>
  <si>
    <t>1.3.4.1. Termőföld bérbeadása miatti szja bevétel</t>
  </si>
  <si>
    <t>1.5.5. Tartalékok</t>
  </si>
  <si>
    <t xml:space="preserve">Mezőtúr Város Önkormányzata (önkormányzat és intézményei) 2016. évi összevont bevételei               </t>
  </si>
  <si>
    <t>Mezőtúr Város Önkormányzata (önkormányzat és intézményei) 2016. évi összevont kiadásai</t>
  </si>
  <si>
    <t>2016. évi módosított előirányzat</t>
  </si>
  <si>
    <t>1.1.Működési célú támogatások államháztartáson belülről -  Normatív állami támogatások</t>
  </si>
  <si>
    <t>1.2. Működési célú támogatások államháztartáson belülről - egyéb nem normatív jellegű támogatások</t>
  </si>
  <si>
    <t>1.1.2. A települési önkormányzatok egyes köznevelési feladatainak támogatása</t>
  </si>
  <si>
    <t>Állam-igazgatási  feladat</t>
  </si>
  <si>
    <t>adatok Ft-ban</t>
  </si>
  <si>
    <t>1.4. Működési bevételek</t>
  </si>
  <si>
    <t>1.2. Munkaadókat terhelő járulékok és szociális hozzájárulási adó</t>
  </si>
  <si>
    <t>1.1. Személyi juttatások</t>
  </si>
  <si>
    <t>1.3. Dologi kiadások</t>
  </si>
  <si>
    <t>2.1. Beruházási kiadások</t>
  </si>
  <si>
    <t>2.2. Felújítási kiadások</t>
  </si>
  <si>
    <t>3. Finanszírozási kiadások</t>
  </si>
  <si>
    <t>3.1. Hosszú lejáratú hitelek, kölcsönök törlesztése</t>
  </si>
  <si>
    <t>2.3.1.Felhalm.célú támogatások államháztartáson belülre</t>
  </si>
  <si>
    <t xml:space="preserve">Egyéb működési célú támogatások bevételei </t>
  </si>
  <si>
    <t>1.3.3.1. Igazgatási, szolgáltatási díj bevételei</t>
  </si>
  <si>
    <t>1.3.3.2. Környezetvédelmi bírság</t>
  </si>
  <si>
    <t>1.3.3.3. Építésügyi bírság</t>
  </si>
  <si>
    <t>1.3.3.4. Önkormányzatokat megillető helyszíni és szabálysértési bírság</t>
  </si>
  <si>
    <t>1.3.3.5. Egyéb bírság bevételei</t>
  </si>
  <si>
    <t>1.3.3.6. Helyi adópótlék, adóbírság</t>
  </si>
  <si>
    <t>1.3.3.7. Egyéb közhatalmi bevétel ("pálinkaadó")</t>
  </si>
  <si>
    <t>3.1. Előző évi maradvány igénybevétele</t>
  </si>
  <si>
    <t xml:space="preserve">3.2. Államháztartáson belüli megelőlegzés </t>
  </si>
  <si>
    <t>3.2. Államháztartáson belüli megelőlegzés visszafizetése</t>
  </si>
  <si>
    <t>3.3. Lekötött bankbetét megszüntetése</t>
  </si>
  <si>
    <t>3.3. Pénzeszközök lekötött bankbetétként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</si>
</sst>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3" fontId="3" fillId="0" borderId="4" xfId="1" applyNumberFormat="1" applyFont="1" applyFill="1" applyBorder="1"/>
    <xf numFmtId="0" fontId="7" fillId="0" borderId="0" xfId="0" applyFont="1" applyFill="1"/>
    <xf numFmtId="0" fontId="4" fillId="0" borderId="0" xfId="0" applyFont="1" applyFill="1"/>
    <xf numFmtId="3" fontId="2" fillId="0" borderId="0" xfId="1" applyNumberFormat="1" applyFont="1" applyFill="1" applyBorder="1"/>
    <xf numFmtId="3" fontId="7" fillId="0" borderId="0" xfId="0" applyNumberFormat="1" applyFont="1" applyFill="1"/>
    <xf numFmtId="3" fontId="2" fillId="0" borderId="15" xfId="1" applyNumberFormat="1" applyFont="1" applyFill="1" applyBorder="1"/>
    <xf numFmtId="3" fontId="2" fillId="0" borderId="16" xfId="1" applyNumberFormat="1" applyFont="1" applyFill="1" applyBorder="1"/>
    <xf numFmtId="164" fontId="2" fillId="0" borderId="15" xfId="1" applyNumberFormat="1" applyFont="1" applyFill="1" applyBorder="1"/>
    <xf numFmtId="164" fontId="2" fillId="0" borderId="16" xfId="1" applyNumberFormat="1" applyFont="1" applyFill="1" applyBorder="1"/>
    <xf numFmtId="164" fontId="4" fillId="0" borderId="4" xfId="1" applyNumberFormat="1" applyFont="1" applyFill="1" applyBorder="1" applyAlignment="1">
      <alignment horizontal="right"/>
    </xf>
    <xf numFmtId="164" fontId="8" fillId="0" borderId="4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18" xfId="1" applyNumberFormat="1" applyFont="1" applyFill="1" applyBorder="1" applyAlignment="1">
      <alignment horizontal="right"/>
    </xf>
    <xf numFmtId="164" fontId="2" fillId="0" borderId="19" xfId="1" applyNumberFormat="1" applyFont="1" applyFill="1" applyBorder="1" applyAlignment="1"/>
    <xf numFmtId="164" fontId="2" fillId="0" borderId="14" xfId="1" applyNumberFormat="1" applyFont="1" applyFill="1" applyBorder="1"/>
    <xf numFmtId="164" fontId="2" fillId="0" borderId="10" xfId="1" applyNumberFormat="1" applyFont="1" applyFill="1" applyBorder="1" applyAlignment="1"/>
    <xf numFmtId="164" fontId="4" fillId="0" borderId="9" xfId="1" applyNumberFormat="1" applyFont="1" applyFill="1" applyBorder="1" applyAlignment="1">
      <alignment horizontal="right"/>
    </xf>
    <xf numFmtId="164" fontId="2" fillId="0" borderId="17" xfId="1" applyNumberFormat="1" applyFont="1" applyFill="1" applyBorder="1" applyAlignment="1">
      <alignment horizontal="right"/>
    </xf>
    <xf numFmtId="3" fontId="4" fillId="0" borderId="4" xfId="1" applyNumberFormat="1" applyFont="1" applyFill="1" applyBorder="1"/>
    <xf numFmtId="3" fontId="8" fillId="0" borderId="4" xfId="1" applyNumberFormat="1" applyFont="1" applyFill="1" applyBorder="1"/>
    <xf numFmtId="3" fontId="5" fillId="0" borderId="7" xfId="1" applyNumberFormat="1" applyFont="1" applyFill="1" applyBorder="1"/>
    <xf numFmtId="3" fontId="5" fillId="0" borderId="8" xfId="1" applyNumberFormat="1" applyFont="1" applyFill="1" applyBorder="1"/>
    <xf numFmtId="3" fontId="5" fillId="0" borderId="10" xfId="1" applyNumberFormat="1" applyFont="1" applyFill="1" applyBorder="1"/>
    <xf numFmtId="3" fontId="5" fillId="0" borderId="13" xfId="1" applyNumberFormat="1" applyFont="1" applyFill="1" applyBorder="1"/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/>
    <xf numFmtId="3" fontId="5" fillId="0" borderId="6" xfId="1" applyNumberFormat="1" applyFont="1" applyFill="1" applyBorder="1"/>
    <xf numFmtId="3" fontId="4" fillId="0" borderId="9" xfId="1" applyNumberFormat="1" applyFont="1" applyFill="1" applyBorder="1"/>
    <xf numFmtId="3" fontId="4" fillId="0" borderId="10" xfId="1" applyNumberFormat="1" applyFont="1" applyFill="1" applyBorder="1"/>
    <xf numFmtId="3" fontId="2" fillId="0" borderId="10" xfId="1" applyNumberFormat="1" applyFont="1" applyFill="1" applyBorder="1"/>
    <xf numFmtId="3" fontId="3" fillId="0" borderId="9" xfId="1" applyNumberFormat="1" applyFont="1" applyFill="1" applyBorder="1"/>
    <xf numFmtId="3" fontId="2" fillId="0" borderId="13" xfId="1" applyNumberFormat="1" applyFont="1" applyFill="1" applyBorder="1"/>
    <xf numFmtId="3" fontId="4" fillId="0" borderId="11" xfId="1" applyNumberFormat="1" applyFont="1" applyFill="1" applyBorder="1"/>
    <xf numFmtId="3" fontId="4" fillId="0" borderId="12" xfId="1" applyNumberFormat="1" applyFont="1" applyFill="1" applyBorder="1"/>
    <xf numFmtId="3" fontId="4" fillId="0" borderId="13" xfId="1" applyNumberFormat="1" applyFont="1" applyFill="1" applyBorder="1"/>
    <xf numFmtId="3" fontId="2" fillId="0" borderId="17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3" fontId="5" fillId="0" borderId="17" xfId="1" applyNumberFormat="1" applyFont="1" applyFill="1" applyBorder="1"/>
    <xf numFmtId="3" fontId="5" fillId="0" borderId="18" xfId="1" applyNumberFormat="1" applyFont="1" applyFill="1" applyBorder="1"/>
    <xf numFmtId="3" fontId="5" fillId="0" borderId="19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2" fillId="0" borderId="6" xfId="1" applyNumberFormat="1" applyFont="1" applyFill="1" applyBorder="1"/>
    <xf numFmtId="3" fontId="2" fillId="0" borderId="7" xfId="1" applyNumberFormat="1" applyFont="1" applyFill="1" applyBorder="1"/>
    <xf numFmtId="3" fontId="2" fillId="0" borderId="8" xfId="1" applyNumberFormat="1" applyFont="1" applyFill="1" applyBorder="1"/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2" fillId="0" borderId="29" xfId="1" applyFont="1" applyFill="1" applyBorder="1" applyAlignment="1">
      <alignment horizontal="center"/>
    </xf>
    <xf numFmtId="0" fontId="5" fillId="0" borderId="27" xfId="1" applyFont="1" applyFill="1" applyBorder="1" applyAlignment="1">
      <alignment wrapText="1"/>
    </xf>
    <xf numFmtId="164" fontId="5" fillId="0" borderId="6" xfId="1" applyNumberFormat="1" applyFont="1" applyFill="1" applyBorder="1" applyAlignment="1"/>
    <xf numFmtId="164" fontId="5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0" fontId="4" fillId="0" borderId="30" xfId="1" applyFont="1" applyFill="1" applyBorder="1" applyAlignment="1">
      <alignment horizontal="left" indent="2"/>
    </xf>
    <xf numFmtId="164" fontId="4" fillId="0" borderId="9" xfId="1" applyNumberFormat="1" applyFont="1" applyFill="1" applyBorder="1" applyAlignment="1"/>
    <xf numFmtId="164" fontId="4" fillId="0" borderId="4" xfId="1" applyNumberFormat="1" applyFont="1" applyFill="1" applyBorder="1" applyAlignment="1"/>
    <xf numFmtId="0" fontId="4" fillId="0" borderId="30" xfId="1" applyFont="1" applyFill="1" applyBorder="1" applyAlignment="1">
      <alignment horizontal="left" wrapText="1" indent="2"/>
    </xf>
    <xf numFmtId="14" fontId="4" fillId="0" borderId="30" xfId="1" applyNumberFormat="1" applyFont="1" applyFill="1" applyBorder="1" applyAlignment="1">
      <alignment horizontal="left" wrapText="1" indent="2"/>
    </xf>
    <xf numFmtId="14" fontId="4" fillId="0" borderId="30" xfId="1" applyNumberFormat="1" applyFont="1" applyFill="1" applyBorder="1" applyAlignment="1">
      <alignment horizontal="left" indent="2"/>
    </xf>
    <xf numFmtId="0" fontId="4" fillId="0" borderId="28" xfId="1" applyFont="1" applyFill="1" applyBorder="1" applyAlignment="1">
      <alignment horizontal="left" indent="2"/>
    </xf>
    <xf numFmtId="164" fontId="4" fillId="0" borderId="11" xfId="1" applyNumberFormat="1" applyFont="1" applyFill="1" applyBorder="1" applyAlignment="1"/>
    <xf numFmtId="164" fontId="4" fillId="0" borderId="12" xfId="1" applyNumberFormat="1" applyFont="1" applyFill="1" applyBorder="1" applyAlignment="1"/>
    <xf numFmtId="164" fontId="2" fillId="0" borderId="13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3" fillId="0" borderId="12" xfId="1" applyNumberFormat="1" applyFont="1" applyFill="1" applyBorder="1" applyAlignment="1"/>
    <xf numFmtId="0" fontId="5" fillId="0" borderId="27" xfId="1" applyFont="1" applyFill="1" applyBorder="1" applyAlignment="1"/>
    <xf numFmtId="0" fontId="3" fillId="0" borderId="30" xfId="1" applyFont="1" applyFill="1" applyBorder="1" applyAlignment="1"/>
    <xf numFmtId="164" fontId="3" fillId="0" borderId="9" xfId="1" applyNumberFormat="1" applyFont="1" applyFill="1" applyBorder="1" applyAlignment="1"/>
    <xf numFmtId="164" fontId="3" fillId="0" borderId="4" xfId="1" applyNumberFormat="1" applyFont="1" applyFill="1" applyBorder="1" applyAlignment="1"/>
    <xf numFmtId="16" fontId="4" fillId="0" borderId="30" xfId="1" applyNumberFormat="1" applyFont="1" applyFill="1" applyBorder="1" applyAlignment="1">
      <alignment horizontal="left" indent="2"/>
    </xf>
    <xf numFmtId="0" fontId="3" fillId="0" borderId="30" xfId="1" applyFont="1" applyFill="1" applyBorder="1" applyAlignment="1">
      <alignment horizontal="left" indent="2"/>
    </xf>
    <xf numFmtId="164" fontId="4" fillId="0" borderId="11" xfId="1" applyNumberFormat="1" applyFont="1" applyFill="1" applyBorder="1" applyAlignment="1">
      <alignment horizontal="right"/>
    </xf>
    <xf numFmtId="164" fontId="4" fillId="0" borderId="12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4" fillId="0" borderId="30" xfId="1" applyFont="1" applyFill="1" applyBorder="1" applyAlignment="1">
      <alignment horizontal="left" wrapText="1" indent="3"/>
    </xf>
    <xf numFmtId="0" fontId="4" fillId="0" borderId="28" xfId="1" applyFont="1" applyFill="1" applyBorder="1" applyAlignment="1">
      <alignment horizontal="left" indent="3"/>
    </xf>
    <xf numFmtId="164" fontId="8" fillId="0" borderId="12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0" fontId="5" fillId="0" borderId="27" xfId="1" applyFont="1" applyFill="1" applyBorder="1" applyAlignment="1">
      <alignment horizontal="left"/>
    </xf>
    <xf numFmtId="0" fontId="2" fillId="0" borderId="3" xfId="1" applyFont="1" applyFill="1" applyBorder="1" applyAlignment="1"/>
    <xf numFmtId="0" fontId="4" fillId="0" borderId="0" xfId="1" applyFont="1" applyFill="1" applyBorder="1"/>
    <xf numFmtId="0" fontId="2" fillId="0" borderId="32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3" fontId="2" fillId="0" borderId="32" xfId="1" applyNumberFormat="1" applyFont="1" applyFill="1" applyBorder="1"/>
    <xf numFmtId="3" fontId="2" fillId="0" borderId="22" xfId="1" applyNumberFormat="1" applyFont="1" applyFill="1" applyBorder="1"/>
    <xf numFmtId="0" fontId="5" fillId="0" borderId="1" xfId="1" applyFont="1" applyFill="1" applyBorder="1"/>
    <xf numFmtId="3" fontId="5" fillId="0" borderId="31" xfId="1" applyNumberFormat="1" applyFont="1" applyFill="1" applyBorder="1"/>
    <xf numFmtId="3" fontId="5" fillId="0" borderId="24" xfId="1" applyNumberFormat="1" applyFont="1" applyFill="1" applyBorder="1"/>
    <xf numFmtId="0" fontId="5" fillId="0" borderId="1" xfId="1" applyFont="1" applyFill="1" applyBorder="1" applyAlignment="1">
      <alignment wrapText="1"/>
    </xf>
    <xf numFmtId="14" fontId="5" fillId="0" borderId="2" xfId="1" applyNumberFormat="1" applyFont="1" applyFill="1" applyBorder="1"/>
    <xf numFmtId="3" fontId="5" fillId="0" borderId="32" xfId="1" applyNumberFormat="1" applyFont="1" applyFill="1" applyBorder="1"/>
    <xf numFmtId="3" fontId="5" fillId="0" borderId="22" xfId="1" applyNumberFormat="1" applyFont="1" applyFill="1" applyBorder="1"/>
    <xf numFmtId="14" fontId="5" fillId="0" borderId="36" xfId="1" applyNumberFormat="1" applyFont="1" applyFill="1" applyBorder="1"/>
    <xf numFmtId="3" fontId="5" fillId="0" borderId="33" xfId="1" applyNumberFormat="1" applyFont="1" applyFill="1" applyBorder="1"/>
    <xf numFmtId="3" fontId="5" fillId="0" borderId="20" xfId="1" applyNumberFormat="1" applyFont="1" applyFill="1" applyBorder="1"/>
    <xf numFmtId="0" fontId="4" fillId="0" borderId="38" xfId="1" applyFont="1" applyFill="1" applyBorder="1" applyAlignment="1">
      <alignment horizontal="left" wrapText="1" indent="2"/>
    </xf>
    <xf numFmtId="3" fontId="3" fillId="0" borderId="34" xfId="1" applyNumberFormat="1" applyFont="1" applyFill="1" applyBorder="1"/>
    <xf numFmtId="3" fontId="4" fillId="0" borderId="23" xfId="1" applyNumberFormat="1" applyFont="1" applyFill="1" applyBorder="1"/>
    <xf numFmtId="3" fontId="4" fillId="0" borderId="34" xfId="1" applyNumberFormat="1" applyFont="1" applyFill="1" applyBorder="1"/>
    <xf numFmtId="0" fontId="4" fillId="0" borderId="37" xfId="1" applyFont="1" applyFill="1" applyBorder="1" applyAlignment="1">
      <alignment horizontal="left" indent="2"/>
    </xf>
    <xf numFmtId="3" fontId="4" fillId="0" borderId="35" xfId="1" applyNumberFormat="1" applyFont="1" applyFill="1" applyBorder="1"/>
    <xf numFmtId="3" fontId="4" fillId="0" borderId="21" xfId="1" applyNumberFormat="1" applyFont="1" applyFill="1" applyBorder="1"/>
    <xf numFmtId="0" fontId="2" fillId="0" borderId="1" xfId="1" applyFont="1" applyFill="1" applyBorder="1" applyAlignment="1">
      <alignment horizontal="center"/>
    </xf>
    <xf numFmtId="3" fontId="2" fillId="0" borderId="31" xfId="1" applyNumberFormat="1" applyFont="1" applyFill="1" applyBorder="1"/>
    <xf numFmtId="3" fontId="2" fillId="0" borderId="24" xfId="1" applyNumberFormat="1" applyFont="1" applyFill="1" applyBorder="1"/>
    <xf numFmtId="0" fontId="5" fillId="0" borderId="1" xfId="1" applyFont="1" applyFill="1" applyBorder="1" applyAlignment="1">
      <alignment horizontal="left"/>
    </xf>
    <xf numFmtId="0" fontId="5" fillId="0" borderId="36" xfId="1" applyFont="1" applyFill="1" applyBorder="1"/>
    <xf numFmtId="3" fontId="5" fillId="0" borderId="23" xfId="1" applyNumberFormat="1" applyFont="1" applyFill="1" applyBorder="1"/>
    <xf numFmtId="3" fontId="5" fillId="0" borderId="21" xfId="1" applyNumberFormat="1" applyFont="1" applyFill="1" applyBorder="1"/>
    <xf numFmtId="0" fontId="2" fillId="0" borderId="1" xfId="1" applyFont="1" applyFill="1" applyBorder="1"/>
    <xf numFmtId="0" fontId="2" fillId="0" borderId="36" xfId="1" applyFont="1" applyFill="1" applyBorder="1"/>
    <xf numFmtId="0" fontId="4" fillId="0" borderId="38" xfId="1" applyFont="1" applyFill="1" applyBorder="1" applyAlignment="1">
      <alignment horizontal="left" indent="2"/>
    </xf>
    <xf numFmtId="0" fontId="2" fillId="0" borderId="2" xfId="1" applyFont="1" applyFill="1" applyBorder="1"/>
    <xf numFmtId="3" fontId="2" fillId="0" borderId="39" xfId="1" applyNumberFormat="1" applyFont="1" applyFill="1" applyBorder="1"/>
    <xf numFmtId="0" fontId="4" fillId="0" borderId="40" xfId="1" applyFont="1" applyFill="1" applyBorder="1" applyAlignment="1">
      <alignment horizontal="left" indent="2"/>
    </xf>
    <xf numFmtId="3" fontId="4" fillId="0" borderId="25" xfId="1" applyNumberFormat="1" applyFont="1" applyFill="1" applyBorder="1"/>
    <xf numFmtId="3" fontId="4" fillId="0" borderId="5" xfId="1" applyNumberFormat="1" applyFont="1" applyFill="1" applyBorder="1"/>
    <xf numFmtId="3" fontId="2" fillId="0" borderId="26" xfId="1" applyNumberFormat="1" applyFont="1" applyFill="1" applyBorder="1"/>
    <xf numFmtId="49" fontId="4" fillId="0" borderId="2" xfId="1" applyNumberFormat="1" applyFont="1" applyFill="1" applyBorder="1" applyAlignment="1">
      <alignment horizontal="left" indent="2"/>
    </xf>
    <xf numFmtId="3" fontId="2" fillId="0" borderId="27" xfId="1" applyNumberFormat="1" applyFont="1" applyFill="1" applyBorder="1"/>
    <xf numFmtId="3" fontId="2" fillId="0" borderId="41" xfId="1" applyNumberFormat="1" applyFont="1" applyFill="1" applyBorder="1"/>
    <xf numFmtId="3" fontId="2" fillId="0" borderId="42" xfId="1" applyNumberFormat="1" applyFont="1" applyFill="1" applyBorder="1"/>
    <xf numFmtId="164" fontId="5" fillId="0" borderId="27" xfId="1" applyNumberFormat="1" applyFont="1" applyFill="1" applyBorder="1" applyAlignment="1"/>
    <xf numFmtId="164" fontId="5" fillId="0" borderId="33" xfId="1" applyNumberFormat="1" applyFont="1" applyFill="1" applyBorder="1" applyAlignment="1"/>
    <xf numFmtId="0" fontId="3" fillId="0" borderId="30" xfId="1" applyFont="1" applyFill="1" applyBorder="1" applyAlignment="1">
      <alignment horizontal="left" indent="1"/>
    </xf>
    <xf numFmtId="164" fontId="3" fillId="0" borderId="30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4" fillId="0" borderId="30" xfId="1" applyNumberFormat="1" applyFont="1" applyFill="1" applyBorder="1" applyAlignment="1"/>
    <xf numFmtId="164" fontId="2" fillId="0" borderId="43" xfId="1" applyNumberFormat="1" applyFont="1" applyFill="1" applyBorder="1" applyAlignment="1"/>
    <xf numFmtId="164" fontId="3" fillId="0" borderId="9" xfId="1" applyNumberFormat="1" applyFont="1" applyFill="1" applyBorder="1" applyAlignment="1">
      <alignment horizontal="right"/>
    </xf>
    <xf numFmtId="164" fontId="9" fillId="0" borderId="4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5" fillId="0" borderId="10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/>
    <xf numFmtId="164" fontId="3" fillId="0" borderId="43" xfId="1" applyNumberFormat="1" applyFont="1" applyFill="1" applyBorder="1" applyAlignment="1"/>
    <xf numFmtId="0" fontId="2" fillId="0" borderId="44" xfId="1" applyFont="1" applyFill="1" applyBorder="1" applyAlignment="1"/>
    <xf numFmtId="0" fontId="4" fillId="0" borderId="30" xfId="1" applyFont="1" applyFill="1" applyBorder="1" applyAlignment="1"/>
    <xf numFmtId="164" fontId="2" fillId="0" borderId="27" xfId="1" applyNumberFormat="1" applyFont="1" applyFill="1" applyBorder="1" applyAlignment="1">
      <alignment horizontal="right"/>
    </xf>
    <xf numFmtId="164" fontId="2" fillId="0" borderId="41" xfId="1" applyNumberFormat="1" applyFont="1" applyFill="1" applyBorder="1" applyAlignment="1">
      <alignment horizontal="right"/>
    </xf>
    <xf numFmtId="49" fontId="4" fillId="0" borderId="29" xfId="1" applyNumberFormat="1" applyFont="1" applyFill="1" applyBorder="1" applyAlignment="1">
      <alignment horizontal="left" indent="1"/>
    </xf>
    <xf numFmtId="0" fontId="4" fillId="0" borderId="38" xfId="1" applyFont="1" applyFill="1" applyBorder="1" applyAlignment="1">
      <alignment horizontal="left"/>
    </xf>
    <xf numFmtId="44" fontId="2" fillId="0" borderId="17" xfId="2" applyFont="1" applyFill="1" applyBorder="1" applyAlignment="1">
      <alignment horizontal="center" vertical="center"/>
    </xf>
    <xf numFmtId="44" fontId="2" fillId="0" borderId="18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44" fontId="2" fillId="0" borderId="31" xfId="2" applyFont="1" applyFill="1" applyBorder="1" applyAlignment="1">
      <alignment horizontal="center" vertical="center"/>
    </xf>
    <xf numFmtId="44" fontId="2" fillId="0" borderId="24" xfId="2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9"/>
  <sheetViews>
    <sheetView tabSelected="1" view="pageLayout" topLeftCell="C60" zoomScaleNormal="100" workbookViewId="0">
      <selection activeCell="K61" sqref="K61"/>
    </sheetView>
  </sheetViews>
  <sheetFormatPr defaultColWidth="9.1796875" defaultRowHeight="13" x14ac:dyDescent="0.3"/>
  <cols>
    <col min="1" max="1" width="51" style="2" customWidth="1"/>
    <col min="2" max="2" width="14.7265625" style="2" customWidth="1"/>
    <col min="3" max="4" width="12.1796875" style="2" customWidth="1"/>
    <col min="5" max="6" width="14.7265625" style="2" customWidth="1"/>
    <col min="7" max="8" width="12.1796875" style="2" customWidth="1"/>
    <col min="9" max="9" width="14.7265625" style="2" customWidth="1"/>
    <col min="10" max="16384" width="9.1796875" style="2"/>
  </cols>
  <sheetData>
    <row r="1" spans="1:10" ht="41.25" customHeight="1" x14ac:dyDescent="0.3">
      <c r="A1" s="154" t="s">
        <v>60</v>
      </c>
      <c r="B1" s="154"/>
      <c r="C1" s="154"/>
      <c r="D1" s="154"/>
      <c r="E1" s="154"/>
      <c r="F1" s="154"/>
      <c r="G1" s="154"/>
      <c r="H1" s="154"/>
      <c r="I1" s="154"/>
    </row>
    <row r="2" spans="1:10" ht="12" customHeight="1" x14ac:dyDescent="0.2">
      <c r="A2" s="50"/>
      <c r="B2" s="50"/>
      <c r="C2" s="50"/>
      <c r="H2" s="153" t="s">
        <v>67</v>
      </c>
      <c r="I2" s="153"/>
      <c r="J2" s="51"/>
    </row>
    <row r="3" spans="1:10" ht="18" customHeight="1" x14ac:dyDescent="0.3">
      <c r="A3" s="159" t="s">
        <v>0</v>
      </c>
      <c r="B3" s="150" t="s">
        <v>49</v>
      </c>
      <c r="C3" s="151"/>
      <c r="D3" s="151"/>
      <c r="E3" s="152"/>
      <c r="F3" s="150" t="s">
        <v>62</v>
      </c>
      <c r="G3" s="151"/>
      <c r="H3" s="151"/>
      <c r="I3" s="152"/>
    </row>
    <row r="4" spans="1:10" ht="39" x14ac:dyDescent="0.3">
      <c r="A4" s="160"/>
      <c r="B4" s="25" t="s">
        <v>1</v>
      </c>
      <c r="C4" s="26" t="s">
        <v>2</v>
      </c>
      <c r="D4" s="26" t="s">
        <v>66</v>
      </c>
      <c r="E4" s="27" t="s">
        <v>4</v>
      </c>
      <c r="F4" s="25" t="s">
        <v>1</v>
      </c>
      <c r="G4" s="26" t="s">
        <v>2</v>
      </c>
      <c r="H4" s="26" t="s">
        <v>66</v>
      </c>
      <c r="I4" s="27" t="s">
        <v>4</v>
      </c>
    </row>
    <row r="5" spans="1:10" ht="21.75" customHeight="1" x14ac:dyDescent="0.3">
      <c r="A5" s="52" t="s">
        <v>5</v>
      </c>
      <c r="B5" s="15">
        <f t="shared" ref="B5:I5" si="0">B6+B13+B15+B35+B37</f>
        <v>2077068000</v>
      </c>
      <c r="C5" s="8">
        <f t="shared" si="0"/>
        <v>0</v>
      </c>
      <c r="D5" s="8">
        <f t="shared" si="0"/>
        <v>0</v>
      </c>
      <c r="E5" s="9">
        <f t="shared" si="0"/>
        <v>2077068000</v>
      </c>
      <c r="F5" s="15">
        <f t="shared" si="0"/>
        <v>2378222859</v>
      </c>
      <c r="G5" s="8">
        <f t="shared" si="0"/>
        <v>801000</v>
      </c>
      <c r="H5" s="8">
        <f t="shared" si="0"/>
        <v>3768001</v>
      </c>
      <c r="I5" s="9">
        <f t="shared" si="0"/>
        <v>2382791860</v>
      </c>
    </row>
    <row r="6" spans="1:10" ht="27" x14ac:dyDescent="0.35">
      <c r="A6" s="53" t="s">
        <v>63</v>
      </c>
      <c r="B6" s="54">
        <f>B7+B8+B9+B10+B11+B12</f>
        <v>861713000</v>
      </c>
      <c r="C6" s="55">
        <f>C7+C8+C9+C10+C11+C12</f>
        <v>0</v>
      </c>
      <c r="D6" s="55">
        <f>D7+D8+D9+D10+D11+D12</f>
        <v>0</v>
      </c>
      <c r="E6" s="56">
        <f>SUM(E7:E12)</f>
        <v>861713000</v>
      </c>
      <c r="F6" s="54">
        <f>F7+F8+F9+F10+F11+F12</f>
        <v>893972289</v>
      </c>
      <c r="G6" s="55">
        <f>G7+G8+G9+G10+G11+G12</f>
        <v>0</v>
      </c>
      <c r="H6" s="55">
        <f>H7+H8+H9+H10+H11+H12</f>
        <v>0</v>
      </c>
      <c r="I6" s="56">
        <f>SUM(I7:I12)</f>
        <v>893972289</v>
      </c>
    </row>
    <row r="7" spans="1:10" ht="22.5" customHeight="1" x14ac:dyDescent="0.3">
      <c r="A7" s="57" t="s">
        <v>50</v>
      </c>
      <c r="B7" s="58">
        <v>268574000</v>
      </c>
      <c r="C7" s="59"/>
      <c r="D7" s="59"/>
      <c r="E7" s="16">
        <f t="shared" ref="E7:E56" si="1">SUM(B7:D7)</f>
        <v>268574000</v>
      </c>
      <c r="F7" s="58">
        <v>268573700</v>
      </c>
      <c r="G7" s="59"/>
      <c r="H7" s="59"/>
      <c r="I7" s="16">
        <f t="shared" ref="I7:I12" si="2">SUM(F7:H7)</f>
        <v>268573700</v>
      </c>
    </row>
    <row r="8" spans="1:10" ht="26" x14ac:dyDescent="0.3">
      <c r="A8" s="60" t="s">
        <v>65</v>
      </c>
      <c r="B8" s="58">
        <v>234733000</v>
      </c>
      <c r="C8" s="59"/>
      <c r="D8" s="59"/>
      <c r="E8" s="16">
        <f t="shared" si="1"/>
        <v>234733000</v>
      </c>
      <c r="F8" s="58">
        <v>243639933</v>
      </c>
      <c r="G8" s="59"/>
      <c r="H8" s="59"/>
      <c r="I8" s="16">
        <f t="shared" si="2"/>
        <v>243639933</v>
      </c>
    </row>
    <row r="9" spans="1:10" ht="26" x14ac:dyDescent="0.3">
      <c r="A9" s="61" t="s">
        <v>51</v>
      </c>
      <c r="B9" s="58">
        <v>331468000</v>
      </c>
      <c r="C9" s="59"/>
      <c r="D9" s="59"/>
      <c r="E9" s="16">
        <f t="shared" si="1"/>
        <v>331468000</v>
      </c>
      <c r="F9" s="58">
        <v>340497753</v>
      </c>
      <c r="G9" s="59"/>
      <c r="H9" s="59"/>
      <c r="I9" s="16">
        <f t="shared" si="2"/>
        <v>340497753</v>
      </c>
    </row>
    <row r="10" spans="1:10" ht="21.75" customHeight="1" x14ac:dyDescent="0.3">
      <c r="A10" s="62" t="s">
        <v>6</v>
      </c>
      <c r="B10" s="58">
        <v>26938000</v>
      </c>
      <c r="C10" s="59"/>
      <c r="D10" s="59"/>
      <c r="E10" s="16">
        <f t="shared" si="1"/>
        <v>26938000</v>
      </c>
      <c r="F10" s="58">
        <v>28289343</v>
      </c>
      <c r="G10" s="59"/>
      <c r="H10" s="59"/>
      <c r="I10" s="16">
        <f t="shared" si="2"/>
        <v>28289343</v>
      </c>
    </row>
    <row r="11" spans="1:10" ht="21.75" customHeight="1" x14ac:dyDescent="0.3">
      <c r="A11" s="57" t="s">
        <v>7</v>
      </c>
      <c r="B11" s="58"/>
      <c r="C11" s="59"/>
      <c r="D11" s="59"/>
      <c r="E11" s="16">
        <f t="shared" si="1"/>
        <v>0</v>
      </c>
      <c r="F11" s="58">
        <v>12369224</v>
      </c>
      <c r="G11" s="59"/>
      <c r="H11" s="59"/>
      <c r="I11" s="16">
        <f t="shared" si="2"/>
        <v>12369224</v>
      </c>
    </row>
    <row r="12" spans="1:10" ht="21.75" customHeight="1" x14ac:dyDescent="0.3">
      <c r="A12" s="63" t="s">
        <v>8</v>
      </c>
      <c r="B12" s="64"/>
      <c r="C12" s="65"/>
      <c r="D12" s="65"/>
      <c r="E12" s="66">
        <f t="shared" si="1"/>
        <v>0</v>
      </c>
      <c r="F12" s="64">
        <v>602336</v>
      </c>
      <c r="G12" s="65"/>
      <c r="H12" s="65"/>
      <c r="I12" s="66">
        <f t="shared" si="2"/>
        <v>602336</v>
      </c>
    </row>
    <row r="13" spans="1:10" ht="27" x14ac:dyDescent="0.35">
      <c r="A13" s="53" t="s">
        <v>64</v>
      </c>
      <c r="B13" s="130">
        <f>+B14</f>
        <v>353725000</v>
      </c>
      <c r="C13" s="55">
        <f t="shared" ref="C13:D13" si="3">+C14</f>
        <v>0</v>
      </c>
      <c r="D13" s="131">
        <f t="shared" si="3"/>
        <v>0</v>
      </c>
      <c r="E13" s="56">
        <f>SUM(E14:E14)</f>
        <v>353725000</v>
      </c>
      <c r="F13" s="130">
        <f>+F14</f>
        <v>473477744</v>
      </c>
      <c r="G13" s="55">
        <f t="shared" ref="G13:H13" si="4">+G14</f>
        <v>750000</v>
      </c>
      <c r="H13" s="131">
        <f t="shared" si="4"/>
        <v>3768001</v>
      </c>
      <c r="I13" s="56">
        <f>SUM(I14:I14)</f>
        <v>477995745</v>
      </c>
    </row>
    <row r="14" spans="1:10" ht="21.75" customHeight="1" x14ac:dyDescent="0.3">
      <c r="A14" s="63" t="s">
        <v>77</v>
      </c>
      <c r="B14" s="67">
        <v>353725000</v>
      </c>
      <c r="C14" s="65"/>
      <c r="D14" s="68"/>
      <c r="E14" s="66">
        <f t="shared" si="1"/>
        <v>353725000</v>
      </c>
      <c r="F14" s="67">
        <v>473477744</v>
      </c>
      <c r="G14" s="65">
        <v>750000</v>
      </c>
      <c r="H14" s="68">
        <v>3768001</v>
      </c>
      <c r="I14" s="66">
        <f t="shared" ref="I14" si="5">SUM(F14:H14)</f>
        <v>477995745</v>
      </c>
    </row>
    <row r="15" spans="1:10" ht="21.75" customHeight="1" x14ac:dyDescent="0.35">
      <c r="A15" s="69" t="s">
        <v>9</v>
      </c>
      <c r="B15" s="130">
        <f>B16+B21+B25+B33</f>
        <v>681130000</v>
      </c>
      <c r="C15" s="55">
        <f t="shared" ref="C15:I15" si="6">C16+C21+C25+C33</f>
        <v>0</v>
      </c>
      <c r="D15" s="55">
        <f t="shared" si="6"/>
        <v>0</v>
      </c>
      <c r="E15" s="131">
        <f t="shared" si="6"/>
        <v>681130000</v>
      </c>
      <c r="F15" s="130">
        <f t="shared" si="6"/>
        <v>790302408</v>
      </c>
      <c r="G15" s="55">
        <f t="shared" si="6"/>
        <v>0</v>
      </c>
      <c r="H15" s="55">
        <f t="shared" si="6"/>
        <v>0</v>
      </c>
      <c r="I15" s="142">
        <f t="shared" si="6"/>
        <v>790302408</v>
      </c>
    </row>
    <row r="16" spans="1:10" ht="21.75" customHeight="1" x14ac:dyDescent="0.3">
      <c r="A16" s="70" t="s">
        <v>10</v>
      </c>
      <c r="B16" s="133">
        <f>B17+B18+B19+B20</f>
        <v>126230000</v>
      </c>
      <c r="C16" s="72">
        <f t="shared" ref="C16:D16" si="7">C17+C18+C19</f>
        <v>0</v>
      </c>
      <c r="D16" s="72">
        <f t="shared" si="7"/>
        <v>0</v>
      </c>
      <c r="E16" s="136">
        <f>E17+E18+E19+E20</f>
        <v>126230000</v>
      </c>
      <c r="F16" s="133">
        <f>F17+F18+F19+F20</f>
        <v>128039592</v>
      </c>
      <c r="G16" s="72">
        <f t="shared" ref="G16:H16" si="8">G17+G18+G19</f>
        <v>0</v>
      </c>
      <c r="H16" s="72">
        <f t="shared" si="8"/>
        <v>0</v>
      </c>
      <c r="I16" s="136">
        <f>I17+I18+I19+I20</f>
        <v>128039592</v>
      </c>
    </row>
    <row r="17" spans="1:9" ht="21.75" customHeight="1" x14ac:dyDescent="0.3">
      <c r="A17" s="73" t="s">
        <v>11</v>
      </c>
      <c r="B17" s="135">
        <v>74000000</v>
      </c>
      <c r="C17" s="72"/>
      <c r="D17" s="72"/>
      <c r="E17" s="136">
        <f t="shared" si="1"/>
        <v>74000000</v>
      </c>
      <c r="F17" s="135">
        <v>73238224</v>
      </c>
      <c r="G17" s="72"/>
      <c r="H17" s="72"/>
      <c r="I17" s="136">
        <f t="shared" ref="I17:I20" si="9">SUM(F17:H17)</f>
        <v>73238224</v>
      </c>
    </row>
    <row r="18" spans="1:9" ht="21.75" customHeight="1" x14ac:dyDescent="0.3">
      <c r="A18" s="57" t="s">
        <v>12</v>
      </c>
      <c r="B18" s="135">
        <v>7200000</v>
      </c>
      <c r="C18" s="72"/>
      <c r="D18" s="72"/>
      <c r="E18" s="136">
        <f t="shared" si="1"/>
        <v>7200000</v>
      </c>
      <c r="F18" s="135">
        <v>6159000</v>
      </c>
      <c r="G18" s="72"/>
      <c r="H18" s="72"/>
      <c r="I18" s="136">
        <f t="shared" si="9"/>
        <v>6159000</v>
      </c>
    </row>
    <row r="19" spans="1:9" ht="21.75" customHeight="1" x14ac:dyDescent="0.3">
      <c r="A19" s="57" t="s">
        <v>13</v>
      </c>
      <c r="B19" s="135">
        <v>45000000</v>
      </c>
      <c r="C19" s="72"/>
      <c r="D19" s="72"/>
      <c r="E19" s="136">
        <f t="shared" si="1"/>
        <v>45000000</v>
      </c>
      <c r="F19" s="135">
        <v>48612368</v>
      </c>
      <c r="G19" s="72"/>
      <c r="H19" s="72"/>
      <c r="I19" s="136">
        <f t="shared" si="9"/>
        <v>48612368</v>
      </c>
    </row>
    <row r="20" spans="1:9" ht="21.75" customHeight="1" x14ac:dyDescent="0.3">
      <c r="A20" s="57" t="s">
        <v>52</v>
      </c>
      <c r="B20" s="135">
        <v>30000</v>
      </c>
      <c r="C20" s="72"/>
      <c r="D20" s="72"/>
      <c r="E20" s="136">
        <f t="shared" si="1"/>
        <v>30000</v>
      </c>
      <c r="F20" s="135">
        <v>30000</v>
      </c>
      <c r="G20" s="72"/>
      <c r="H20" s="72"/>
      <c r="I20" s="136">
        <f t="shared" si="9"/>
        <v>30000</v>
      </c>
    </row>
    <row r="21" spans="1:9" ht="21.75" customHeight="1" x14ac:dyDescent="0.3">
      <c r="A21" s="70" t="s">
        <v>53</v>
      </c>
      <c r="B21" s="133">
        <f>SUM(B22:B24)</f>
        <v>547000000</v>
      </c>
      <c r="C21" s="72">
        <f t="shared" ref="C21:I21" si="10">SUM(C22:C24)</f>
        <v>0</v>
      </c>
      <c r="D21" s="72">
        <f t="shared" si="10"/>
        <v>0</v>
      </c>
      <c r="E21" s="134">
        <f t="shared" si="10"/>
        <v>547000000</v>
      </c>
      <c r="F21" s="133">
        <f t="shared" si="10"/>
        <v>656695000</v>
      </c>
      <c r="G21" s="72">
        <f t="shared" si="10"/>
        <v>0</v>
      </c>
      <c r="H21" s="72">
        <f t="shared" si="10"/>
        <v>0</v>
      </c>
      <c r="I21" s="143">
        <f t="shared" si="10"/>
        <v>656695000</v>
      </c>
    </row>
    <row r="22" spans="1:9" ht="21.75" customHeight="1" x14ac:dyDescent="0.3">
      <c r="A22" s="57" t="s">
        <v>14</v>
      </c>
      <c r="B22" s="58">
        <v>510000000</v>
      </c>
      <c r="C22" s="59"/>
      <c r="D22" s="59"/>
      <c r="E22" s="16">
        <f t="shared" si="1"/>
        <v>510000000</v>
      </c>
      <c r="F22" s="58">
        <v>615820000</v>
      </c>
      <c r="G22" s="59"/>
      <c r="H22" s="59"/>
      <c r="I22" s="16">
        <f t="shared" ref="I22:I26" si="11">SUM(F22:H22)</f>
        <v>615820000</v>
      </c>
    </row>
    <row r="23" spans="1:9" ht="27" customHeight="1" x14ac:dyDescent="0.3">
      <c r="A23" s="60" t="s">
        <v>54</v>
      </c>
      <c r="B23" s="58">
        <v>36000000</v>
      </c>
      <c r="C23" s="59"/>
      <c r="D23" s="59"/>
      <c r="E23" s="16">
        <f t="shared" si="1"/>
        <v>36000000</v>
      </c>
      <c r="F23" s="58">
        <v>39520000</v>
      </c>
      <c r="G23" s="59"/>
      <c r="H23" s="59"/>
      <c r="I23" s="16">
        <f t="shared" si="11"/>
        <v>39520000</v>
      </c>
    </row>
    <row r="24" spans="1:9" ht="21.75" customHeight="1" x14ac:dyDescent="0.3">
      <c r="A24" s="57" t="s">
        <v>55</v>
      </c>
      <c r="B24" s="58">
        <v>1000000</v>
      </c>
      <c r="C24" s="59"/>
      <c r="D24" s="59"/>
      <c r="E24" s="16">
        <f t="shared" si="1"/>
        <v>1000000</v>
      </c>
      <c r="F24" s="58">
        <v>1355000</v>
      </c>
      <c r="G24" s="59"/>
      <c r="H24" s="59"/>
      <c r="I24" s="16">
        <f t="shared" si="11"/>
        <v>1355000</v>
      </c>
    </row>
    <row r="25" spans="1:9" ht="21.75" customHeight="1" x14ac:dyDescent="0.3">
      <c r="A25" s="132" t="s">
        <v>56</v>
      </c>
      <c r="B25" s="133">
        <f>SUM(B26:B32)</f>
        <v>7400000</v>
      </c>
      <c r="C25" s="72">
        <f t="shared" ref="C25:I25" si="12">SUM(C26:C32)</f>
        <v>0</v>
      </c>
      <c r="D25" s="72">
        <f t="shared" si="12"/>
        <v>0</v>
      </c>
      <c r="E25" s="134">
        <f t="shared" si="12"/>
        <v>7400000</v>
      </c>
      <c r="F25" s="133">
        <f t="shared" si="12"/>
        <v>5022658</v>
      </c>
      <c r="G25" s="72">
        <f t="shared" si="12"/>
        <v>0</v>
      </c>
      <c r="H25" s="72">
        <f t="shared" si="12"/>
        <v>0</v>
      </c>
      <c r="I25" s="143">
        <f t="shared" si="12"/>
        <v>5022658</v>
      </c>
    </row>
    <row r="26" spans="1:9" ht="21.75" customHeight="1" x14ac:dyDescent="0.3">
      <c r="A26" s="57" t="s">
        <v>78</v>
      </c>
      <c r="B26" s="58">
        <v>600000</v>
      </c>
      <c r="C26" s="59"/>
      <c r="D26" s="59"/>
      <c r="E26" s="16">
        <f t="shared" si="1"/>
        <v>600000</v>
      </c>
      <c r="F26" s="58">
        <v>1030000</v>
      </c>
      <c r="G26" s="59"/>
      <c r="H26" s="59"/>
      <c r="I26" s="16">
        <f t="shared" si="11"/>
        <v>1030000</v>
      </c>
    </row>
    <row r="27" spans="1:9" ht="21.75" customHeight="1" x14ac:dyDescent="0.3">
      <c r="A27" s="57" t="s">
        <v>79</v>
      </c>
      <c r="B27" s="71">
        <v>100000</v>
      </c>
      <c r="C27" s="72">
        <f>C28+C29</f>
        <v>0</v>
      </c>
      <c r="D27" s="72"/>
      <c r="E27" s="16">
        <f>SUM(B27:D27)</f>
        <v>100000</v>
      </c>
      <c r="F27" s="71">
        <v>100000</v>
      </c>
      <c r="G27" s="72">
        <f>G28+G29</f>
        <v>0</v>
      </c>
      <c r="H27" s="72"/>
      <c r="I27" s="16">
        <f>SUM(F27:H27)</f>
        <v>100000</v>
      </c>
    </row>
    <row r="28" spans="1:9" ht="21.75" customHeight="1" x14ac:dyDescent="0.3">
      <c r="A28" s="57" t="s">
        <v>80</v>
      </c>
      <c r="B28" s="58">
        <v>300000</v>
      </c>
      <c r="C28" s="59"/>
      <c r="D28" s="59"/>
      <c r="E28" s="16">
        <f t="shared" si="1"/>
        <v>300000</v>
      </c>
      <c r="F28" s="58">
        <v>300000</v>
      </c>
      <c r="G28" s="59"/>
      <c r="H28" s="59"/>
      <c r="I28" s="16">
        <f t="shared" ref="I28:I32" si="13">SUM(F28:H28)</f>
        <v>300000</v>
      </c>
    </row>
    <row r="29" spans="1:9" ht="28.5" customHeight="1" x14ac:dyDescent="0.3">
      <c r="A29" s="60" t="s">
        <v>81</v>
      </c>
      <c r="B29" s="58">
        <v>400000</v>
      </c>
      <c r="C29" s="59"/>
      <c r="D29" s="59"/>
      <c r="E29" s="16">
        <f t="shared" si="1"/>
        <v>400000</v>
      </c>
      <c r="F29" s="58">
        <v>400000</v>
      </c>
      <c r="G29" s="59"/>
      <c r="H29" s="59"/>
      <c r="I29" s="16">
        <f t="shared" si="13"/>
        <v>400000</v>
      </c>
    </row>
    <row r="30" spans="1:9" ht="24.75" customHeight="1" x14ac:dyDescent="0.3">
      <c r="A30" s="60" t="s">
        <v>82</v>
      </c>
      <c r="B30" s="58"/>
      <c r="C30" s="59"/>
      <c r="D30" s="59"/>
      <c r="E30" s="16"/>
      <c r="F30" s="58">
        <v>130000</v>
      </c>
      <c r="G30" s="59"/>
      <c r="H30" s="59"/>
      <c r="I30" s="16">
        <f t="shared" si="13"/>
        <v>130000</v>
      </c>
    </row>
    <row r="31" spans="1:9" ht="21.75" customHeight="1" x14ac:dyDescent="0.3">
      <c r="A31" s="57" t="s">
        <v>83</v>
      </c>
      <c r="B31" s="58">
        <v>6000000</v>
      </c>
      <c r="C31" s="72"/>
      <c r="D31" s="72"/>
      <c r="E31" s="16">
        <f t="shared" si="1"/>
        <v>6000000</v>
      </c>
      <c r="F31" s="58">
        <v>3055658</v>
      </c>
      <c r="G31" s="72"/>
      <c r="H31" s="72"/>
      <c r="I31" s="16">
        <f t="shared" si="13"/>
        <v>3055658</v>
      </c>
    </row>
    <row r="32" spans="1:9" ht="21.75" customHeight="1" x14ac:dyDescent="0.3">
      <c r="A32" s="57" t="s">
        <v>84</v>
      </c>
      <c r="B32" s="58"/>
      <c r="C32" s="72"/>
      <c r="D32" s="72"/>
      <c r="E32" s="16"/>
      <c r="F32" s="58">
        <v>7000</v>
      </c>
      <c r="G32" s="72"/>
      <c r="H32" s="72"/>
      <c r="I32" s="16">
        <f t="shared" si="13"/>
        <v>7000</v>
      </c>
    </row>
    <row r="33" spans="1:9" ht="21.75" customHeight="1" x14ac:dyDescent="0.3">
      <c r="A33" s="70" t="s">
        <v>57</v>
      </c>
      <c r="B33" s="58">
        <f>SUM(B34)</f>
        <v>500000</v>
      </c>
      <c r="C33" s="59">
        <f t="shared" ref="C33:I33" si="14">SUM(C34)</f>
        <v>0</v>
      </c>
      <c r="D33" s="59">
        <f t="shared" si="14"/>
        <v>0</v>
      </c>
      <c r="E33" s="16">
        <f t="shared" si="14"/>
        <v>500000</v>
      </c>
      <c r="F33" s="58">
        <f>SUM(F34)</f>
        <v>545158</v>
      </c>
      <c r="G33" s="59">
        <f t="shared" si="14"/>
        <v>0</v>
      </c>
      <c r="H33" s="59">
        <f t="shared" si="14"/>
        <v>0</v>
      </c>
      <c r="I33" s="16">
        <f t="shared" si="14"/>
        <v>545158</v>
      </c>
    </row>
    <row r="34" spans="1:9" ht="21.75" customHeight="1" x14ac:dyDescent="0.3">
      <c r="A34" s="63" t="s">
        <v>58</v>
      </c>
      <c r="B34" s="64">
        <v>500000</v>
      </c>
      <c r="C34" s="68"/>
      <c r="D34" s="68"/>
      <c r="E34" s="66">
        <f>SUM(B34:D34)</f>
        <v>500000</v>
      </c>
      <c r="F34" s="64">
        <v>545158</v>
      </c>
      <c r="G34" s="68"/>
      <c r="H34" s="68"/>
      <c r="I34" s="66">
        <f>SUM(F34:H34)</f>
        <v>545158</v>
      </c>
    </row>
    <row r="35" spans="1:9" ht="21.75" customHeight="1" x14ac:dyDescent="0.35">
      <c r="A35" s="69" t="s">
        <v>68</v>
      </c>
      <c r="B35" s="54">
        <f t="shared" ref="B35:I35" si="15">B36</f>
        <v>170500000</v>
      </c>
      <c r="C35" s="55">
        <f t="shared" si="15"/>
        <v>0</v>
      </c>
      <c r="D35" s="55">
        <f t="shared" si="15"/>
        <v>0</v>
      </c>
      <c r="E35" s="56">
        <f t="shared" si="15"/>
        <v>170500000</v>
      </c>
      <c r="F35" s="54">
        <f t="shared" si="15"/>
        <v>190470418</v>
      </c>
      <c r="G35" s="55">
        <f t="shared" si="15"/>
        <v>0</v>
      </c>
      <c r="H35" s="55">
        <f t="shared" si="15"/>
        <v>0</v>
      </c>
      <c r="I35" s="56">
        <f t="shared" si="15"/>
        <v>190470418</v>
      </c>
    </row>
    <row r="36" spans="1:9" ht="21.75" customHeight="1" x14ac:dyDescent="0.3">
      <c r="A36" s="63" t="s">
        <v>15</v>
      </c>
      <c r="B36" s="75">
        <v>170500000</v>
      </c>
      <c r="C36" s="76"/>
      <c r="D36" s="76"/>
      <c r="E36" s="66">
        <f>SUM(B36:D36)</f>
        <v>170500000</v>
      </c>
      <c r="F36" s="75">
        <v>190470418</v>
      </c>
      <c r="G36" s="76"/>
      <c r="H36" s="76"/>
      <c r="I36" s="66">
        <f>SUM(F36:H36)</f>
        <v>190470418</v>
      </c>
    </row>
    <row r="37" spans="1:9" ht="21.75" customHeight="1" x14ac:dyDescent="0.35">
      <c r="A37" s="69" t="s">
        <v>16</v>
      </c>
      <c r="B37" s="77">
        <f>B38+B39</f>
        <v>10000000</v>
      </c>
      <c r="C37" s="78">
        <f>C38+C39</f>
        <v>0</v>
      </c>
      <c r="D37" s="78"/>
      <c r="E37" s="56">
        <f>E38+E39</f>
        <v>10000000</v>
      </c>
      <c r="F37" s="77">
        <f>F38+F39</f>
        <v>30000000</v>
      </c>
      <c r="G37" s="78">
        <f>G38+G39</f>
        <v>51000</v>
      </c>
      <c r="H37" s="78"/>
      <c r="I37" s="56">
        <f>I38+I39</f>
        <v>30051000</v>
      </c>
    </row>
    <row r="38" spans="1:9" ht="21.75" customHeight="1" x14ac:dyDescent="0.3">
      <c r="A38" s="57" t="s">
        <v>17</v>
      </c>
      <c r="B38" s="17">
        <v>10000000</v>
      </c>
      <c r="C38" s="10"/>
      <c r="D38" s="10"/>
      <c r="E38" s="16">
        <f t="shared" si="1"/>
        <v>10000000</v>
      </c>
      <c r="F38" s="17">
        <v>30000000</v>
      </c>
      <c r="G38" s="10"/>
      <c r="H38" s="10"/>
      <c r="I38" s="16">
        <f t="shared" ref="I38:I39" si="16">SUM(F38:H38)</f>
        <v>30000000</v>
      </c>
    </row>
    <row r="39" spans="1:9" ht="21.75" customHeight="1" x14ac:dyDescent="0.3">
      <c r="A39" s="63" t="s">
        <v>18</v>
      </c>
      <c r="B39" s="75"/>
      <c r="C39" s="76"/>
      <c r="D39" s="76"/>
      <c r="E39" s="66">
        <f t="shared" si="1"/>
        <v>0</v>
      </c>
      <c r="F39" s="75"/>
      <c r="G39" s="76">
        <v>51000</v>
      </c>
      <c r="H39" s="76"/>
      <c r="I39" s="66">
        <f t="shared" si="16"/>
        <v>51000</v>
      </c>
    </row>
    <row r="40" spans="1:9" ht="21.75" customHeight="1" x14ac:dyDescent="0.3">
      <c r="A40" s="79" t="s">
        <v>19</v>
      </c>
      <c r="B40" s="18">
        <f>B41+B45+B49</f>
        <v>53663000</v>
      </c>
      <c r="C40" s="13">
        <f>C41+C45+C49</f>
        <v>0</v>
      </c>
      <c r="D40" s="13"/>
      <c r="E40" s="14">
        <f>E41+E45+E49</f>
        <v>53663000</v>
      </c>
      <c r="F40" s="18">
        <f>F41+F45+F49</f>
        <v>107357083</v>
      </c>
      <c r="G40" s="13">
        <f>G41+G45+G49</f>
        <v>0</v>
      </c>
      <c r="H40" s="13"/>
      <c r="I40" s="14">
        <f>I41+I45+I49</f>
        <v>107357083</v>
      </c>
    </row>
    <row r="41" spans="1:9" ht="21.75" customHeight="1" x14ac:dyDescent="0.35">
      <c r="A41" s="69" t="s">
        <v>47</v>
      </c>
      <c r="B41" s="77">
        <f>B42+B43+B44</f>
        <v>41863000</v>
      </c>
      <c r="C41" s="78">
        <f>C42+C43+C44</f>
        <v>0</v>
      </c>
      <c r="D41" s="78"/>
      <c r="E41" s="56">
        <f>SUM(E42:E44)</f>
        <v>41863000</v>
      </c>
      <c r="F41" s="77">
        <f>F42+F43+F44</f>
        <v>88332083</v>
      </c>
      <c r="G41" s="78">
        <f>G42+G43+G44</f>
        <v>0</v>
      </c>
      <c r="H41" s="78"/>
      <c r="I41" s="56">
        <f>SUM(I42:I44)</f>
        <v>88332083</v>
      </c>
    </row>
    <row r="42" spans="1:9" ht="21.75" customHeight="1" x14ac:dyDescent="0.3">
      <c r="A42" s="80" t="s">
        <v>48</v>
      </c>
      <c r="B42" s="17">
        <v>41863000</v>
      </c>
      <c r="C42" s="10"/>
      <c r="D42" s="12"/>
      <c r="E42" s="16">
        <f t="shared" si="1"/>
        <v>41863000</v>
      </c>
      <c r="F42" s="17">
        <v>31205720</v>
      </c>
      <c r="G42" s="10"/>
      <c r="H42" s="12"/>
      <c r="I42" s="16">
        <f t="shared" ref="I42:I44" si="17">SUM(F42:H42)</f>
        <v>31205720</v>
      </c>
    </row>
    <row r="43" spans="1:9" ht="21.75" customHeight="1" x14ac:dyDescent="0.3">
      <c r="A43" s="80" t="s">
        <v>20</v>
      </c>
      <c r="B43" s="17"/>
      <c r="C43" s="10"/>
      <c r="D43" s="10"/>
      <c r="E43" s="16">
        <f t="shared" si="1"/>
        <v>0</v>
      </c>
      <c r="F43" s="17"/>
      <c r="G43" s="10"/>
      <c r="H43" s="10"/>
      <c r="I43" s="16">
        <f t="shared" si="17"/>
        <v>0</v>
      </c>
    </row>
    <row r="44" spans="1:9" ht="21.75" customHeight="1" x14ac:dyDescent="0.3">
      <c r="A44" s="81" t="s">
        <v>21</v>
      </c>
      <c r="B44" s="75"/>
      <c r="C44" s="82"/>
      <c r="D44" s="76"/>
      <c r="E44" s="66">
        <f t="shared" si="1"/>
        <v>0</v>
      </c>
      <c r="F44" s="75">
        <v>57126363</v>
      </c>
      <c r="G44" s="82"/>
      <c r="H44" s="76"/>
      <c r="I44" s="66">
        <f t="shared" si="17"/>
        <v>57126363</v>
      </c>
    </row>
    <row r="45" spans="1:9" ht="21.75" customHeight="1" x14ac:dyDescent="0.35">
      <c r="A45" s="69" t="s">
        <v>22</v>
      </c>
      <c r="B45" s="77">
        <f>B46+B47+B48</f>
        <v>10000000</v>
      </c>
      <c r="C45" s="78">
        <f t="shared" ref="C45:D45" si="18">C46+C47+C48</f>
        <v>0</v>
      </c>
      <c r="D45" s="78">
        <f t="shared" si="18"/>
        <v>0</v>
      </c>
      <c r="E45" s="56">
        <f>SUM(E46:E48)</f>
        <v>10000000</v>
      </c>
      <c r="F45" s="77">
        <f>F46+F47+F48</f>
        <v>11675000</v>
      </c>
      <c r="G45" s="78">
        <f t="shared" ref="G45:H45" si="19">G46+G47+G48</f>
        <v>0</v>
      </c>
      <c r="H45" s="78">
        <f t="shared" si="19"/>
        <v>0</v>
      </c>
      <c r="I45" s="56">
        <f>SUM(I46:I48)</f>
        <v>11675000</v>
      </c>
    </row>
    <row r="46" spans="1:9" ht="21.75" customHeight="1" x14ac:dyDescent="0.3">
      <c r="A46" s="57" t="s">
        <v>23</v>
      </c>
      <c r="B46" s="17">
        <v>10000000</v>
      </c>
      <c r="C46" s="11"/>
      <c r="D46" s="10"/>
      <c r="E46" s="16">
        <f t="shared" si="1"/>
        <v>10000000</v>
      </c>
      <c r="F46" s="17">
        <v>9200000</v>
      </c>
      <c r="G46" s="11"/>
      <c r="H46" s="10"/>
      <c r="I46" s="16">
        <f t="shared" ref="I46:I48" si="20">SUM(F46:H46)</f>
        <v>9200000</v>
      </c>
    </row>
    <row r="47" spans="1:9" ht="21.75" customHeight="1" x14ac:dyDescent="0.3">
      <c r="A47" s="57" t="s">
        <v>24</v>
      </c>
      <c r="B47" s="17"/>
      <c r="C47" s="10"/>
      <c r="D47" s="10"/>
      <c r="E47" s="16">
        <f t="shared" si="1"/>
        <v>0</v>
      </c>
      <c r="F47" s="17">
        <v>2475000</v>
      </c>
      <c r="G47" s="10"/>
      <c r="H47" s="10"/>
      <c r="I47" s="16">
        <f t="shared" si="20"/>
        <v>2475000</v>
      </c>
    </row>
    <row r="48" spans="1:9" ht="21.75" customHeight="1" x14ac:dyDescent="0.3">
      <c r="A48" s="63" t="s">
        <v>25</v>
      </c>
      <c r="B48" s="83"/>
      <c r="C48" s="84"/>
      <c r="D48" s="84"/>
      <c r="E48" s="66">
        <f t="shared" si="1"/>
        <v>0</v>
      </c>
      <c r="F48" s="83"/>
      <c r="G48" s="84"/>
      <c r="H48" s="84"/>
      <c r="I48" s="66">
        <f t="shared" si="20"/>
        <v>0</v>
      </c>
    </row>
    <row r="49" spans="1:9" ht="21.75" customHeight="1" x14ac:dyDescent="0.35">
      <c r="A49" s="85" t="s">
        <v>26</v>
      </c>
      <c r="B49" s="77">
        <f>B50+B51</f>
        <v>1800000</v>
      </c>
      <c r="C49" s="78">
        <f t="shared" ref="C49:D49" si="21">C50+C51</f>
        <v>0</v>
      </c>
      <c r="D49" s="78">
        <f t="shared" si="21"/>
        <v>0</v>
      </c>
      <c r="E49" s="56">
        <f>SUM(E50:E51)</f>
        <v>1800000</v>
      </c>
      <c r="F49" s="77">
        <f>F50+F51</f>
        <v>7350000</v>
      </c>
      <c r="G49" s="78">
        <f t="shared" ref="G49:H49" si="22">G50+G51</f>
        <v>0</v>
      </c>
      <c r="H49" s="78">
        <f t="shared" si="22"/>
        <v>0</v>
      </c>
      <c r="I49" s="56">
        <f>SUM(I50:I51)</f>
        <v>7350000</v>
      </c>
    </row>
    <row r="50" spans="1:9" ht="21.75" customHeight="1" x14ac:dyDescent="0.3">
      <c r="A50" s="57" t="s">
        <v>27</v>
      </c>
      <c r="B50" s="17"/>
      <c r="C50" s="10"/>
      <c r="D50" s="10"/>
      <c r="E50" s="16">
        <f t="shared" si="1"/>
        <v>0</v>
      </c>
      <c r="F50" s="17"/>
      <c r="G50" s="10"/>
      <c r="H50" s="10"/>
      <c r="I50" s="16">
        <f t="shared" ref="I50:I51" si="23">SUM(F50:H50)</f>
        <v>0</v>
      </c>
    </row>
    <row r="51" spans="1:9" ht="21.75" customHeight="1" x14ac:dyDescent="0.3">
      <c r="A51" s="63" t="s">
        <v>28</v>
      </c>
      <c r="B51" s="75">
        <v>1800000</v>
      </c>
      <c r="C51" s="76"/>
      <c r="D51" s="76"/>
      <c r="E51" s="66">
        <f t="shared" si="1"/>
        <v>1800000</v>
      </c>
      <c r="F51" s="75">
        <v>7350000</v>
      </c>
      <c r="G51" s="76"/>
      <c r="H51" s="76"/>
      <c r="I51" s="66">
        <f t="shared" si="23"/>
        <v>7350000</v>
      </c>
    </row>
    <row r="52" spans="1:9" ht="21.75" customHeight="1" x14ac:dyDescent="0.3">
      <c r="A52" s="86" t="s">
        <v>29</v>
      </c>
      <c r="B52" s="18">
        <f>B40+B5</f>
        <v>2130731000</v>
      </c>
      <c r="C52" s="13">
        <f>C40+C5</f>
        <v>0</v>
      </c>
      <c r="D52" s="13">
        <f>D40+D5</f>
        <v>0</v>
      </c>
      <c r="E52" s="14">
        <f>E5+E40</f>
        <v>2130731000</v>
      </c>
      <c r="F52" s="18">
        <f>F40+F5</f>
        <v>2485579942</v>
      </c>
      <c r="G52" s="13">
        <f>G40+G5</f>
        <v>801000</v>
      </c>
      <c r="H52" s="13">
        <f>H40+H5</f>
        <v>3768001</v>
      </c>
      <c r="I52" s="14">
        <f>I5+I40</f>
        <v>2490148943</v>
      </c>
    </row>
    <row r="53" spans="1:9" ht="21.75" customHeight="1" x14ac:dyDescent="0.3">
      <c r="A53" s="144" t="s">
        <v>30</v>
      </c>
      <c r="B53" s="146">
        <f>SUM(B54+B57+B58)</f>
        <v>444426000</v>
      </c>
      <c r="C53" s="141">
        <f t="shared" ref="C53:E53" si="24">SUM(C54+C57+C58)</f>
        <v>0</v>
      </c>
      <c r="D53" s="141">
        <f t="shared" si="24"/>
        <v>0</v>
      </c>
      <c r="E53" s="147">
        <f t="shared" si="24"/>
        <v>444426000</v>
      </c>
      <c r="F53" s="146">
        <f>F54+F57+F58</f>
        <v>973319843</v>
      </c>
      <c r="G53" s="141">
        <f t="shared" ref="G53:I53" si="25">G54+G57+G58</f>
        <v>0</v>
      </c>
      <c r="H53" s="141">
        <f t="shared" si="25"/>
        <v>0</v>
      </c>
      <c r="I53" s="147">
        <f t="shared" si="25"/>
        <v>973319843</v>
      </c>
    </row>
    <row r="54" spans="1:9" ht="21.75" customHeight="1" x14ac:dyDescent="0.3">
      <c r="A54" s="145" t="s">
        <v>85</v>
      </c>
      <c r="B54" s="17">
        <f>B55+B56</f>
        <v>444426000</v>
      </c>
      <c r="C54" s="10">
        <f>C55+C56</f>
        <v>0</v>
      </c>
      <c r="D54" s="10"/>
      <c r="E54" s="16">
        <f>E55+E56</f>
        <v>444426000</v>
      </c>
      <c r="F54" s="17">
        <f>SUM(F55:F56)</f>
        <v>442152129</v>
      </c>
      <c r="G54" s="10">
        <f>G55+G56</f>
        <v>0</v>
      </c>
      <c r="H54" s="10"/>
      <c r="I54" s="16">
        <f>I55+I56</f>
        <v>442152129</v>
      </c>
    </row>
    <row r="55" spans="1:9" ht="21.75" customHeight="1" x14ac:dyDescent="0.35">
      <c r="A55" s="74" t="s">
        <v>31</v>
      </c>
      <c r="B55" s="137">
        <v>184513000</v>
      </c>
      <c r="C55" s="138"/>
      <c r="D55" s="139"/>
      <c r="E55" s="140">
        <f t="shared" si="1"/>
        <v>184513000</v>
      </c>
      <c r="F55" s="137">
        <v>216596129</v>
      </c>
      <c r="G55" s="138"/>
      <c r="H55" s="139"/>
      <c r="I55" s="140">
        <f t="shared" ref="I55:I58" si="26">SUM(F55:H55)</f>
        <v>216596129</v>
      </c>
    </row>
    <row r="56" spans="1:9" ht="21.75" customHeight="1" x14ac:dyDescent="0.35">
      <c r="A56" s="74" t="s">
        <v>32</v>
      </c>
      <c r="B56" s="137">
        <v>259913000</v>
      </c>
      <c r="C56" s="138"/>
      <c r="D56" s="139"/>
      <c r="E56" s="140">
        <f t="shared" si="1"/>
        <v>259913000</v>
      </c>
      <c r="F56" s="137">
        <v>225556000</v>
      </c>
      <c r="G56" s="138"/>
      <c r="H56" s="139"/>
      <c r="I56" s="140">
        <f t="shared" si="26"/>
        <v>225556000</v>
      </c>
    </row>
    <row r="57" spans="1:9" ht="21.75" customHeight="1" x14ac:dyDescent="0.3">
      <c r="A57" s="149" t="s">
        <v>86</v>
      </c>
      <c r="B57" s="17"/>
      <c r="C57" s="11"/>
      <c r="D57" s="10"/>
      <c r="E57" s="16"/>
      <c r="F57" s="17">
        <v>30364900</v>
      </c>
      <c r="G57" s="11"/>
      <c r="H57" s="10"/>
      <c r="I57" s="16">
        <f t="shared" si="26"/>
        <v>30364900</v>
      </c>
    </row>
    <row r="58" spans="1:9" ht="21.75" customHeight="1" x14ac:dyDescent="0.3">
      <c r="A58" s="148" t="s">
        <v>88</v>
      </c>
      <c r="B58" s="75"/>
      <c r="C58" s="82"/>
      <c r="D58" s="76"/>
      <c r="E58" s="66"/>
      <c r="F58" s="75">
        <v>500802814</v>
      </c>
      <c r="G58" s="82"/>
      <c r="H58" s="76"/>
      <c r="I58" s="66">
        <f t="shared" si="26"/>
        <v>500802814</v>
      </c>
    </row>
    <row r="59" spans="1:9" ht="21.75" customHeight="1" x14ac:dyDescent="0.3">
      <c r="A59" s="86" t="s">
        <v>33</v>
      </c>
      <c r="B59" s="18">
        <f t="shared" ref="B59:I59" si="27">B53+B52</f>
        <v>2575157000</v>
      </c>
      <c r="C59" s="13">
        <f t="shared" si="27"/>
        <v>0</v>
      </c>
      <c r="D59" s="13">
        <f t="shared" si="27"/>
        <v>0</v>
      </c>
      <c r="E59" s="14">
        <f t="shared" si="27"/>
        <v>2575157000</v>
      </c>
      <c r="F59" s="18">
        <f t="shared" si="27"/>
        <v>3458899785</v>
      </c>
      <c r="G59" s="13">
        <f t="shared" si="27"/>
        <v>801000</v>
      </c>
      <c r="H59" s="13">
        <f t="shared" si="27"/>
        <v>3768001</v>
      </c>
      <c r="I59" s="14">
        <f t="shared" si="27"/>
        <v>3463468786</v>
      </c>
    </row>
    <row r="60" spans="1:9" ht="12.75" x14ac:dyDescent="0.2">
      <c r="A60" s="87"/>
      <c r="B60" s="87"/>
      <c r="C60" s="87"/>
      <c r="D60" s="87"/>
      <c r="E60" s="87"/>
    </row>
    <row r="61" spans="1:9" ht="30" customHeight="1" x14ac:dyDescent="0.3">
      <c r="A61" s="154" t="s">
        <v>61</v>
      </c>
      <c r="B61" s="154"/>
      <c r="C61" s="154"/>
      <c r="D61" s="154"/>
      <c r="E61" s="154"/>
      <c r="F61" s="154"/>
      <c r="G61" s="154"/>
      <c r="H61" s="154"/>
      <c r="I61" s="154"/>
    </row>
    <row r="62" spans="1:9" ht="15.75" customHeight="1" x14ac:dyDescent="0.2">
      <c r="A62" s="51"/>
      <c r="B62" s="51"/>
      <c r="C62" s="51"/>
      <c r="D62" s="51"/>
      <c r="E62" s="51"/>
      <c r="F62" s="51"/>
      <c r="G62" s="51"/>
      <c r="H62" s="153" t="s">
        <v>67</v>
      </c>
      <c r="I62" s="153"/>
    </row>
    <row r="63" spans="1:9" ht="20.25" customHeight="1" x14ac:dyDescent="0.3">
      <c r="A63" s="155" t="s">
        <v>34</v>
      </c>
      <c r="B63" s="157" t="s">
        <v>49</v>
      </c>
      <c r="C63" s="151"/>
      <c r="D63" s="151"/>
      <c r="E63" s="158"/>
      <c r="F63" s="150" t="s">
        <v>62</v>
      </c>
      <c r="G63" s="151"/>
      <c r="H63" s="151"/>
      <c r="I63" s="152"/>
    </row>
    <row r="64" spans="1:9" ht="26" x14ac:dyDescent="0.3">
      <c r="A64" s="156"/>
      <c r="B64" s="88" t="s">
        <v>1</v>
      </c>
      <c r="C64" s="26" t="s">
        <v>2</v>
      </c>
      <c r="D64" s="26" t="s">
        <v>3</v>
      </c>
      <c r="E64" s="89" t="s">
        <v>4</v>
      </c>
      <c r="F64" s="25" t="s">
        <v>1</v>
      </c>
      <c r="G64" s="26" t="s">
        <v>2</v>
      </c>
      <c r="H64" s="26" t="s">
        <v>3</v>
      </c>
      <c r="I64" s="27" t="s">
        <v>4</v>
      </c>
    </row>
    <row r="65" spans="1:9" ht="21.75" customHeight="1" x14ac:dyDescent="0.3">
      <c r="A65" s="90" t="s">
        <v>35</v>
      </c>
      <c r="B65" s="91">
        <f>B66+B67+B68+B69+B70</f>
        <v>2281581000</v>
      </c>
      <c r="C65" s="6">
        <f t="shared" ref="C65:D65" si="28">C66+C67+C68+C69+C70</f>
        <v>0</v>
      </c>
      <c r="D65" s="6">
        <f t="shared" si="28"/>
        <v>0</v>
      </c>
      <c r="E65" s="92">
        <f>B65+C65+D65</f>
        <v>2281581000</v>
      </c>
      <c r="F65" s="28">
        <f>F66+F67+F68+F69+F70</f>
        <v>2675427992</v>
      </c>
      <c r="G65" s="6">
        <f t="shared" ref="G65:H65" si="29">G66+G67+G68+G69+G70</f>
        <v>9173222</v>
      </c>
      <c r="H65" s="6">
        <f t="shared" si="29"/>
        <v>2786241</v>
      </c>
      <c r="I65" s="7">
        <f>F65+G65+H65</f>
        <v>2687387455</v>
      </c>
    </row>
    <row r="66" spans="1:9" ht="21.75" customHeight="1" x14ac:dyDescent="0.35">
      <c r="A66" s="93" t="s">
        <v>70</v>
      </c>
      <c r="B66" s="94">
        <v>473600000</v>
      </c>
      <c r="C66" s="42"/>
      <c r="D66" s="42"/>
      <c r="E66" s="95">
        <f>B66+C66+D66</f>
        <v>473600000</v>
      </c>
      <c r="F66" s="41">
        <v>561740249</v>
      </c>
      <c r="G66" s="42">
        <v>538871</v>
      </c>
      <c r="H66" s="42">
        <v>1580000</v>
      </c>
      <c r="I66" s="43">
        <f>F66+G66+H66</f>
        <v>563859120</v>
      </c>
    </row>
    <row r="67" spans="1:9" ht="28.5" customHeight="1" x14ac:dyDescent="0.35">
      <c r="A67" s="96" t="s">
        <v>69</v>
      </c>
      <c r="B67" s="94">
        <v>99500000</v>
      </c>
      <c r="C67" s="42"/>
      <c r="D67" s="42"/>
      <c r="E67" s="95">
        <f>B67+C67+D67</f>
        <v>99500000</v>
      </c>
      <c r="F67" s="41">
        <v>115091682</v>
      </c>
      <c r="G67" s="42"/>
      <c r="H67" s="42">
        <v>728476</v>
      </c>
      <c r="I67" s="43">
        <f>F67+G67+H67</f>
        <v>115820158</v>
      </c>
    </row>
    <row r="68" spans="1:9" ht="21.75" customHeight="1" x14ac:dyDescent="0.35">
      <c r="A68" s="93" t="s">
        <v>71</v>
      </c>
      <c r="B68" s="94">
        <v>744561000</v>
      </c>
      <c r="C68" s="42"/>
      <c r="D68" s="42"/>
      <c r="E68" s="95">
        <f>B68+C68+D68</f>
        <v>744561000</v>
      </c>
      <c r="F68" s="41">
        <v>586195213</v>
      </c>
      <c r="G68" s="42">
        <v>8634351</v>
      </c>
      <c r="H68" s="42">
        <v>321565</v>
      </c>
      <c r="I68" s="43">
        <f>F68+G68+H68</f>
        <v>595151129</v>
      </c>
    </row>
    <row r="69" spans="1:9" ht="21.75" customHeight="1" x14ac:dyDescent="0.35">
      <c r="A69" s="97" t="s">
        <v>36</v>
      </c>
      <c r="B69" s="98">
        <v>41300000</v>
      </c>
      <c r="C69" s="45"/>
      <c r="D69" s="45"/>
      <c r="E69" s="99">
        <f>B69+C69+D69</f>
        <v>41300000</v>
      </c>
      <c r="F69" s="44">
        <v>75735820</v>
      </c>
      <c r="G69" s="45"/>
      <c r="H69" s="45"/>
      <c r="I69" s="46">
        <f>F69+G69+H69</f>
        <v>75735820</v>
      </c>
    </row>
    <row r="70" spans="1:9" ht="21.75" customHeight="1" x14ac:dyDescent="0.35">
      <c r="A70" s="100" t="s">
        <v>37</v>
      </c>
      <c r="B70" s="101">
        <f>B71+B72+B73+B74+B75</f>
        <v>922620000</v>
      </c>
      <c r="C70" s="21">
        <f t="shared" ref="C70:E70" si="30">C71+C72+C73+C74+C75</f>
        <v>0</v>
      </c>
      <c r="D70" s="21">
        <f t="shared" si="30"/>
        <v>0</v>
      </c>
      <c r="E70" s="102">
        <f t="shared" si="30"/>
        <v>922620000</v>
      </c>
      <c r="F70" s="29">
        <f>F71+F72+F73+F74+F75</f>
        <v>1336665028</v>
      </c>
      <c r="G70" s="21">
        <f t="shared" ref="G70:I70" si="31">G71+G72+G73+G74+G75</f>
        <v>0</v>
      </c>
      <c r="H70" s="21">
        <f t="shared" si="31"/>
        <v>156200</v>
      </c>
      <c r="I70" s="22">
        <f t="shared" si="31"/>
        <v>1336821228</v>
      </c>
    </row>
    <row r="71" spans="1:9" ht="21.75" customHeight="1" x14ac:dyDescent="0.3">
      <c r="A71" s="103" t="s">
        <v>38</v>
      </c>
      <c r="B71" s="104"/>
      <c r="C71" s="1"/>
      <c r="D71" s="1"/>
      <c r="E71" s="105">
        <f t="shared" ref="E71:E82" si="32">B71+C71+D71</f>
        <v>0</v>
      </c>
      <c r="F71" s="30">
        <v>895400</v>
      </c>
      <c r="G71" s="1"/>
      <c r="H71" s="1"/>
      <c r="I71" s="31">
        <f t="shared" ref="I71:I82" si="33">F71+G71+H71</f>
        <v>895400</v>
      </c>
    </row>
    <row r="72" spans="1:9" ht="25.5" customHeight="1" x14ac:dyDescent="0.3">
      <c r="A72" s="103" t="s">
        <v>39</v>
      </c>
      <c r="B72" s="106"/>
      <c r="C72" s="19"/>
      <c r="D72" s="19"/>
      <c r="E72" s="105">
        <f t="shared" si="32"/>
        <v>0</v>
      </c>
      <c r="F72" s="30">
        <v>50194000</v>
      </c>
      <c r="G72" s="19"/>
      <c r="H72" s="19"/>
      <c r="I72" s="31">
        <f t="shared" si="33"/>
        <v>50194000</v>
      </c>
    </row>
    <row r="73" spans="1:9" ht="25.5" customHeight="1" x14ac:dyDescent="0.3">
      <c r="A73" s="103" t="s">
        <v>40</v>
      </c>
      <c r="B73" s="106">
        <v>388966000</v>
      </c>
      <c r="C73" s="20"/>
      <c r="D73" s="20"/>
      <c r="E73" s="105">
        <f t="shared" si="32"/>
        <v>388966000</v>
      </c>
      <c r="F73" s="30">
        <v>441926023</v>
      </c>
      <c r="G73" s="19"/>
      <c r="H73" s="20"/>
      <c r="I73" s="31">
        <f t="shared" si="33"/>
        <v>441926023</v>
      </c>
    </row>
    <row r="74" spans="1:9" ht="25.5" customHeight="1" x14ac:dyDescent="0.3">
      <c r="A74" s="103" t="s">
        <v>41</v>
      </c>
      <c r="B74" s="106">
        <f>368000000+8000000+1300000+3000000+14900000</f>
        <v>395200000</v>
      </c>
      <c r="C74" s="19"/>
      <c r="D74" s="19"/>
      <c r="E74" s="105">
        <f t="shared" si="32"/>
        <v>395200000</v>
      </c>
      <c r="F74" s="30">
        <v>513631769</v>
      </c>
      <c r="G74" s="19"/>
      <c r="H74" s="19">
        <v>156200</v>
      </c>
      <c r="I74" s="31">
        <f t="shared" si="33"/>
        <v>513787969</v>
      </c>
    </row>
    <row r="75" spans="1:9" ht="21.75" customHeight="1" x14ac:dyDescent="0.3">
      <c r="A75" s="107" t="s">
        <v>59</v>
      </c>
      <c r="B75" s="108">
        <v>138454000</v>
      </c>
      <c r="C75" s="36"/>
      <c r="D75" s="36"/>
      <c r="E75" s="109">
        <f t="shared" si="32"/>
        <v>138454000</v>
      </c>
      <c r="F75" s="35">
        <v>330017836</v>
      </c>
      <c r="G75" s="36"/>
      <c r="H75" s="36"/>
      <c r="I75" s="37">
        <f t="shared" si="33"/>
        <v>330017836</v>
      </c>
    </row>
    <row r="76" spans="1:9" ht="21.75" customHeight="1" x14ac:dyDescent="0.3">
      <c r="A76" s="110" t="s">
        <v>42</v>
      </c>
      <c r="B76" s="111">
        <f>B77+B78+B79</f>
        <v>236229000</v>
      </c>
      <c r="C76" s="39">
        <f t="shared" ref="C76:D76" si="34">C77+C78+C79</f>
        <v>0</v>
      </c>
      <c r="D76" s="39">
        <f t="shared" si="34"/>
        <v>0</v>
      </c>
      <c r="E76" s="112">
        <f t="shared" si="32"/>
        <v>236229000</v>
      </c>
      <c r="F76" s="38">
        <f>F77+F78+F79</f>
        <v>214970517</v>
      </c>
      <c r="G76" s="39">
        <f t="shared" ref="G76:H76" si="35">G77+G78+G79</f>
        <v>0</v>
      </c>
      <c r="H76" s="39">
        <f t="shared" si="35"/>
        <v>0</v>
      </c>
      <c r="I76" s="40">
        <f t="shared" si="33"/>
        <v>214970517</v>
      </c>
    </row>
    <row r="77" spans="1:9" ht="21.75" customHeight="1" x14ac:dyDescent="0.35">
      <c r="A77" s="113" t="s">
        <v>72</v>
      </c>
      <c r="B77" s="94">
        <v>162229000</v>
      </c>
      <c r="C77" s="42"/>
      <c r="D77" s="42"/>
      <c r="E77" s="95">
        <f t="shared" si="32"/>
        <v>162229000</v>
      </c>
      <c r="F77" s="41">
        <v>158680797</v>
      </c>
      <c r="G77" s="42"/>
      <c r="H77" s="42"/>
      <c r="I77" s="43">
        <f t="shared" si="33"/>
        <v>158680797</v>
      </c>
    </row>
    <row r="78" spans="1:9" ht="21.75" customHeight="1" x14ac:dyDescent="0.35">
      <c r="A78" s="113" t="s">
        <v>73</v>
      </c>
      <c r="B78" s="94">
        <v>69000000</v>
      </c>
      <c r="C78" s="42"/>
      <c r="D78" s="42"/>
      <c r="E78" s="95">
        <f t="shared" si="32"/>
        <v>69000000</v>
      </c>
      <c r="F78" s="41">
        <v>48689720</v>
      </c>
      <c r="G78" s="42"/>
      <c r="H78" s="42"/>
      <c r="I78" s="43">
        <f t="shared" si="33"/>
        <v>48689720</v>
      </c>
    </row>
    <row r="79" spans="1:9" ht="21.75" customHeight="1" x14ac:dyDescent="0.35">
      <c r="A79" s="114" t="s">
        <v>43</v>
      </c>
      <c r="B79" s="101">
        <f>B80+B81</f>
        <v>5000000</v>
      </c>
      <c r="C79" s="21">
        <f t="shared" ref="C79:D79" si="36">C80+C81</f>
        <v>0</v>
      </c>
      <c r="D79" s="21">
        <f t="shared" si="36"/>
        <v>0</v>
      </c>
      <c r="E79" s="22">
        <f t="shared" si="32"/>
        <v>5000000</v>
      </c>
      <c r="F79" s="101">
        <f t="shared" ref="F79:H79" si="37">F80+F81</f>
        <v>7600000</v>
      </c>
      <c r="G79" s="21">
        <f t="shared" si="37"/>
        <v>0</v>
      </c>
      <c r="H79" s="21">
        <f t="shared" si="37"/>
        <v>0</v>
      </c>
      <c r="I79" s="22">
        <f t="shared" si="33"/>
        <v>7600000</v>
      </c>
    </row>
    <row r="80" spans="1:9" ht="21.75" customHeight="1" x14ac:dyDescent="0.35">
      <c r="A80" s="103" t="s">
        <v>76</v>
      </c>
      <c r="B80" s="104"/>
      <c r="C80" s="1"/>
      <c r="D80" s="1"/>
      <c r="E80" s="115">
        <f t="shared" si="32"/>
        <v>0</v>
      </c>
      <c r="F80" s="33">
        <v>2500000</v>
      </c>
      <c r="G80" s="1"/>
      <c r="H80" s="1"/>
      <c r="I80" s="23">
        <f t="shared" si="33"/>
        <v>2500000</v>
      </c>
    </row>
    <row r="81" spans="1:9" ht="21.75" customHeight="1" x14ac:dyDescent="0.35">
      <c r="A81" s="107" t="s">
        <v>44</v>
      </c>
      <c r="B81" s="108">
        <v>5000000</v>
      </c>
      <c r="C81" s="36"/>
      <c r="D81" s="36"/>
      <c r="E81" s="116">
        <f t="shared" si="32"/>
        <v>5000000</v>
      </c>
      <c r="F81" s="35">
        <v>5100000</v>
      </c>
      <c r="G81" s="36"/>
      <c r="H81" s="36"/>
      <c r="I81" s="24">
        <f t="shared" si="33"/>
        <v>5100000</v>
      </c>
    </row>
    <row r="82" spans="1:9" ht="21.75" customHeight="1" x14ac:dyDescent="0.3">
      <c r="A82" s="117" t="s">
        <v>45</v>
      </c>
      <c r="B82" s="111">
        <f>B76+B65</f>
        <v>2517810000</v>
      </c>
      <c r="C82" s="39">
        <f t="shared" ref="C82:D82" si="38">C76+C65</f>
        <v>0</v>
      </c>
      <c r="D82" s="39">
        <f t="shared" si="38"/>
        <v>0</v>
      </c>
      <c r="E82" s="112">
        <f t="shared" si="32"/>
        <v>2517810000</v>
      </c>
      <c r="F82" s="38">
        <f>F76+F65</f>
        <v>2890398509</v>
      </c>
      <c r="G82" s="39">
        <f t="shared" ref="G82:H82" si="39">G76+G65</f>
        <v>9173222</v>
      </c>
      <c r="H82" s="39">
        <f t="shared" si="39"/>
        <v>2786241</v>
      </c>
      <c r="I82" s="40">
        <f t="shared" si="33"/>
        <v>2902357972</v>
      </c>
    </row>
    <row r="83" spans="1:9" ht="21.75" customHeight="1" x14ac:dyDescent="0.3">
      <c r="A83" s="118" t="s">
        <v>74</v>
      </c>
      <c r="B83" s="47">
        <f>B84+B86</f>
        <v>26759000</v>
      </c>
      <c r="C83" s="48">
        <f>C84+C86</f>
        <v>0</v>
      </c>
      <c r="D83" s="48">
        <f>D84+D86</f>
        <v>0</v>
      </c>
      <c r="E83" s="49">
        <f>B83+C83+D83</f>
        <v>26759000</v>
      </c>
      <c r="F83" s="127">
        <f>SUM(F84:F86)</f>
        <v>561110814</v>
      </c>
      <c r="G83" s="48">
        <f>SUM(G84:G86)</f>
        <v>0</v>
      </c>
      <c r="H83" s="48">
        <f>SUM(H84:H86)</f>
        <v>0</v>
      </c>
      <c r="I83" s="128">
        <f>SUM(I84:I86)</f>
        <v>561110814</v>
      </c>
    </row>
    <row r="84" spans="1:9" ht="21.75" customHeight="1" x14ac:dyDescent="0.3">
      <c r="A84" s="119" t="s">
        <v>75</v>
      </c>
      <c r="B84" s="30">
        <v>26759000</v>
      </c>
      <c r="C84" s="19"/>
      <c r="D84" s="19"/>
      <c r="E84" s="32">
        <f>B84+C84+D84</f>
        <v>26759000</v>
      </c>
      <c r="F84" s="30">
        <v>29720000</v>
      </c>
      <c r="G84" s="19"/>
      <c r="H84" s="19"/>
      <c r="I84" s="32">
        <f>F84+G84+H84</f>
        <v>29720000</v>
      </c>
    </row>
    <row r="85" spans="1:9" ht="21.75" customHeight="1" x14ac:dyDescent="0.3">
      <c r="A85" s="122" t="s">
        <v>87</v>
      </c>
      <c r="B85" s="123">
        <v>30588000</v>
      </c>
      <c r="C85" s="124"/>
      <c r="D85" s="124"/>
      <c r="E85" s="32">
        <f>B85+C85+D85</f>
        <v>30588000</v>
      </c>
      <c r="F85" s="123">
        <v>30588000</v>
      </c>
      <c r="G85" s="124"/>
      <c r="H85" s="124"/>
      <c r="I85" s="32">
        <f t="shared" ref="I85:I86" si="40">F85+G85+H85</f>
        <v>30588000</v>
      </c>
    </row>
    <row r="86" spans="1:9" ht="21.75" customHeight="1" x14ac:dyDescent="0.3">
      <c r="A86" s="126" t="s">
        <v>89</v>
      </c>
      <c r="B86" s="123"/>
      <c r="C86" s="124"/>
      <c r="D86" s="124"/>
      <c r="E86" s="125"/>
      <c r="F86" s="35">
        <v>500802814</v>
      </c>
      <c r="G86" s="36"/>
      <c r="H86" s="36"/>
      <c r="I86" s="34">
        <f t="shared" si="40"/>
        <v>500802814</v>
      </c>
    </row>
    <row r="87" spans="1:9" ht="21.75" customHeight="1" x14ac:dyDescent="0.3">
      <c r="A87" s="120" t="s">
        <v>46</v>
      </c>
      <c r="B87" s="38">
        <f>B83+B82</f>
        <v>2544569000</v>
      </c>
      <c r="C87" s="111">
        <f t="shared" ref="C87:I87" si="41">C83+C82</f>
        <v>0</v>
      </c>
      <c r="D87" s="111">
        <f t="shared" si="41"/>
        <v>0</v>
      </c>
      <c r="E87" s="129">
        <f t="shared" si="41"/>
        <v>2544569000</v>
      </c>
      <c r="F87" s="28">
        <f t="shared" si="41"/>
        <v>3451509323</v>
      </c>
      <c r="G87" s="91">
        <f t="shared" si="41"/>
        <v>9173222</v>
      </c>
      <c r="H87" s="91">
        <f t="shared" si="41"/>
        <v>2786241</v>
      </c>
      <c r="I87" s="121">
        <f t="shared" si="41"/>
        <v>3463468786</v>
      </c>
    </row>
    <row r="88" spans="1:9" x14ac:dyDescent="0.3">
      <c r="A88" s="3"/>
      <c r="B88" s="3"/>
      <c r="C88" s="3"/>
      <c r="D88" s="3"/>
      <c r="E88" s="3"/>
      <c r="F88" s="3"/>
    </row>
    <row r="89" spans="1:9" x14ac:dyDescent="0.3">
      <c r="E89" s="4"/>
      <c r="H89" s="5"/>
    </row>
  </sheetData>
  <mergeCells count="10">
    <mergeCell ref="F3:I3"/>
    <mergeCell ref="H2:I2"/>
    <mergeCell ref="A1:I1"/>
    <mergeCell ref="F63:I63"/>
    <mergeCell ref="A61:I61"/>
    <mergeCell ref="A63:A64"/>
    <mergeCell ref="B63:E63"/>
    <mergeCell ref="A3:A4"/>
    <mergeCell ref="B3:E3"/>
    <mergeCell ref="H62:I62"/>
  </mergeCells>
  <printOptions horizontalCentered="1"/>
  <pageMargins left="0.39370078740157483" right="0.19685039370078741" top="0.55118110236220474" bottom="0.35433070866141736" header="0.31496062992125984" footer="0.31496062992125984"/>
  <pageSetup paperSize="9" scale="77" orientation="landscape" horizontalDpi="4294967293" verticalDpi="4294967293" r:id="rId1"/>
  <headerFooter scaleWithDoc="0">
    <oddHeader>&amp;R &amp;"Times New Roman,Normál"19. sz. melléklet az 1/2017.(III.01.) rendelethez</oddHead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2017-02-28T09:23:41Z</cp:lastPrinted>
  <dcterms:created xsi:type="dcterms:W3CDTF">2015-01-28T12:24:29Z</dcterms:created>
  <dcterms:modified xsi:type="dcterms:W3CDTF">2017-02-28T09:28:45Z</dcterms:modified>
</cp:coreProperties>
</file>