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1640" tabRatio="727" activeTab="6"/>
  </bookViews>
  <sheets>
    <sheet name="1.1.sz.mell." sheetId="1" r:id="rId1"/>
    <sheet name="1.2.sz.mell." sheetId="2" r:id="rId2"/>
    <sheet name="2.1.sz.mell " sheetId="3" r:id="rId3"/>
    <sheet name="9.1. sz. mell." sheetId="4" r:id="rId4"/>
    <sheet name="9.1.1. sz. mell. " sheetId="5" r:id="rId5"/>
    <sheet name="3.sz tájékoztató t " sheetId="6" r:id="rId6"/>
    <sheet name="szakfeladatos Önk. " sheetId="7" r:id="rId7"/>
  </sheets>
  <externalReferences>
    <externalReference r:id="rId10"/>
  </externalReferences>
  <definedNames>
    <definedName name="_xlfn.IFERROR" hidden="1">#NAME?</definedName>
    <definedName name="_xlnm.Print_Titles" localSheetId="3">'9.1. sz. mell.'!$1:$6</definedName>
    <definedName name="_xlnm.Print_Titles" localSheetId="4">'9.1.1. sz. mell. '!$1:$6</definedName>
    <definedName name="_xlnm.Print_Area" localSheetId="0">'1.1.sz.mell.'!$A$1:$C$159</definedName>
    <definedName name="_xlnm.Print_Area" localSheetId="1">'1.2.sz.mell.'!$A$1:$C$159</definedName>
  </definedNames>
  <calcPr fullCalcOnLoad="1"/>
</workbook>
</file>

<file path=xl/sharedStrings.xml><?xml version="1.0" encoding="utf-8"?>
<sst xmlns="http://schemas.openxmlformats.org/spreadsheetml/2006/main" count="1458" uniqueCount="447">
  <si>
    <t xml:space="preserve">Hosszabb id. közfogl. </t>
  </si>
  <si>
    <t>Közterület rendjének fenntartása</t>
  </si>
  <si>
    <t>Felhalmozási bevételek</t>
  </si>
  <si>
    <t>Finanszírozási bevételek</t>
  </si>
  <si>
    <t xml:space="preserve"> Egyéb működési célú kiadások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</si>
  <si>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</si>
  <si>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</si>
  <si>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</si>
  <si>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</si>
  <si>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</si>
  <si>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</si>
  <si>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</si>
  <si>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</si>
  <si>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</si>
  <si>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</si>
  <si>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</si>
  <si>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</si>
  <si>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</si>
  <si>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</si>
  <si>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</si>
  <si>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</si>
  <si>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</si>
  <si>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</si>
  <si>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</si>
  <si>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</si>
  <si>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</si>
  <si>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</si>
  <si>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</si>
  <si>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</si>
  <si>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</si>
  <si>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</si>
  <si>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</si>
  <si>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</si>
  <si>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</si>
  <si>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</si>
  <si>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</si>
  <si>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K I A D Á S O K</t>
  </si>
  <si>
    <t>Kiadási jogcímek</t>
  </si>
  <si>
    <t>Személyi  juttatások</t>
  </si>
  <si>
    <t>Tartalékok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</si>
  <si>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</si>
  <si>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</si>
  <si>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</si>
  <si>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</si>
  <si>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</si>
  <si>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</si>
  <si>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Kiadások</t>
  </si>
  <si>
    <t>02</t>
  </si>
  <si>
    <t xml:space="preserve"> Ezer forintban !</t>
  </si>
  <si>
    <t>Megnevezés</t>
  </si>
  <si>
    <t>Személyi juttatások</t>
  </si>
  <si>
    <t>ÖSSZESEN:</t>
  </si>
  <si>
    <t>Sor-
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</si>
  <si>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</si>
  <si>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</si>
  <si>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</si>
  <si>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</si>
  <si>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</si>
  <si>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</si>
  <si>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</si>
  <si>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</si>
  <si>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</si>
  <si>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</si>
  <si>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</si>
  <si>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</si>
  <si>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</si>
  <si>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</si>
  <si>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</si>
  <si>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</si>
  <si>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</si>
  <si>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</si>
  <si>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</si>
  <si>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</si>
  <si>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</si>
  <si>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</si>
  <si>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</si>
  <si>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</si>
  <si>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</si>
  <si>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</si>
  <si>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</si>
  <si>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</si>
  <si>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</si>
  <si>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</si>
  <si>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</si>
  <si>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</si>
  <si>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</si>
  <si>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</si>
  <si>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</si>
  <si>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</si>
  <si>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</si>
  <si>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</si>
  <si>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</si>
  <si>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</si>
  <si>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</si>
  <si>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</si>
  <si>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</si>
  <si>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</si>
  <si>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</si>
  <si>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Hitel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</si>
  <si>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</si>
  <si>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</si>
  <si>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</si>
  <si>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</si>
  <si>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</si>
  <si>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</si>
  <si>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</si>
  <si>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</si>
  <si>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</si>
  <si>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</si>
  <si>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</si>
  <si>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</si>
  <si>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</si>
  <si>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</si>
  <si>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</si>
  <si>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</si>
  <si>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</si>
  <si>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</si>
  <si>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</si>
  <si>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</si>
  <si>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</si>
  <si>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</si>
  <si>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</si>
  <si>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</si>
  <si>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</si>
  <si>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</si>
  <si>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</si>
  <si>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</si>
  <si>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</si>
  <si>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</si>
  <si>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</si>
  <si>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</si>
  <si>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</si>
  <si>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</si>
  <si>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Feladat megnevezése</t>
  </si>
  <si>
    <t>Száma</t>
  </si>
  <si>
    <t>Közfoglalkoztatottak létszáma (fő)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</si>
  <si>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</si>
  <si>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</si>
  <si>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</si>
  <si>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</si>
  <si>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</si>
  <si>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</si>
  <si>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</si>
  <si>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</si>
  <si>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</si>
  <si>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</si>
  <si>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</si>
  <si>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</si>
  <si>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</si>
  <si>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</si>
  <si>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</si>
  <si>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</si>
  <si>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</si>
  <si>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</si>
  <si>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</si>
  <si>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</si>
  <si>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</si>
  <si>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</si>
  <si>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</si>
  <si>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</si>
  <si>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</si>
  <si>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</si>
  <si>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</si>
  <si>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</si>
  <si>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</si>
  <si>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</si>
  <si>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</si>
  <si>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</si>
  <si>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</si>
  <si>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</si>
  <si>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</si>
  <si>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- Vagyoni típusú adók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</si>
  <si>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</si>
  <si>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</si>
  <si>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</si>
  <si>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</si>
  <si>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</si>
  <si>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</si>
  <si>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</si>
  <si>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</si>
  <si>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</si>
  <si>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</si>
  <si>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</si>
  <si>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</si>
  <si>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</si>
  <si>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</si>
  <si>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</si>
  <si>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</si>
  <si>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</si>
  <si>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</si>
  <si>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</si>
  <si>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</si>
  <si>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</si>
  <si>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</si>
  <si>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</si>
  <si>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</si>
  <si>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</si>
  <si>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</si>
  <si>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</si>
  <si>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</si>
  <si>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</si>
  <si>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</si>
  <si>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</si>
  <si>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</si>
  <si>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</si>
  <si>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</si>
  <si>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</si>
  <si>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</si>
  <si>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</si>
  <si>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</si>
  <si>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</si>
  <si>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</si>
  <si>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</si>
  <si>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</si>
  <si>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</si>
  <si>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</si>
  <si>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</si>
  <si>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</si>
  <si>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</si>
  <si>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</si>
  <si>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</si>
  <si>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</si>
  <si>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</si>
  <si>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</si>
  <si>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</si>
  <si>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</si>
  <si>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</si>
  <si>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</si>
  <si>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</si>
  <si>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</si>
  <si>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</si>
  <si>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</si>
  <si>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</si>
  <si>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</si>
  <si>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</si>
  <si>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</si>
  <si>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</si>
  <si>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</si>
  <si>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</si>
  <si>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</si>
  <si>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</si>
  <si>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</si>
  <si>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</si>
  <si>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</si>
  <si>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</si>
  <si>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</si>
  <si>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</si>
  <si>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</si>
  <si>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</si>
  <si>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</si>
  <si>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</si>
  <si>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</si>
  <si>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</si>
  <si>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</si>
  <si>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</si>
  <si>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</si>
  <si>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</si>
  <si>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</si>
  <si>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</si>
  <si>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</si>
  <si>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</si>
  <si>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</si>
  <si>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</si>
  <si>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</si>
  <si>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</si>
  <si>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</si>
  <si>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</si>
  <si>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</si>
  <si>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</si>
  <si>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</si>
  <si>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</si>
  <si>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</si>
  <si>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</si>
  <si>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</si>
  <si>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</si>
  <si>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</si>
  <si>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</si>
  <si>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</si>
  <si>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</si>
  <si>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</si>
  <si>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</si>
  <si>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</si>
  <si>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</si>
  <si>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</si>
  <si>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</si>
  <si>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Pénzügyi lízing kiadásai</t>
  </si>
  <si>
    <t xml:space="preserve"> 10.</t>
  </si>
  <si>
    <t>2.-ból EU-s támogatás</t>
  </si>
  <si>
    <t>Összes bevétel, kiadás</t>
  </si>
  <si>
    <t>Felhalmozási célú átvett pénzeszközök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</si>
  <si>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</si>
  <si>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</si>
  <si>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</si>
  <si>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</si>
  <si>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</si>
  <si>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</si>
  <si>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</si>
  <si>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</si>
  <si>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</si>
  <si>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</si>
  <si>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</si>
  <si>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adatok: eFt-ban</t>
  </si>
  <si>
    <t>Felhalm.</t>
  </si>
  <si>
    <t>finansz.</t>
  </si>
  <si>
    <t>kiad.</t>
  </si>
  <si>
    <t>bevételi  és  kiadási  előirányzata  feladatonként</t>
  </si>
  <si>
    <t>BEVÉTELEK</t>
  </si>
  <si>
    <t>KIADÁSOK</t>
  </si>
  <si>
    <t>Műk.</t>
  </si>
  <si>
    <t>Értékp.</t>
  </si>
  <si>
    <t>bev.</t>
  </si>
  <si>
    <t>hitel, kölcs.</t>
  </si>
  <si>
    <t>bevételei</t>
  </si>
  <si>
    <t>kiadások</t>
  </si>
  <si>
    <t>kiadásai</t>
  </si>
  <si>
    <t>Közutak, hidak üzemeltetése, fenntartása</t>
  </si>
  <si>
    <t>Lakóingatlan bérbeadása, üzemeltetése</t>
  </si>
  <si>
    <t>Nem lakóingatlan bérbeadása, üzemeltetése</t>
  </si>
  <si>
    <t>Önkormányzati jogalkotás</t>
  </si>
  <si>
    <t>Zöldterület kezelés</t>
  </si>
  <si>
    <t>Adó, illeték kiszabása, beszedése, adóellenőrzés</t>
  </si>
  <si>
    <t>- Gépjárműadó</t>
  </si>
  <si>
    <t>Közvilágítás</t>
  </si>
  <si>
    <t>Város-, községgazdálkodási m.n.s. szolgáltatások</t>
  </si>
  <si>
    <t>Finanszírozási műveletek</t>
  </si>
  <si>
    <t>A polgári védelem ágazati feladatai</t>
  </si>
  <si>
    <t>Ár- és belvízvédelemmel összefüggő tevékenységek</t>
  </si>
  <si>
    <t>Ápolási díj méltányossági alapon</t>
  </si>
  <si>
    <t>Közgyógyellátás</t>
  </si>
  <si>
    <t>Köztemetés</t>
  </si>
  <si>
    <t>Civil szervezetek működési támogatása</t>
  </si>
  <si>
    <t>Önkormányzati vagyonnal való gazdálkodás</t>
  </si>
  <si>
    <t>- Le: intézményi támogatás</t>
  </si>
  <si>
    <t>Közhat.</t>
  </si>
  <si>
    <t>Tartalék</t>
  </si>
  <si>
    <t>Szennyvízcsat. építése, fenntartása, üzemeltetése</t>
  </si>
  <si>
    <t xml:space="preserve"> Szennyeződésmentesítési tevékenységek</t>
  </si>
  <si>
    <t>Pályázat- és támogatáskezelés, ellenőrzés</t>
  </si>
  <si>
    <t>- Helyi adók és bírság, pótlék</t>
  </si>
  <si>
    <t>Önk. elszámolásai a központi költségvetéssel</t>
  </si>
  <si>
    <t>- Működési támogatás</t>
  </si>
  <si>
    <t>- Egyéb működési támogatás</t>
  </si>
  <si>
    <t>Támogatási célú finanszírozási műveletek</t>
  </si>
  <si>
    <t>Intézmény</t>
  </si>
  <si>
    <t xml:space="preserve"> Oktatás, közművelődés</t>
  </si>
  <si>
    <t>Kiemelt állami és önkormányzati rendezvények</t>
  </si>
  <si>
    <t>Fertőző megbetegedések megelőzése</t>
  </si>
  <si>
    <t>Kistérségi startmunka mintaprogram</t>
  </si>
  <si>
    <t>Közgfoglalkoztatás - téli és egyéb értékteremtő</t>
  </si>
  <si>
    <t>Nem veszélyes hulladék kezelése, ártalmatlanítása</t>
  </si>
  <si>
    <t>Előirányzat-felhasználási terv
2015 évre</t>
  </si>
  <si>
    <t>Az önkormányzat 2015. évi költségvetésének</t>
  </si>
  <si>
    <t>2015 év</t>
  </si>
  <si>
    <t>2015. év</t>
  </si>
  <si>
    <t>A</t>
  </si>
  <si>
    <t>B</t>
  </si>
  <si>
    <t>C</t>
  </si>
  <si>
    <t xml:space="preserve">Működési célú kvi támogatások és kiegészítő támogatások </t>
  </si>
  <si>
    <t>Elszámolásból származó bevételek</t>
  </si>
  <si>
    <t>Helyi adók  (4.1.1.+...+4.1.3.)</t>
  </si>
  <si>
    <t>4.1.3.</t>
  </si>
  <si>
    <t>Működési bevételek (5.1.+…+ 5.11.)</t>
  </si>
  <si>
    <t>Biztosító által fizetett kártérítés</t>
  </si>
  <si>
    <t>5.11.</t>
  </si>
  <si>
    <t xml:space="preserve">   9.</t>
  </si>
  <si>
    <t xml:space="preserve">   Rövid lejáratú  hitelek, kölcsönök felvétele</t>
  </si>
  <si>
    <t>Váltóbevételek</t>
  </si>
  <si>
    <t>FINANSZÍROZÁSI BEVÉTELEK ÖSSZESEN: (10. + … +16.)</t>
  </si>
  <si>
    <t xml:space="preserve">    18.</t>
  </si>
  <si>
    <t>KÖLTSÉGVETÉSI ÉS FINANSZÍROZÁSI BEVÉTELEK ÖSSZESEN: (9+17)</t>
  </si>
  <si>
    <t xml:space="preserve"> - az 1.5-ből: - Előző évi elszámolásból származó befizetések</t>
  </si>
  <si>
    <t xml:space="preserve">   - Törvényi előíráson alapuló befizetések</t>
  </si>
  <si>
    <t xml:space="preserve">   - Elvonások és befizetések</t>
  </si>
  <si>
    <t>1.16.</t>
  </si>
  <si>
    <t>1.17.</t>
  </si>
  <si>
    <t>1.18.</t>
  </si>
  <si>
    <t>1.19.</t>
  </si>
  <si>
    <t xml:space="preserve"> - az 1.18-ból: - Általános tartalék</t>
  </si>
  <si>
    <t>1.20.</t>
  </si>
  <si>
    <t xml:space="preserve">   - Céltartalék</t>
  </si>
  <si>
    <t>KÖLTSÉGVETÉSI KIADÁSOK ÖSSZESEN (1+2)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</si>
  <si>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</si>
  <si>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</si>
  <si>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</si>
  <si>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</si>
  <si>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</si>
  <si>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</si>
  <si>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</si>
  <si>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</si>
  <si>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</si>
  <si>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</si>
  <si>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</si>
  <si>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</si>
  <si>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</si>
  <si>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</si>
  <si>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</si>
  <si>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</si>
  <si>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</si>
  <si>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</si>
  <si>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</si>
  <si>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</si>
  <si>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</si>
  <si>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</si>
  <si>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FINANSZÍROZÁSI KIADÁSOK ÖSSZESEN: (4.+…+9.)</t>
  </si>
  <si>
    <t>KIADÁSOK ÖSSZESEN: (3.+10.)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</si>
  <si>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</si>
  <si>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</si>
  <si>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</si>
  <si>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D</t>
  </si>
  <si>
    <t>E</t>
  </si>
  <si>
    <t>6.-ból EU-s támogatás (közvetlen)</t>
  </si>
  <si>
    <t>Költségvetési bevételek összesen (1.+2.+4.+5.+6.+8.+…+12.)</t>
  </si>
  <si>
    <t xml:space="preserve">   Értékpapírok bevételei</t>
  </si>
  <si>
    <t>Működési célú finanszírozási bevételek összesen (14.+19.+22.+23.)</t>
  </si>
  <si>
    <t>Működési célú finanszírozási kiadások összesen (14.+...+23.)</t>
  </si>
  <si>
    <t>BEVÉTEL ÖSSZESEN (13.+24.)</t>
  </si>
  <si>
    <t>KIADÁSOK ÖSSZESEN (13.+24.)</t>
  </si>
  <si>
    <t>Működési célú kvi támogatások és kiegészítő támogatások</t>
  </si>
  <si>
    <t>Helyi adók  (4.1.1.+…+4.1.3.)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</si>
  <si>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</si>
  <si>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</si>
  <si>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</si>
  <si>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</si>
  <si>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</si>
  <si>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</si>
  <si>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</si>
  <si>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t>Hosszú lejáratú hitelek, kölcsönök törlesztése</t>
  </si>
  <si>
    <t>Rövid lejáratú hitelek, kölcsönök törlesztése</t>
  </si>
  <si>
    <t>Éven belüli lejáatú belföldi értékpapírok beváltása</t>
  </si>
  <si>
    <t>Belföldi finanszírozás kiadásai (6.1. + … + 6.5.)</t>
  </si>
  <si>
    <t>Központi, irányító szervi támogatás</t>
  </si>
  <si>
    <t>Hitelek, kölcsönök törlesztése külföldi kormányoknak nemz. szervezeteknek</t>
  </si>
  <si>
    <t>Éves tervezett létszám előirányzat (fő)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</si>
  <si>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</si>
  <si>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 xml:space="preserve">Egyéb </t>
  </si>
  <si>
    <t>Települési hulladék vegyes begyűjtése</t>
  </si>
  <si>
    <t>Növénytermesztés, állattenyésztés</t>
  </si>
  <si>
    <t>- Talajterhelési díj, helyszíni bírság, term. SZJA</t>
  </si>
  <si>
    <t>Kábítószer-megelőzés programjai</t>
  </si>
  <si>
    <t>Települési támogatás</t>
  </si>
  <si>
    <t xml:space="preserve"> Értékesítési és forgalmi adók</t>
  </si>
  <si>
    <t>Jövedelemadó</t>
  </si>
  <si>
    <t>4.3</t>
  </si>
  <si>
    <t>4.5.</t>
  </si>
  <si>
    <t>Értékesítési és forgalmi adók</t>
  </si>
  <si>
    <t>Romák társadalmi integrációját segítő tev.</t>
  </si>
  <si>
    <t>Maradvány</t>
  </si>
</sst>
</file>

<file path=xl/styles.xml><?xml version="1.0" encoding="utf-8"?>
<styleSheet xmlns="http://schemas.openxmlformats.org/spreadsheetml/2006/main">
  <numFmts count="3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#,##0.0"/>
    <numFmt numFmtId="173" formatCode="0.0%"/>
    <numFmt numFmtId="174" formatCode="_-* #,##0.0\ _F_t_-;\-* #,##0.0\ _F_t_-;_-* &quot;-&quot;??\ _F_t_-;_-@_-"/>
    <numFmt numFmtId="175" formatCode="#,##0&quot;eFt&quot;"/>
    <numFmt numFmtId="176" formatCode="#,##0&quot; eFt&quot;"/>
    <numFmt numFmtId="177" formatCode="0.0"/>
    <numFmt numFmtId="178" formatCode="_-* #,##0.000\ _F_t_-;\-* #,##0.000\ _F_t_-;_-* &quot;-&quot;??\ _F_t_-;_-@_-"/>
    <numFmt numFmtId="179" formatCode="_-* #,##0.0000\ _F_t_-;\-* #,##0.0000\ _F_t_-;_-* &quot;-&quot;??\ _F_t_-;_-@_-"/>
    <numFmt numFmtId="180" formatCode="_-* #,##0.0\ _F_t_-;\-* #,##0.0\ _F_t_-;_-* &quot;-&quot;?\ _F_t_-;_-@_-"/>
    <numFmt numFmtId="181" formatCode="&quot;H-&quot;0000"/>
    <numFmt numFmtId="182" formatCode="0.000"/>
    <numFmt numFmtId="183" formatCode="#,##0_ ;\-#,##0\ "/>
    <numFmt numFmtId="184" formatCode="#,##0\f\ő"/>
    <numFmt numFmtId="185" formatCode="#,##0,\f\ő"/>
    <numFmt numFmtId="186" formatCode="#,##0.0,\f\ő"/>
    <numFmt numFmtId="187" formatCode="#,##0.0\f\ő"/>
    <numFmt numFmtId="188" formatCode="mmm/yyyy"/>
    <numFmt numFmtId="189" formatCode="#,##0.00\f\ő"/>
    <numFmt numFmtId="190" formatCode="#,##0.00\ _F_t"/>
    <numFmt numFmtId="191" formatCode="0&quot;.&quot;"/>
    <numFmt numFmtId="192" formatCode="#,##0.000"/>
  </numFmts>
  <fonts count="53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sz val="9"/>
      <name val="Times New Roman"/>
      <family val="1"/>
    </font>
    <font>
      <sz val="11"/>
      <color indexed="9"/>
      <name val="Calibri"/>
      <family val="2"/>
    </font>
    <font>
      <b/>
      <sz val="14"/>
      <color indexed="10"/>
      <name val="Times New Roman CE"/>
      <family val="0"/>
    </font>
    <font>
      <sz val="10"/>
      <name val="Arial"/>
      <family val="2"/>
    </font>
    <font>
      <sz val="10"/>
      <name val="MS Sans Serif"/>
      <family val="0"/>
    </font>
    <font>
      <sz val="8"/>
      <name val="MS Sans Serif"/>
      <family val="0"/>
    </font>
    <font>
      <b/>
      <i/>
      <sz val="14"/>
      <name val="Times New Roman CE"/>
      <family val="1"/>
    </font>
    <font>
      <b/>
      <sz val="10"/>
      <name val="MS Sans Serif"/>
      <family val="0"/>
    </font>
    <font>
      <b/>
      <i/>
      <sz val="13"/>
      <name val="Times New Roman CE"/>
      <family val="1"/>
    </font>
    <font>
      <b/>
      <sz val="9"/>
      <color indexed="10"/>
      <name val="Times New Roman CE"/>
      <family val="0"/>
    </font>
    <font>
      <i/>
      <sz val="9"/>
      <name val="Times New Roman CE"/>
      <family val="1"/>
    </font>
    <font>
      <sz val="9"/>
      <color indexed="10"/>
      <name val="Times New Roman CE"/>
      <family val="1"/>
    </font>
    <font>
      <b/>
      <sz val="8"/>
      <color indexed="10"/>
      <name val="Times New Roman CE"/>
      <family val="0"/>
    </font>
    <font>
      <b/>
      <sz val="10"/>
      <color indexed="10"/>
      <name val="Times New Roman CE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4" borderId="0" applyNumberFormat="0" applyBorder="0" applyAlignment="0" applyProtection="0"/>
    <xf numFmtId="0" fontId="35" fillId="7" borderId="0" applyNumberFormat="0" applyBorder="0" applyAlignment="0" applyProtection="0"/>
    <xf numFmtId="0" fontId="35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10" borderId="0" applyNumberFormat="0" applyBorder="0" applyAlignment="0" applyProtection="0"/>
    <xf numFmtId="0" fontId="35" fillId="12" borderId="0" applyNumberFormat="0" applyBorder="0" applyAlignment="0" applyProtection="0"/>
    <xf numFmtId="0" fontId="35" fillId="11" borderId="0" applyNumberFormat="0" applyBorder="0" applyAlignment="0" applyProtection="0"/>
    <xf numFmtId="0" fontId="22" fillId="2" borderId="0" applyNumberFormat="0" applyBorder="0" applyAlignment="0" applyProtection="0"/>
    <xf numFmtId="0" fontId="22" fillId="13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0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36" fillId="1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1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4" fillId="0" borderId="0">
      <alignment/>
      <protection/>
    </xf>
    <xf numFmtId="0" fontId="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6" borderId="7" applyNumberFormat="0" applyFont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2" borderId="0" applyNumberFormat="0" applyBorder="0" applyAlignment="0" applyProtection="0"/>
    <xf numFmtId="0" fontId="22" fillId="13" borderId="0" applyNumberFormat="0" applyBorder="0" applyAlignment="0" applyProtection="0"/>
    <xf numFmtId="0" fontId="45" fillId="15" borderId="0" applyNumberFormat="0" applyBorder="0" applyAlignment="0" applyProtection="0"/>
    <xf numFmtId="0" fontId="46" fillId="16" borderId="8" applyNumberFormat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17" borderId="0" applyNumberFormat="0" applyBorder="0" applyAlignment="0" applyProtection="0"/>
    <xf numFmtId="0" fontId="51" fillId="11" borderId="0" applyNumberFormat="0" applyBorder="0" applyAlignment="0" applyProtection="0"/>
    <xf numFmtId="0" fontId="52" fillId="16" borderId="1" applyNumberFormat="0" applyAlignment="0" applyProtection="0"/>
    <xf numFmtId="9" fontId="0" fillId="0" borderId="0" applyFont="0" applyFill="0" applyBorder="0" applyAlignment="0" applyProtection="0"/>
  </cellStyleXfs>
  <cellXfs count="343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4" fillId="0" borderId="0" xfId="0" applyFont="1" applyFill="1" applyAlignment="1">
      <alignment horizontal="right"/>
    </xf>
    <xf numFmtId="0" fontId="5" fillId="0" borderId="0" xfId="66" applyFont="1" applyFill="1" applyBorder="1" applyAlignment="1" applyProtection="1">
      <alignment horizontal="center" vertical="center" wrapText="1"/>
      <protection/>
    </xf>
    <xf numFmtId="0" fontId="5" fillId="0" borderId="0" xfId="66" applyFont="1" applyFill="1" applyBorder="1" applyAlignment="1" applyProtection="1">
      <alignment vertical="center" wrapText="1"/>
      <protection/>
    </xf>
    <xf numFmtId="0" fontId="14" fillId="0" borderId="10" xfId="66" applyFont="1" applyFill="1" applyBorder="1" applyAlignment="1" applyProtection="1">
      <alignment horizontal="left" vertical="center" wrapText="1" indent="1"/>
      <protection/>
    </xf>
    <xf numFmtId="0" fontId="14" fillId="0" borderId="11" xfId="66" applyFont="1" applyFill="1" applyBorder="1" applyAlignment="1" applyProtection="1">
      <alignment horizontal="left" vertical="center" wrapText="1" indent="1"/>
      <protection/>
    </xf>
    <xf numFmtId="0" fontId="14" fillId="0" borderId="12" xfId="66" applyFont="1" applyFill="1" applyBorder="1" applyAlignment="1" applyProtection="1">
      <alignment horizontal="left" vertical="center" wrapText="1" indent="1"/>
      <protection/>
    </xf>
    <xf numFmtId="0" fontId="14" fillId="0" borderId="13" xfId="66" applyFont="1" applyFill="1" applyBorder="1" applyAlignment="1" applyProtection="1">
      <alignment horizontal="left" vertical="center" wrapText="1" indent="1"/>
      <protection/>
    </xf>
    <xf numFmtId="0" fontId="14" fillId="0" borderId="14" xfId="66" applyFont="1" applyFill="1" applyBorder="1" applyAlignment="1" applyProtection="1">
      <alignment horizontal="left" vertical="center" wrapText="1" indent="1"/>
      <protection/>
    </xf>
    <xf numFmtId="0" fontId="14" fillId="0" borderId="15" xfId="66" applyFont="1" applyFill="1" applyBorder="1" applyAlignment="1" applyProtection="1">
      <alignment horizontal="left" vertical="center" wrapText="1" indent="1"/>
      <protection/>
    </xf>
    <xf numFmtId="49" fontId="14" fillId="0" borderId="16" xfId="66" applyNumberFormat="1" applyFont="1" applyFill="1" applyBorder="1" applyAlignment="1" applyProtection="1">
      <alignment horizontal="left" vertical="center" wrapText="1" indent="1"/>
      <protection/>
    </xf>
    <xf numFmtId="49" fontId="14" fillId="0" borderId="17" xfId="66" applyNumberFormat="1" applyFont="1" applyFill="1" applyBorder="1" applyAlignment="1" applyProtection="1">
      <alignment horizontal="left" vertical="center" wrapText="1" indent="1"/>
      <protection/>
    </xf>
    <xf numFmtId="49" fontId="14" fillId="0" borderId="18" xfId="66" applyNumberFormat="1" applyFont="1" applyFill="1" applyBorder="1" applyAlignment="1" applyProtection="1">
      <alignment horizontal="left" vertical="center" wrapText="1" indent="1"/>
      <protection/>
    </xf>
    <xf numFmtId="49" fontId="14" fillId="0" borderId="19" xfId="66" applyNumberFormat="1" applyFont="1" applyFill="1" applyBorder="1" applyAlignment="1" applyProtection="1">
      <alignment horizontal="left" vertical="center" wrapText="1" indent="1"/>
      <protection/>
    </xf>
    <xf numFmtId="49" fontId="14" fillId="0" borderId="20" xfId="66" applyNumberFormat="1" applyFont="1" applyFill="1" applyBorder="1" applyAlignment="1" applyProtection="1">
      <alignment horizontal="left" vertical="center" wrapText="1" indent="1"/>
      <protection/>
    </xf>
    <xf numFmtId="49" fontId="14" fillId="0" borderId="21" xfId="66" applyNumberFormat="1" applyFont="1" applyFill="1" applyBorder="1" applyAlignment="1" applyProtection="1">
      <alignment horizontal="left" vertical="center" wrapText="1" indent="1"/>
      <protection/>
    </xf>
    <xf numFmtId="0" fontId="14" fillId="0" borderId="0" xfId="66" applyFont="1" applyFill="1" applyBorder="1" applyAlignment="1" applyProtection="1">
      <alignment horizontal="left" vertical="center" wrapText="1" indent="1"/>
      <protection/>
    </xf>
    <xf numFmtId="0" fontId="12" fillId="0" borderId="22" xfId="66" applyFont="1" applyFill="1" applyBorder="1" applyAlignment="1" applyProtection="1">
      <alignment horizontal="left" vertical="center" wrapText="1" indent="1"/>
      <protection/>
    </xf>
    <xf numFmtId="0" fontId="12" fillId="0" borderId="23" xfId="66" applyFont="1" applyFill="1" applyBorder="1" applyAlignment="1" applyProtection="1">
      <alignment horizontal="left" vertical="center" wrapText="1" indent="1"/>
      <protection/>
    </xf>
    <xf numFmtId="0" fontId="12" fillId="0" borderId="24" xfId="66" applyFont="1" applyFill="1" applyBorder="1" applyAlignment="1" applyProtection="1">
      <alignment horizontal="left" vertical="center" wrapText="1" indent="1"/>
      <protection/>
    </xf>
    <xf numFmtId="0" fontId="6" fillId="0" borderId="22" xfId="66" applyFont="1" applyFill="1" applyBorder="1" applyAlignment="1" applyProtection="1">
      <alignment horizontal="center" vertical="center" wrapText="1"/>
      <protection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12" fillId="0" borderId="23" xfId="66" applyFont="1" applyFill="1" applyBorder="1" applyAlignment="1" applyProtection="1">
      <alignment vertical="center" wrapText="1"/>
      <protection/>
    </xf>
    <xf numFmtId="0" fontId="12" fillId="0" borderId="25" xfId="66" applyFont="1" applyFill="1" applyBorder="1" applyAlignment="1" applyProtection="1">
      <alignment vertical="center" wrapText="1"/>
      <protection/>
    </xf>
    <xf numFmtId="0" fontId="12" fillId="0" borderId="22" xfId="66" applyFont="1" applyFill="1" applyBorder="1" applyAlignment="1" applyProtection="1">
      <alignment horizontal="center" vertical="center" wrapText="1"/>
      <protection/>
    </xf>
    <xf numFmtId="0" fontId="12" fillId="0" borderId="23" xfId="66" applyFont="1" applyFill="1" applyBorder="1" applyAlignment="1" applyProtection="1">
      <alignment horizontal="center" vertical="center" wrapText="1"/>
      <protection/>
    </xf>
    <xf numFmtId="0" fontId="12" fillId="0" borderId="26" xfId="66" applyFont="1" applyFill="1" applyBorder="1" applyAlignment="1" applyProtection="1">
      <alignment horizontal="center" vertical="center" wrapText="1"/>
      <protection/>
    </xf>
    <xf numFmtId="0" fontId="6" fillId="0" borderId="23" xfId="67" applyFont="1" applyFill="1" applyBorder="1" applyAlignment="1" applyProtection="1">
      <alignment horizontal="left" vertical="center" indent="1"/>
      <protection/>
    </xf>
    <xf numFmtId="0" fontId="6" fillId="0" borderId="26" xfId="66" applyFont="1" applyFill="1" applyBorder="1" applyAlignment="1" applyProtection="1">
      <alignment horizontal="center" vertical="center" wrapText="1"/>
      <protection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26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0" xfId="0" applyFont="1" applyFill="1" applyAlignment="1">
      <alignment horizontal="center" vertical="center" wrapText="1"/>
    </xf>
    <xf numFmtId="164" fontId="14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6" fillId="0" borderId="24" xfId="67" applyFont="1" applyFill="1" applyBorder="1" applyAlignment="1" applyProtection="1">
      <alignment horizontal="center" vertical="center" wrapText="1"/>
      <protection/>
    </xf>
    <xf numFmtId="0" fontId="6" fillId="0" borderId="25" xfId="67" applyFont="1" applyFill="1" applyBorder="1" applyAlignment="1" applyProtection="1">
      <alignment horizontal="center" vertical="center"/>
      <protection/>
    </xf>
    <xf numFmtId="0" fontId="6" fillId="0" borderId="28" xfId="67" applyFont="1" applyFill="1" applyBorder="1" applyAlignment="1" applyProtection="1">
      <alignment horizontal="center" vertical="center"/>
      <protection/>
    </xf>
    <xf numFmtId="0" fontId="2" fillId="0" borderId="0" xfId="67" applyFill="1" applyProtection="1">
      <alignment/>
      <protection/>
    </xf>
    <xf numFmtId="0" fontId="14" fillId="0" borderId="22" xfId="67" applyFont="1" applyFill="1" applyBorder="1" applyAlignment="1" applyProtection="1">
      <alignment horizontal="left" vertical="center" indent="1"/>
      <protection/>
    </xf>
    <xf numFmtId="0" fontId="2" fillId="0" borderId="0" xfId="67" applyFill="1" applyAlignment="1" applyProtection="1">
      <alignment vertical="center"/>
      <protection/>
    </xf>
    <xf numFmtId="0" fontId="14" fillId="0" borderId="16" xfId="67" applyFont="1" applyFill="1" applyBorder="1" applyAlignment="1" applyProtection="1">
      <alignment horizontal="left" vertical="center" indent="1"/>
      <protection/>
    </xf>
    <xf numFmtId="0" fontId="14" fillId="0" borderId="17" xfId="67" applyFont="1" applyFill="1" applyBorder="1" applyAlignment="1" applyProtection="1">
      <alignment horizontal="left" vertical="center" indent="1"/>
      <protection/>
    </xf>
    <xf numFmtId="164" fontId="14" fillId="0" borderId="11" xfId="67" applyNumberFormat="1" applyFont="1" applyFill="1" applyBorder="1" applyAlignment="1" applyProtection="1">
      <alignment vertical="center"/>
      <protection locked="0"/>
    </xf>
    <xf numFmtId="0" fontId="2" fillId="0" borderId="0" xfId="67" applyFill="1" applyAlignment="1" applyProtection="1">
      <alignment vertical="center"/>
      <protection locked="0"/>
    </xf>
    <xf numFmtId="164" fontId="12" fillId="0" borderId="23" xfId="67" applyNumberFormat="1" applyFont="1" applyFill="1" applyBorder="1" applyAlignment="1" applyProtection="1">
      <alignment vertical="center"/>
      <protection/>
    </xf>
    <xf numFmtId="164" fontId="12" fillId="0" borderId="26" xfId="67" applyNumberFormat="1" applyFont="1" applyFill="1" applyBorder="1" applyAlignment="1" applyProtection="1">
      <alignment vertical="center"/>
      <protection/>
    </xf>
    <xf numFmtId="0" fontId="14" fillId="0" borderId="18" xfId="67" applyFont="1" applyFill="1" applyBorder="1" applyAlignment="1" applyProtection="1">
      <alignment horizontal="left" vertical="center" indent="1"/>
      <protection/>
    </xf>
    <xf numFmtId="0" fontId="12" fillId="0" borderId="22" xfId="67" applyFont="1" applyFill="1" applyBorder="1" applyAlignment="1" applyProtection="1">
      <alignment horizontal="left" vertical="center" indent="1"/>
      <protection/>
    </xf>
    <xf numFmtId="164" fontId="12" fillId="0" borderId="23" xfId="67" applyNumberFormat="1" applyFont="1" applyFill="1" applyBorder="1" applyProtection="1">
      <alignment/>
      <protection/>
    </xf>
    <xf numFmtId="164" fontId="12" fillId="0" borderId="26" xfId="67" applyNumberFormat="1" applyFont="1" applyFill="1" applyBorder="1" applyProtection="1">
      <alignment/>
      <protection/>
    </xf>
    <xf numFmtId="0" fontId="2" fillId="0" borderId="0" xfId="67" applyFill="1" applyProtection="1">
      <alignment/>
      <protection locked="0"/>
    </xf>
    <xf numFmtId="0" fontId="0" fillId="0" borderId="0" xfId="67" applyFont="1" applyFill="1" applyProtection="1">
      <alignment/>
      <protection/>
    </xf>
    <xf numFmtId="0" fontId="20" fillId="0" borderId="0" xfId="67" applyFont="1" applyFill="1" applyProtection="1">
      <alignment/>
      <protection locked="0"/>
    </xf>
    <xf numFmtId="0" fontId="5" fillId="0" borderId="0" xfId="67" applyFont="1" applyFill="1" applyProtection="1">
      <alignment/>
      <protection locked="0"/>
    </xf>
    <xf numFmtId="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3" xfId="66" applyFont="1" applyFill="1" applyBorder="1" applyAlignment="1" applyProtection="1">
      <alignment horizontal="left" vertical="center" wrapText="1" indent="1"/>
      <protection/>
    </xf>
    <xf numFmtId="164" fontId="12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4" fillId="0" borderId="29" xfId="0" applyFont="1" applyFill="1" applyBorder="1" applyAlignment="1" applyProtection="1">
      <alignment horizontal="right"/>
      <protection/>
    </xf>
    <xf numFmtId="0" fontId="14" fillId="0" borderId="11" xfId="66" applyFont="1" applyFill="1" applyBorder="1" applyAlignment="1" applyProtection="1">
      <alignment horizontal="left" indent="6"/>
      <protection/>
    </xf>
    <xf numFmtId="0" fontId="14" fillId="0" borderId="11" xfId="66" applyFont="1" applyFill="1" applyBorder="1" applyAlignment="1" applyProtection="1">
      <alignment horizontal="left" vertical="center" wrapText="1" indent="6"/>
      <protection/>
    </xf>
    <xf numFmtId="0" fontId="14" fillId="0" borderId="15" xfId="66" applyFont="1" applyFill="1" applyBorder="1" applyAlignment="1" applyProtection="1">
      <alignment horizontal="left" vertical="center" wrapText="1" indent="6"/>
      <protection/>
    </xf>
    <xf numFmtId="0" fontId="14" fillId="0" borderId="30" xfId="66" applyFont="1" applyFill="1" applyBorder="1" applyAlignment="1" applyProtection="1">
      <alignment horizontal="left" vertical="center" wrapText="1" indent="6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6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11" fillId="0" borderId="0" xfId="0" applyNumberFormat="1" applyFont="1" applyFill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32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2" fillId="0" borderId="34" xfId="0" applyFont="1" applyFill="1" applyBorder="1" applyAlignment="1" applyProtection="1">
      <alignment horizontal="center" vertical="center" wrapText="1"/>
      <protection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36" xfId="0" applyFont="1" applyFill="1" applyBorder="1" applyAlignment="1" applyProtection="1">
      <alignment vertical="center" wrapText="1"/>
      <protection/>
    </xf>
    <xf numFmtId="0" fontId="21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4" fontId="14" fillId="0" borderId="37" xfId="66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8" xfId="66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1" xfId="67" applyFont="1" applyFill="1" applyBorder="1" applyAlignment="1" applyProtection="1">
      <alignment horizontal="left" vertical="center" indent="1"/>
      <protection/>
    </xf>
    <xf numFmtId="0" fontId="14" fillId="0" borderId="12" xfId="67" applyFont="1" applyFill="1" applyBorder="1" applyAlignment="1" applyProtection="1">
      <alignment horizontal="left" vertical="center" wrapText="1" indent="1"/>
      <protection/>
    </xf>
    <xf numFmtId="0" fontId="14" fillId="0" borderId="11" xfId="67" applyFont="1" applyFill="1" applyBorder="1" applyAlignment="1" applyProtection="1">
      <alignment horizontal="left" vertical="center" wrapText="1" indent="1"/>
      <protection/>
    </xf>
    <xf numFmtId="0" fontId="14" fillId="0" borderId="12" xfId="67" applyFont="1" applyFill="1" applyBorder="1" applyAlignment="1" applyProtection="1">
      <alignment horizontal="left" vertical="center" indent="1"/>
      <protection/>
    </xf>
    <xf numFmtId="0" fontId="6" fillId="0" borderId="23" xfId="67" applyFont="1" applyFill="1" applyBorder="1" applyAlignment="1" applyProtection="1">
      <alignment horizontal="left" indent="1"/>
      <protection/>
    </xf>
    <xf numFmtId="0" fontId="18" fillId="0" borderId="23" xfId="0" applyFont="1" applyBorder="1" applyAlignment="1" applyProtection="1">
      <alignment horizontal="left" vertical="center" wrapText="1" indent="1"/>
      <protection/>
    </xf>
    <xf numFmtId="0" fontId="17" fillId="0" borderId="11" xfId="0" applyFont="1" applyBorder="1" applyAlignment="1" applyProtection="1">
      <alignment horizontal="left" vertical="center" wrapText="1" indent="1"/>
      <protection/>
    </xf>
    <xf numFmtId="0" fontId="17" fillId="0" borderId="15" xfId="0" applyFont="1" applyBorder="1" applyAlignment="1" applyProtection="1">
      <alignment horizontal="left" vertical="center" wrapText="1" indent="1"/>
      <protection/>
    </xf>
    <xf numFmtId="0" fontId="18" fillId="0" borderId="39" xfId="0" applyFont="1" applyBorder="1" applyAlignment="1" applyProtection="1">
      <alignment horizontal="left" vertical="center" wrapText="1" indent="1"/>
      <protection/>
    </xf>
    <xf numFmtId="164" fontId="12" fillId="0" borderId="28" xfId="66" applyNumberFormat="1" applyFont="1" applyFill="1" applyBorder="1" applyAlignment="1" applyProtection="1">
      <alignment horizontal="right" vertical="center" wrapText="1" indent="1"/>
      <protection/>
    </xf>
    <xf numFmtId="164" fontId="12" fillId="0" borderId="26" xfId="66" applyNumberFormat="1" applyFont="1" applyFill="1" applyBorder="1" applyAlignment="1" applyProtection="1">
      <alignment horizontal="right" vertical="center" wrapText="1" indent="1"/>
      <protection/>
    </xf>
    <xf numFmtId="164" fontId="14" fillId="0" borderId="27" xfId="66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0" xfId="66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1" xfId="66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7" xfId="66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6" xfId="66" applyNumberFormat="1" applyFont="1" applyFill="1" applyBorder="1" applyAlignment="1" applyProtection="1">
      <alignment horizontal="right" vertical="center" wrapText="1" indent="1"/>
      <protection/>
    </xf>
    <xf numFmtId="164" fontId="5" fillId="0" borderId="0" xfId="66" applyNumberFormat="1" applyFont="1" applyFill="1" applyBorder="1" applyAlignment="1" applyProtection="1">
      <alignment horizontal="right" vertical="center" wrapText="1" indent="1"/>
      <protection/>
    </xf>
    <xf numFmtId="164" fontId="18" fillId="0" borderId="26" xfId="0" applyNumberFormat="1" applyFont="1" applyBorder="1" applyAlignment="1" applyProtection="1">
      <alignment horizontal="right" vertical="center" wrapText="1" indent="1"/>
      <protection/>
    </xf>
    <xf numFmtId="0" fontId="4" fillId="0" borderId="29" xfId="0" applyFont="1" applyFill="1" applyBorder="1" applyAlignment="1" applyProtection="1">
      <alignment horizontal="right" vertical="center"/>
      <protection/>
    </xf>
    <xf numFmtId="164" fontId="14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6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44" xfId="0" applyNumberFormat="1" applyFont="1" applyFill="1" applyBorder="1" applyAlignment="1" applyProtection="1">
      <alignment horizontal="center" vertical="center" wrapText="1"/>
      <protection/>
    </xf>
    <xf numFmtId="164" fontId="12" fillId="0" borderId="22" xfId="0" applyNumberFormat="1" applyFont="1" applyFill="1" applyBorder="1" applyAlignment="1" applyProtection="1">
      <alignment horizontal="center" vertical="center" wrapText="1"/>
      <protection/>
    </xf>
    <xf numFmtId="164" fontId="12" fillId="0" borderId="23" xfId="0" applyNumberFormat="1" applyFont="1" applyFill="1" applyBorder="1" applyAlignment="1" applyProtection="1">
      <alignment horizontal="center" vertical="center" wrapText="1"/>
      <protection/>
    </xf>
    <xf numFmtId="164" fontId="12" fillId="0" borderId="26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45" xfId="0" applyNumberFormat="1" applyFill="1" applyBorder="1" applyAlignment="1" applyProtection="1">
      <alignment horizontal="left" vertical="center" wrapText="1" indent="1"/>
      <protection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6" xfId="0" applyNumberFormat="1" applyFill="1" applyBorder="1" applyAlignment="1" applyProtection="1">
      <alignment horizontal="left" vertical="center" wrapText="1" indent="1"/>
      <protection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47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8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6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9" xfId="0" applyNumberFormat="1" applyFont="1" applyFill="1" applyBorder="1" applyAlignment="1" applyProtection="1">
      <alignment horizontal="right" vertical="center" wrapText="1" indent="1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6" fillId="0" borderId="50" xfId="0" applyFont="1" applyFill="1" applyBorder="1" applyAlignment="1" applyProtection="1" quotePrefix="1">
      <alignment horizontal="right" vertical="center" indent="1"/>
      <protection/>
    </xf>
    <xf numFmtId="0" fontId="6" fillId="0" borderId="28" xfId="0" applyFont="1" applyFill="1" applyBorder="1" applyAlignment="1" applyProtection="1">
      <alignment horizontal="right" vertical="center" wrapText="1" indent="1"/>
      <protection/>
    </xf>
    <xf numFmtId="164" fontId="6" fillId="0" borderId="38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49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51" xfId="0" applyFont="1" applyBorder="1" applyAlignment="1" applyProtection="1">
      <alignment horizontal="left" vertical="center" wrapText="1" indent="1"/>
      <protection/>
    </xf>
    <xf numFmtId="0" fontId="2" fillId="0" borderId="0" xfId="66" applyFont="1" applyFill="1" applyProtection="1">
      <alignment/>
      <protection/>
    </xf>
    <xf numFmtId="0" fontId="2" fillId="0" borderId="0" xfId="66" applyFont="1" applyFill="1" applyAlignment="1" applyProtection="1">
      <alignment horizontal="right" vertical="center" indent="1"/>
      <protection/>
    </xf>
    <xf numFmtId="164" fontId="0" fillId="0" borderId="48" xfId="0" applyNumberFormat="1" applyFill="1" applyBorder="1" applyAlignment="1" applyProtection="1">
      <alignment horizontal="left" vertical="center" wrapText="1" indent="1"/>
      <protection/>
    </xf>
    <xf numFmtId="164" fontId="14" fillId="0" borderId="41" xfId="66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52" xfId="0" applyFont="1" applyFill="1" applyBorder="1" applyAlignment="1" applyProtection="1">
      <alignment horizontal="center" vertical="center" wrapText="1"/>
      <protection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0" fontId="12" fillId="0" borderId="24" xfId="66" applyFont="1" applyFill="1" applyBorder="1" applyAlignment="1" applyProtection="1">
      <alignment horizontal="center" vertical="center" wrapText="1"/>
      <protection/>
    </xf>
    <xf numFmtId="0" fontId="12" fillId="0" borderId="25" xfId="66" applyFont="1" applyFill="1" applyBorder="1" applyAlignment="1" applyProtection="1">
      <alignment horizontal="center" vertical="center" wrapText="1"/>
      <protection/>
    </xf>
    <xf numFmtId="0" fontId="12" fillId="0" borderId="28" xfId="66" applyFont="1" applyFill="1" applyBorder="1" applyAlignment="1" applyProtection="1">
      <alignment horizontal="center" vertical="center" wrapText="1"/>
      <protection/>
    </xf>
    <xf numFmtId="164" fontId="14" fillId="0" borderId="40" xfId="66" applyNumberFormat="1" applyFont="1" applyFill="1" applyBorder="1" applyAlignment="1" applyProtection="1">
      <alignment horizontal="right" vertical="center" wrapText="1" indent="1"/>
      <protection/>
    </xf>
    <xf numFmtId="0" fontId="14" fillId="0" borderId="12" xfId="66" applyFont="1" applyFill="1" applyBorder="1" applyAlignment="1" applyProtection="1">
      <alignment horizontal="left" vertical="center" wrapText="1" indent="6"/>
      <protection/>
    </xf>
    <xf numFmtId="0" fontId="2" fillId="0" borderId="0" xfId="66" applyFill="1" applyProtection="1">
      <alignment/>
      <protection/>
    </xf>
    <xf numFmtId="0" fontId="14" fillId="0" borderId="0" xfId="66" applyFont="1" applyFill="1" applyProtection="1">
      <alignment/>
      <protection/>
    </xf>
    <xf numFmtId="0" fontId="0" fillId="0" borderId="0" xfId="66" applyFont="1" applyFill="1" applyProtection="1">
      <alignment/>
      <protection/>
    </xf>
    <xf numFmtId="0" fontId="17" fillId="0" borderId="12" xfId="0" applyFont="1" applyBorder="1" applyAlignment="1" applyProtection="1">
      <alignment horizontal="left" wrapText="1" indent="1"/>
      <protection/>
    </xf>
    <xf numFmtId="0" fontId="17" fillId="0" borderId="11" xfId="0" applyFont="1" applyBorder="1" applyAlignment="1" applyProtection="1">
      <alignment horizontal="left" wrapText="1" indent="1"/>
      <protection/>
    </xf>
    <xf numFmtId="0" fontId="17" fillId="0" borderId="15" xfId="0" applyFont="1" applyBorder="1" applyAlignment="1" applyProtection="1">
      <alignment horizontal="left" wrapText="1" indent="1"/>
      <protection/>
    </xf>
    <xf numFmtId="0" fontId="17" fillId="0" borderId="15" xfId="0" applyFont="1" applyBorder="1" applyAlignment="1" applyProtection="1">
      <alignment wrapText="1"/>
      <protection/>
    </xf>
    <xf numFmtId="0" fontId="17" fillId="0" borderId="18" xfId="0" applyFont="1" applyBorder="1" applyAlignment="1" applyProtection="1">
      <alignment wrapText="1"/>
      <protection/>
    </xf>
    <xf numFmtId="0" fontId="17" fillId="0" borderId="17" xfId="0" applyFont="1" applyBorder="1" applyAlignment="1" applyProtection="1">
      <alignment wrapText="1"/>
      <protection/>
    </xf>
    <xf numFmtId="0" fontId="17" fillId="0" borderId="19" xfId="0" applyFont="1" applyBorder="1" applyAlignment="1" applyProtection="1">
      <alignment wrapText="1"/>
      <protection/>
    </xf>
    <xf numFmtId="0" fontId="18" fillId="0" borderId="23" xfId="0" applyFont="1" applyBorder="1" applyAlignment="1" applyProtection="1">
      <alignment wrapText="1"/>
      <protection/>
    </xf>
    <xf numFmtId="0" fontId="18" fillId="0" borderId="51" xfId="0" applyFont="1" applyBorder="1" applyAlignment="1" applyProtection="1">
      <alignment wrapText="1"/>
      <protection/>
    </xf>
    <xf numFmtId="0" fontId="2" fillId="0" borderId="0" xfId="66" applyFill="1" applyAlignment="1" applyProtection="1">
      <alignment/>
      <protection/>
    </xf>
    <xf numFmtId="164" fontId="16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5" fillId="0" borderId="0" xfId="66" applyFont="1" applyFill="1" applyProtection="1">
      <alignment/>
      <protection/>
    </xf>
    <xf numFmtId="0" fontId="5" fillId="0" borderId="0" xfId="66" applyFont="1" applyFill="1" applyProtection="1">
      <alignment/>
      <protection/>
    </xf>
    <xf numFmtId="0" fontId="2" fillId="0" borderId="0" xfId="66" applyFill="1" applyBorder="1" applyProtection="1">
      <alignment/>
      <protection/>
    </xf>
    <xf numFmtId="164" fontId="1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4" fillId="0" borderId="18" xfId="66" applyNumberFormat="1" applyFont="1" applyFill="1" applyBorder="1" applyAlignment="1" applyProtection="1">
      <alignment horizontal="center" vertical="center" wrapText="1"/>
      <protection/>
    </xf>
    <xf numFmtId="49" fontId="14" fillId="0" borderId="17" xfId="66" applyNumberFormat="1" applyFont="1" applyFill="1" applyBorder="1" applyAlignment="1" applyProtection="1">
      <alignment horizontal="center" vertical="center" wrapText="1"/>
      <protection/>
    </xf>
    <xf numFmtId="49" fontId="14" fillId="0" borderId="19" xfId="66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Font="1" applyBorder="1" applyAlignment="1" applyProtection="1">
      <alignment horizontal="center" wrapText="1"/>
      <protection/>
    </xf>
    <xf numFmtId="0" fontId="17" fillId="0" borderId="18" xfId="0" applyFont="1" applyBorder="1" applyAlignment="1" applyProtection="1">
      <alignment horizontal="center" wrapText="1"/>
      <protection/>
    </xf>
    <xf numFmtId="0" fontId="17" fillId="0" borderId="17" xfId="0" applyFont="1" applyBorder="1" applyAlignment="1" applyProtection="1">
      <alignment horizontal="center" wrapText="1"/>
      <protection/>
    </xf>
    <xf numFmtId="0" fontId="17" fillId="0" borderId="19" xfId="0" applyFont="1" applyBorder="1" applyAlignment="1" applyProtection="1">
      <alignment horizontal="center" wrapText="1"/>
      <protection/>
    </xf>
    <xf numFmtId="0" fontId="18" fillId="0" borderId="39" xfId="0" applyFont="1" applyBorder="1" applyAlignment="1" applyProtection="1">
      <alignment horizontal="center" wrapText="1"/>
      <protection/>
    </xf>
    <xf numFmtId="49" fontId="14" fillId="0" borderId="20" xfId="66" applyNumberFormat="1" applyFont="1" applyFill="1" applyBorder="1" applyAlignment="1" applyProtection="1">
      <alignment horizontal="center" vertical="center" wrapText="1"/>
      <protection/>
    </xf>
    <xf numFmtId="49" fontId="14" fillId="0" borderId="16" xfId="66" applyNumberFormat="1" applyFont="1" applyFill="1" applyBorder="1" applyAlignment="1" applyProtection="1">
      <alignment horizontal="center" vertical="center" wrapText="1"/>
      <protection/>
    </xf>
    <xf numFmtId="49" fontId="14" fillId="0" borderId="21" xfId="66" applyNumberFormat="1" applyFont="1" applyFill="1" applyBorder="1" applyAlignment="1" applyProtection="1">
      <alignment horizontal="center" vertical="center" wrapText="1"/>
      <protection/>
    </xf>
    <xf numFmtId="0" fontId="18" fillId="0" borderId="39" xfId="0" applyFont="1" applyBorder="1" applyAlignment="1" applyProtection="1">
      <alignment horizontal="center" vertical="center" wrapText="1"/>
      <protection/>
    </xf>
    <xf numFmtId="164" fontId="14" fillId="0" borderId="40" xfId="66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6" xfId="66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0" xfId="67" applyFont="1" applyFill="1" applyBorder="1" applyAlignment="1" applyProtection="1">
      <alignment horizontal="left" vertical="center" wrapText="1" indent="1"/>
      <protection/>
    </xf>
    <xf numFmtId="164" fontId="19" fillId="0" borderId="10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5" fillId="0" borderId="0" xfId="65">
      <alignment/>
      <protection/>
    </xf>
    <xf numFmtId="0" fontId="14" fillId="0" borderId="0" xfId="65" applyFont="1">
      <alignment/>
      <protection/>
    </xf>
    <xf numFmtId="0" fontId="12" fillId="0" borderId="0" xfId="65" applyFont="1">
      <alignment/>
      <protection/>
    </xf>
    <xf numFmtId="0" fontId="28" fillId="0" borderId="0" xfId="65" applyFont="1">
      <alignment/>
      <protection/>
    </xf>
    <xf numFmtId="0" fontId="0" fillId="0" borderId="0" xfId="65" applyFont="1">
      <alignment/>
      <protection/>
    </xf>
    <xf numFmtId="0" fontId="13" fillId="0" borderId="0" xfId="65" applyFont="1" applyAlignment="1">
      <alignment horizontal="right"/>
      <protection/>
    </xf>
    <xf numFmtId="49" fontId="27" fillId="0" borderId="0" xfId="65" applyNumberFormat="1" applyFont="1" applyAlignment="1">
      <alignment horizontal="centerContinuous"/>
      <protection/>
    </xf>
    <xf numFmtId="0" fontId="14" fillId="0" borderId="0" xfId="65" applyFont="1" applyAlignment="1">
      <alignment horizontal="centerContinuous"/>
      <protection/>
    </xf>
    <xf numFmtId="0" fontId="12" fillId="0" borderId="0" xfId="65" applyFont="1" applyAlignment="1">
      <alignment horizontal="centerContinuous"/>
      <protection/>
    </xf>
    <xf numFmtId="0" fontId="0" fillId="0" borderId="0" xfId="65" applyFont="1" applyAlignment="1">
      <alignment horizontal="centerContinuous"/>
      <protection/>
    </xf>
    <xf numFmtId="0" fontId="3" fillId="0" borderId="0" xfId="65" applyFont="1" applyAlignment="1">
      <alignment horizontal="centerContinuous"/>
      <protection/>
    </xf>
    <xf numFmtId="0" fontId="27" fillId="0" borderId="0" xfId="65" applyFont="1" applyAlignment="1">
      <alignment horizontal="centerContinuous"/>
      <protection/>
    </xf>
    <xf numFmtId="0" fontId="29" fillId="0" borderId="0" xfId="65" applyFont="1" applyAlignment="1">
      <alignment horizontal="centerContinuous"/>
      <protection/>
    </xf>
    <xf numFmtId="0" fontId="5" fillId="0" borderId="53" xfId="65" applyFont="1" applyBorder="1">
      <alignment/>
      <protection/>
    </xf>
    <xf numFmtId="0" fontId="5" fillId="0" borderId="54" xfId="65" applyFont="1" applyBorder="1" applyAlignment="1">
      <alignment horizontal="center"/>
      <protection/>
    </xf>
    <xf numFmtId="0" fontId="13" fillId="0" borderId="47" xfId="65" applyFont="1" applyBorder="1" applyAlignment="1">
      <alignment horizontal="center"/>
      <protection/>
    </xf>
    <xf numFmtId="0" fontId="6" fillId="0" borderId="19" xfId="65" applyFont="1" applyBorder="1" applyAlignment="1">
      <alignment horizontal="center"/>
      <protection/>
    </xf>
    <xf numFmtId="0" fontId="6" fillId="0" borderId="15" xfId="65" applyFont="1" applyBorder="1" applyAlignment="1">
      <alignment horizontal="center"/>
      <protection/>
    </xf>
    <xf numFmtId="0" fontId="6" fillId="0" borderId="41" xfId="65" applyFont="1" applyBorder="1" applyAlignment="1">
      <alignment horizontal="center"/>
      <protection/>
    </xf>
    <xf numFmtId="0" fontId="6" fillId="0" borderId="48" xfId="65" applyFont="1" applyBorder="1" applyAlignment="1">
      <alignment horizontal="center"/>
      <protection/>
    </xf>
    <xf numFmtId="0" fontId="11" fillId="0" borderId="55" xfId="65" applyFont="1" applyBorder="1">
      <alignment/>
      <protection/>
    </xf>
    <xf numFmtId="0" fontId="6" fillId="0" borderId="16" xfId="65" applyFont="1" applyBorder="1" applyAlignment="1">
      <alignment horizontal="center"/>
      <protection/>
    </xf>
    <xf numFmtId="0" fontId="6" fillId="0" borderId="10" xfId="65" applyFont="1" applyBorder="1" applyAlignment="1">
      <alignment horizontal="center"/>
      <protection/>
    </xf>
    <xf numFmtId="0" fontId="6" fillId="0" borderId="43" xfId="65" applyFont="1" applyBorder="1" applyAlignment="1">
      <alignment horizontal="center"/>
      <protection/>
    </xf>
    <xf numFmtId="0" fontId="6" fillId="0" borderId="0" xfId="65" applyFont="1" applyBorder="1" applyAlignment="1">
      <alignment horizontal="center"/>
      <protection/>
    </xf>
    <xf numFmtId="0" fontId="11" fillId="0" borderId="52" xfId="65" applyFont="1" applyBorder="1">
      <alignment/>
      <protection/>
    </xf>
    <xf numFmtId="3" fontId="6" fillId="0" borderId="13" xfId="65" applyNumberFormat="1" applyFont="1" applyBorder="1" applyAlignment="1">
      <alignment horizontal="center"/>
      <protection/>
    </xf>
    <xf numFmtId="3" fontId="11" fillId="0" borderId="13" xfId="65" applyNumberFormat="1" applyFont="1" applyBorder="1" applyAlignment="1">
      <alignment horizontal="right"/>
      <protection/>
    </xf>
    <xf numFmtId="3" fontId="11" fillId="0" borderId="13" xfId="65" applyNumberFormat="1" applyFont="1" applyBorder="1" applyAlignment="1">
      <alignment horizontal="center"/>
      <protection/>
    </xf>
    <xf numFmtId="3" fontId="6" fillId="0" borderId="50" xfId="65" applyNumberFormat="1" applyFont="1" applyBorder="1">
      <alignment/>
      <protection/>
    </xf>
    <xf numFmtId="3" fontId="6" fillId="0" borderId="54" xfId="65" applyNumberFormat="1" applyFont="1" applyBorder="1">
      <alignment/>
      <protection/>
    </xf>
    <xf numFmtId="3" fontId="11" fillId="0" borderId="13" xfId="65" applyNumberFormat="1" applyFont="1" applyBorder="1" applyAlignment="1">
      <alignment/>
      <protection/>
    </xf>
    <xf numFmtId="0" fontId="26" fillId="0" borderId="0" xfId="65" applyFont="1">
      <alignment/>
      <protection/>
    </xf>
    <xf numFmtId="0" fontId="11" fillId="0" borderId="56" xfId="65" applyFont="1" applyBorder="1">
      <alignment/>
      <protection/>
    </xf>
    <xf numFmtId="3" fontId="11" fillId="0" borderId="17" xfId="65" applyNumberFormat="1" applyFont="1" applyBorder="1">
      <alignment/>
      <protection/>
    </xf>
    <xf numFmtId="3" fontId="11" fillId="0" borderId="11" xfId="65" applyNumberFormat="1" applyFont="1" applyBorder="1">
      <alignment/>
      <protection/>
    </xf>
    <xf numFmtId="3" fontId="6" fillId="0" borderId="27" xfId="65" applyNumberFormat="1" applyFont="1" applyBorder="1">
      <alignment/>
      <protection/>
    </xf>
    <xf numFmtId="3" fontId="6" fillId="0" borderId="48" xfId="65" applyNumberFormat="1" applyFont="1" applyBorder="1">
      <alignment/>
      <protection/>
    </xf>
    <xf numFmtId="0" fontId="11" fillId="0" borderId="56" xfId="65" applyFont="1" applyBorder="1">
      <alignment/>
      <protection/>
    </xf>
    <xf numFmtId="3" fontId="11" fillId="0" borderId="17" xfId="65" applyNumberFormat="1" applyFont="1" applyBorder="1">
      <alignment/>
      <protection/>
    </xf>
    <xf numFmtId="3" fontId="6" fillId="0" borderId="17" xfId="65" applyNumberFormat="1" applyFont="1" applyBorder="1">
      <alignment/>
      <protection/>
    </xf>
    <xf numFmtId="3" fontId="11" fillId="0" borderId="11" xfId="65" applyNumberFormat="1" applyFont="1" applyBorder="1">
      <alignment/>
      <protection/>
    </xf>
    <xf numFmtId="49" fontId="11" fillId="0" borderId="56" xfId="65" applyNumberFormat="1" applyFont="1" applyBorder="1">
      <alignment/>
      <protection/>
    </xf>
    <xf numFmtId="3" fontId="6" fillId="0" borderId="27" xfId="65" applyNumberFormat="1" applyFont="1" applyBorder="1">
      <alignment/>
      <protection/>
    </xf>
    <xf numFmtId="3" fontId="13" fillId="0" borderId="48" xfId="65" applyNumberFormat="1" applyFont="1" applyBorder="1">
      <alignment/>
      <protection/>
    </xf>
    <xf numFmtId="49" fontId="11" fillId="0" borderId="56" xfId="65" applyNumberFormat="1" applyFont="1" applyBorder="1">
      <alignment/>
      <protection/>
    </xf>
    <xf numFmtId="3" fontId="31" fillId="0" borderId="11" xfId="65" applyNumberFormat="1" applyFont="1" applyBorder="1">
      <alignment/>
      <protection/>
    </xf>
    <xf numFmtId="0" fontId="6" fillId="0" borderId="56" xfId="65" applyFont="1" applyBorder="1">
      <alignment/>
      <protection/>
    </xf>
    <xf numFmtId="3" fontId="6" fillId="0" borderId="11" xfId="65" applyNumberFormat="1" applyFont="1" applyBorder="1">
      <alignment/>
      <protection/>
    </xf>
    <xf numFmtId="49" fontId="31" fillId="0" borderId="56" xfId="65" applyNumberFormat="1" applyFont="1" applyBorder="1">
      <alignment/>
      <protection/>
    </xf>
    <xf numFmtId="3" fontId="13" fillId="0" borderId="27" xfId="65" applyNumberFormat="1" applyFont="1" applyBorder="1">
      <alignment/>
      <protection/>
    </xf>
    <xf numFmtId="0" fontId="0" fillId="0" borderId="17" xfId="65" applyFont="1" applyBorder="1">
      <alignment/>
      <protection/>
    </xf>
    <xf numFmtId="3" fontId="31" fillId="0" borderId="0" xfId="65" applyNumberFormat="1" applyFont="1" applyBorder="1">
      <alignment/>
      <protection/>
    </xf>
    <xf numFmtId="3" fontId="13" fillId="0" borderId="0" xfId="65" applyNumberFormat="1" applyFont="1" applyBorder="1">
      <alignment/>
      <protection/>
    </xf>
    <xf numFmtId="3" fontId="31" fillId="0" borderId="17" xfId="65" applyNumberFormat="1" applyFont="1" applyBorder="1">
      <alignment/>
      <protection/>
    </xf>
    <xf numFmtId="3" fontId="13" fillId="0" borderId="27" xfId="65" applyNumberFormat="1" applyFont="1" applyBorder="1">
      <alignment/>
      <protection/>
    </xf>
    <xf numFmtId="0" fontId="11" fillId="0" borderId="32" xfId="65" applyFont="1" applyBorder="1">
      <alignment/>
      <protection/>
    </xf>
    <xf numFmtId="3" fontId="11" fillId="0" borderId="19" xfId="65" applyNumberFormat="1" applyFont="1" applyBorder="1">
      <alignment/>
      <protection/>
    </xf>
    <xf numFmtId="3" fontId="11" fillId="0" borderId="15" xfId="65" applyNumberFormat="1" applyFont="1" applyBorder="1">
      <alignment/>
      <protection/>
    </xf>
    <xf numFmtId="0" fontId="11" fillId="0" borderId="47" xfId="65" applyFont="1" applyBorder="1">
      <alignment/>
      <protection/>
    </xf>
    <xf numFmtId="3" fontId="6" fillId="0" borderId="41" xfId="65" applyNumberFormat="1" applyFont="1" applyBorder="1">
      <alignment/>
      <protection/>
    </xf>
    <xf numFmtId="3" fontId="6" fillId="0" borderId="41" xfId="65" applyNumberFormat="1" applyFont="1" applyBorder="1">
      <alignment/>
      <protection/>
    </xf>
    <xf numFmtId="0" fontId="6" fillId="0" borderId="52" xfId="65" applyFont="1" applyBorder="1">
      <alignment/>
      <protection/>
    </xf>
    <xf numFmtId="3" fontId="6" fillId="0" borderId="20" xfId="65" applyNumberFormat="1" applyFont="1" applyBorder="1">
      <alignment/>
      <protection/>
    </xf>
    <xf numFmtId="3" fontId="6" fillId="0" borderId="57" xfId="65" applyNumberFormat="1" applyFont="1" applyBorder="1">
      <alignment/>
      <protection/>
    </xf>
    <xf numFmtId="0" fontId="11" fillId="0" borderId="56" xfId="65" applyFont="1" applyBorder="1" quotePrefix="1">
      <alignment/>
      <protection/>
    </xf>
    <xf numFmtId="3" fontId="6" fillId="0" borderId="0" xfId="65" applyNumberFormat="1" applyFont="1" applyBorder="1">
      <alignment/>
      <protection/>
    </xf>
    <xf numFmtId="3" fontId="11" fillId="0" borderId="27" xfId="65" applyNumberFormat="1" applyFont="1" applyBorder="1">
      <alignment/>
      <protection/>
    </xf>
    <xf numFmtId="0" fontId="6" fillId="0" borderId="58" xfId="65" applyFont="1" applyBorder="1">
      <alignment/>
      <protection/>
    </xf>
    <xf numFmtId="3" fontId="6" fillId="0" borderId="59" xfId="65" applyNumberFormat="1" applyFont="1" applyBorder="1">
      <alignment/>
      <protection/>
    </xf>
    <xf numFmtId="3" fontId="6" fillId="0" borderId="30" xfId="65" applyNumberFormat="1" applyFont="1" applyBorder="1">
      <alignment/>
      <protection/>
    </xf>
    <xf numFmtId="3" fontId="6" fillId="0" borderId="58" xfId="65" applyNumberFormat="1" applyFont="1" applyBorder="1">
      <alignment/>
      <protection/>
    </xf>
    <xf numFmtId="3" fontId="6" fillId="0" borderId="60" xfId="65" applyNumberFormat="1" applyFont="1" applyBorder="1">
      <alignment/>
      <protection/>
    </xf>
    <xf numFmtId="0" fontId="31" fillId="0" borderId="0" xfId="65" applyFont="1" applyBorder="1" quotePrefix="1">
      <alignment/>
      <protection/>
    </xf>
    <xf numFmtId="3" fontId="11" fillId="0" borderId="0" xfId="65" applyNumberFormat="1" applyFont="1" applyBorder="1">
      <alignment/>
      <protection/>
    </xf>
    <xf numFmtId="3" fontId="11" fillId="0" borderId="0" xfId="65" applyNumberFormat="1" applyFont="1" applyFill="1" applyBorder="1">
      <alignment/>
      <protection/>
    </xf>
    <xf numFmtId="3" fontId="31" fillId="0" borderId="0" xfId="65" applyNumberFormat="1" applyFont="1" applyFill="1" applyBorder="1">
      <alignment/>
      <protection/>
    </xf>
    <xf numFmtId="3" fontId="32" fillId="0" borderId="0" xfId="65" applyNumberFormat="1" applyFont="1" applyBorder="1">
      <alignment/>
      <protection/>
    </xf>
    <xf numFmtId="3" fontId="31" fillId="0" borderId="15" xfId="65" applyNumberFormat="1" applyFont="1" applyBorder="1">
      <alignment/>
      <protection/>
    </xf>
    <xf numFmtId="3" fontId="13" fillId="0" borderId="61" xfId="65" applyNumberFormat="1" applyFont="1" applyBorder="1">
      <alignment/>
      <protection/>
    </xf>
    <xf numFmtId="3" fontId="6" fillId="0" borderId="42" xfId="65" applyNumberFormat="1" applyFont="1" applyBorder="1">
      <alignment/>
      <protection/>
    </xf>
    <xf numFmtId="3" fontId="11" fillId="0" borderId="15" xfId="65" applyNumberFormat="1" applyFont="1" applyFill="1" applyBorder="1">
      <alignment/>
      <protection/>
    </xf>
    <xf numFmtId="0" fontId="11" fillId="0" borderId="46" xfId="65" applyFont="1" applyBorder="1">
      <alignment/>
      <protection/>
    </xf>
    <xf numFmtId="164" fontId="14" fillId="0" borderId="11" xfId="67" applyNumberFormat="1" applyFont="1" applyFill="1" applyBorder="1" applyAlignment="1" applyProtection="1">
      <alignment vertical="center"/>
      <protection locked="0"/>
    </xf>
    <xf numFmtId="164" fontId="14" fillId="0" borderId="12" xfId="67" applyNumberFormat="1" applyFont="1" applyFill="1" applyBorder="1" applyAlignment="1" applyProtection="1">
      <alignment vertical="center"/>
      <protection locked="0"/>
    </xf>
    <xf numFmtId="0" fontId="12" fillId="0" borderId="22" xfId="66" applyFont="1" applyFill="1" applyBorder="1" applyAlignment="1" applyProtection="1">
      <alignment horizontal="left" vertical="center" wrapText="1"/>
      <protection/>
    </xf>
    <xf numFmtId="0" fontId="18" fillId="0" borderId="22" xfId="0" applyFont="1" applyBorder="1" applyAlignment="1" applyProtection="1">
      <alignment vertical="center" wrapText="1"/>
      <protection/>
    </xf>
    <xf numFmtId="0" fontId="17" fillId="0" borderId="15" xfId="0" applyFont="1" applyBorder="1" applyAlignment="1" applyProtection="1">
      <alignment vertical="center" wrapText="1"/>
      <protection/>
    </xf>
    <xf numFmtId="0" fontId="18" fillId="0" borderId="39" xfId="0" applyFont="1" applyBorder="1" applyAlignment="1" applyProtection="1">
      <alignment vertical="center" wrapText="1"/>
      <protection/>
    </xf>
    <xf numFmtId="0" fontId="14" fillId="0" borderId="30" xfId="66" applyFont="1" applyFill="1" applyBorder="1" applyAlignment="1" applyProtection="1">
      <alignment horizontal="left" vertical="center" wrapText="1" indent="7"/>
      <protection/>
    </xf>
    <xf numFmtId="0" fontId="12" fillId="0" borderId="39" xfId="66" applyFont="1" applyFill="1" applyBorder="1" applyAlignment="1" applyProtection="1">
      <alignment horizontal="left" vertical="center" wrapText="1" indent="1"/>
      <protection/>
    </xf>
    <xf numFmtId="0" fontId="12" fillId="0" borderId="51" xfId="66" applyFont="1" applyFill="1" applyBorder="1" applyAlignment="1" applyProtection="1">
      <alignment vertical="center" wrapText="1"/>
      <protection/>
    </xf>
    <xf numFmtId="164" fontId="12" fillId="0" borderId="62" xfId="66" applyNumberFormat="1" applyFont="1" applyFill="1" applyBorder="1" applyAlignment="1" applyProtection="1">
      <alignment horizontal="right" vertical="center" wrapText="1" indent="1"/>
      <protection/>
    </xf>
    <xf numFmtId="164" fontId="18" fillId="0" borderId="26" xfId="0" applyNumberFormat="1" applyFont="1" applyBorder="1" applyAlignment="1" applyProtection="1">
      <alignment horizontal="right" vertical="center" wrapText="1" indent="1"/>
      <protection locked="0"/>
    </xf>
    <xf numFmtId="49" fontId="6" fillId="0" borderId="63" xfId="0" applyNumberFormat="1" applyFont="1" applyFill="1" applyBorder="1" applyAlignment="1" applyProtection="1">
      <alignment horizontal="right" vertical="center" indent="1"/>
      <protection/>
    </xf>
    <xf numFmtId="49" fontId="12" fillId="0" borderId="22" xfId="66" applyNumberFormat="1" applyFont="1" applyFill="1" applyBorder="1" applyAlignment="1" applyProtection="1">
      <alignment horizontal="center" vertical="center" wrapText="1"/>
      <protection/>
    </xf>
    <xf numFmtId="164" fontId="33" fillId="0" borderId="27" xfId="66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50" xfId="66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7" xfId="66" applyNumberFormat="1" applyFont="1" applyFill="1" applyBorder="1" applyAlignment="1" applyProtection="1">
      <alignment horizontal="right" vertical="center" wrapText="1" indent="1"/>
      <protection locked="0"/>
    </xf>
    <xf numFmtId="3" fontId="30" fillId="0" borderId="19" xfId="65" applyNumberFormat="1" applyFont="1" applyBorder="1">
      <alignment/>
      <protection/>
    </xf>
    <xf numFmtId="3" fontId="30" fillId="0" borderId="15" xfId="65" applyNumberFormat="1" applyFont="1" applyBorder="1">
      <alignment/>
      <protection/>
    </xf>
    <xf numFmtId="0" fontId="5" fillId="0" borderId="0" xfId="67" applyFont="1" applyFill="1" applyAlignment="1" applyProtection="1">
      <alignment vertical="center"/>
      <protection locked="0"/>
    </xf>
    <xf numFmtId="0" fontId="14" fillId="0" borderId="0" xfId="65" applyFont="1">
      <alignment/>
      <protection/>
    </xf>
    <xf numFmtId="164" fontId="14" fillId="0" borderId="10" xfId="67" applyNumberFormat="1" applyFont="1" applyFill="1" applyBorder="1" applyAlignment="1" applyProtection="1">
      <alignment vertical="center"/>
      <protection locked="0"/>
    </xf>
    <xf numFmtId="164" fontId="12" fillId="0" borderId="43" xfId="67" applyNumberFormat="1" applyFont="1" applyFill="1" applyBorder="1" applyAlignment="1" applyProtection="1">
      <alignment vertical="center"/>
      <protection/>
    </xf>
    <xf numFmtId="164" fontId="12" fillId="0" borderId="27" xfId="67" applyNumberFormat="1" applyFont="1" applyFill="1" applyBorder="1" applyAlignment="1" applyProtection="1">
      <alignment vertical="center"/>
      <protection/>
    </xf>
    <xf numFmtId="164" fontId="12" fillId="0" borderId="40" xfId="67" applyNumberFormat="1" applyFont="1" applyFill="1" applyBorder="1" applyAlignment="1" applyProtection="1">
      <alignment vertical="center"/>
      <protection/>
    </xf>
    <xf numFmtId="164" fontId="14" fillId="0" borderId="38" xfId="66" applyNumberFormat="1" applyFont="1" applyFill="1" applyBorder="1" applyAlignment="1" applyProtection="1">
      <alignment horizontal="right" vertical="center" wrapText="1" indent="1"/>
      <protection locked="0"/>
    </xf>
    <xf numFmtId="3" fontId="11" fillId="0" borderId="20" xfId="65" applyNumberFormat="1" applyFont="1" applyBorder="1" applyAlignment="1">
      <alignment horizontal="right"/>
      <protection/>
    </xf>
    <xf numFmtId="0" fontId="34" fillId="0" borderId="0" xfId="0" applyFont="1" applyFill="1" applyAlignment="1">
      <alignment vertical="center" wrapText="1"/>
    </xf>
    <xf numFmtId="164" fontId="14" fillId="0" borderId="60" xfId="66" applyNumberFormat="1" applyFont="1" applyFill="1" applyBorder="1" applyAlignment="1" applyProtection="1">
      <alignment horizontal="right" vertical="center" wrapText="1" indent="1"/>
      <protection locked="0"/>
    </xf>
    <xf numFmtId="3" fontId="6" fillId="0" borderId="15" xfId="65" applyNumberFormat="1" applyFont="1" applyBorder="1">
      <alignment/>
      <protection/>
    </xf>
    <xf numFmtId="164" fontId="1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3" fontId="11" fillId="0" borderId="20" xfId="65" applyNumberFormat="1" applyFont="1" applyBorder="1" applyAlignment="1">
      <alignment horizontal="center"/>
      <protection/>
    </xf>
    <xf numFmtId="3" fontId="11" fillId="0" borderId="11" xfId="65" applyNumberFormat="1" applyFont="1" applyFill="1" applyBorder="1">
      <alignment/>
      <protection/>
    </xf>
    <xf numFmtId="3" fontId="11" fillId="0" borderId="17" xfId="65" applyNumberFormat="1" applyFont="1" applyFill="1" applyBorder="1">
      <alignment/>
      <protection/>
    </xf>
    <xf numFmtId="164" fontId="13" fillId="0" borderId="29" xfId="66" applyNumberFormat="1" applyFont="1" applyFill="1" applyBorder="1" applyAlignment="1" applyProtection="1">
      <alignment horizontal="left" vertical="center"/>
      <protection/>
    </xf>
    <xf numFmtId="164" fontId="5" fillId="0" borderId="0" xfId="66" applyNumberFormat="1" applyFont="1" applyFill="1" applyBorder="1" applyAlignment="1" applyProtection="1">
      <alignment horizontal="center" vertical="center"/>
      <protection/>
    </xf>
    <xf numFmtId="164" fontId="13" fillId="0" borderId="29" xfId="66" applyNumberFormat="1" applyFont="1" applyFill="1" applyBorder="1" applyAlignment="1" applyProtection="1">
      <alignment horizontal="left"/>
      <protection/>
    </xf>
    <xf numFmtId="0" fontId="5" fillId="0" borderId="0" xfId="66" applyFont="1" applyFill="1" applyAlignment="1" applyProtection="1">
      <alignment horizontal="center"/>
      <protection/>
    </xf>
    <xf numFmtId="164" fontId="6" fillId="0" borderId="64" xfId="0" applyNumberFormat="1" applyFont="1" applyFill="1" applyBorder="1" applyAlignment="1" applyProtection="1">
      <alignment horizontal="center" vertical="center" wrapText="1"/>
      <protection/>
    </xf>
    <xf numFmtId="164" fontId="6" fillId="0" borderId="65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23" fillId="0" borderId="54" xfId="0" applyNumberFormat="1" applyFont="1" applyFill="1" applyBorder="1" applyAlignment="1" applyProtection="1">
      <alignment horizontal="center" vertical="center" wrapText="1"/>
      <protection/>
    </xf>
    <xf numFmtId="0" fontId="13" fillId="0" borderId="66" xfId="67" applyFont="1" applyFill="1" applyBorder="1" applyAlignment="1" applyProtection="1">
      <alignment horizontal="left" vertical="center" indent="1"/>
      <protection/>
    </xf>
    <xf numFmtId="0" fontId="13" fillId="0" borderId="35" xfId="67" applyFont="1" applyFill="1" applyBorder="1" applyAlignment="1" applyProtection="1">
      <alignment horizontal="left" vertical="center" indent="1"/>
      <protection/>
    </xf>
    <xf numFmtId="0" fontId="13" fillId="0" borderId="49" xfId="67" applyFont="1" applyFill="1" applyBorder="1" applyAlignment="1" applyProtection="1">
      <alignment horizontal="left" vertical="center" indent="1"/>
      <protection/>
    </xf>
    <xf numFmtId="0" fontId="5" fillId="0" borderId="0" xfId="67" applyFont="1" applyFill="1" applyAlignment="1" applyProtection="1">
      <alignment horizontal="center" wrapText="1"/>
      <protection/>
    </xf>
    <xf numFmtId="0" fontId="5" fillId="0" borderId="0" xfId="67" applyFont="1" applyFill="1" applyAlignment="1" applyProtection="1">
      <alignment horizontal="center"/>
      <protection/>
    </xf>
    <xf numFmtId="0" fontId="0" fillId="0" borderId="0" xfId="65" applyFont="1" applyAlignment="1">
      <alignment horizontal="center"/>
      <protection/>
    </xf>
    <xf numFmtId="0" fontId="7" fillId="0" borderId="0" xfId="65" applyFont="1" applyAlignment="1">
      <alignment horizontal="center"/>
      <protection/>
    </xf>
    <xf numFmtId="0" fontId="5" fillId="0" borderId="20" xfId="65" applyFont="1" applyBorder="1" applyAlignment="1">
      <alignment horizontal="center"/>
      <protection/>
    </xf>
    <xf numFmtId="0" fontId="5" fillId="0" borderId="13" xfId="65" applyFont="1" applyBorder="1" applyAlignment="1">
      <alignment horizontal="center"/>
      <protection/>
    </xf>
    <xf numFmtId="0" fontId="5" fillId="0" borderId="50" xfId="65" applyFont="1" applyBorder="1" applyAlignment="1">
      <alignment horizontal="center"/>
      <protection/>
    </xf>
  </cellXfs>
  <cellStyles count="6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yperlink" xfId="51"/>
    <cellStyle name="Hivatkozott cella" xfId="52"/>
    <cellStyle name="Jegyzet" xfId="53"/>
    <cellStyle name="Jelölőszín (1)" xfId="54"/>
    <cellStyle name="Jelölőszín (2)" xfId="55"/>
    <cellStyle name="Jelölőszín (3)" xfId="56"/>
    <cellStyle name="Jelölőszín (4)" xfId="57"/>
    <cellStyle name="Jelölőszín (5)" xfId="58"/>
    <cellStyle name="Jelölőszín (6)" xfId="59"/>
    <cellStyle name="Jó" xfId="60"/>
    <cellStyle name="Kimenet" xfId="61"/>
    <cellStyle name="Magyarázó szöveg" xfId="62"/>
    <cellStyle name="Followed Hyperlink" xfId="63"/>
    <cellStyle name="Már látott hiperhivatkozás" xfId="64"/>
    <cellStyle name="Normál_Göngyölített 12.13" xfId="65"/>
    <cellStyle name="Normál_KVRENMUNKA" xfId="66"/>
    <cellStyle name="Normál_SEGEDLETEK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Image\Dokumentumok1\&#214;nkorm&#225;nyzati%20k&#246;lts&#233;gvet&#233;s\K&#246;lts&#233;gvet&#233;s-2015\Rendelet%20m&#243;dos&#237;t&#225;sai\2015.04.13\MINTA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0">
        <row r="5">
          <cell r="A5" t="str">
            <v>2015. évi előirányzat BEVÉTELEK</v>
          </cell>
        </row>
      </sheetData>
      <sheetData sheetId="1">
        <row r="3">
          <cell r="C3" t="str">
            <v>2015. évi előirányzat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13">
    <tabColor rgb="FF92D050"/>
  </sheetPr>
  <dimension ref="A1:I159"/>
  <sheetViews>
    <sheetView zoomScaleSheetLayoutView="100" workbookViewId="0" topLeftCell="A133">
      <selection activeCell="G12" sqref="G12"/>
    </sheetView>
  </sheetViews>
  <sheetFormatPr defaultColWidth="9.00390625" defaultRowHeight="12.75"/>
  <cols>
    <col min="1" max="1" width="9.50390625" style="156" customWidth="1"/>
    <col min="2" max="2" width="91.625" style="156" customWidth="1"/>
    <col min="3" max="3" width="21.625" style="157" customWidth="1"/>
    <col min="4" max="4" width="9.00390625" style="167" customWidth="1"/>
    <col min="5" max="16384" width="9.375" style="167" customWidth="1"/>
  </cols>
  <sheetData>
    <row r="1" spans="1:3" ht="15.75" customHeight="1">
      <c r="A1" s="326" t="s">
        <v>6</v>
      </c>
      <c r="B1" s="326"/>
      <c r="C1" s="326"/>
    </row>
    <row r="2" spans="1:3" ht="15.75" customHeight="1" thickBot="1">
      <c r="A2" s="325" t="s">
        <v>103</v>
      </c>
      <c r="B2" s="325"/>
      <c r="C2" s="113" t="s">
        <v>140</v>
      </c>
    </row>
    <row r="3" spans="1:3" ht="37.5" customHeight="1" thickBot="1">
      <c r="A3" s="22" t="s">
        <v>52</v>
      </c>
      <c r="B3" s="23" t="s">
        <v>8</v>
      </c>
      <c r="C3" s="30" t="str">
        <f>+CONCATENATE(LEFT('[1]ÖSSZEFÜGGÉSEK'!A5,4),". évi előirányzat")</f>
        <v>2015. évi előirányzat</v>
      </c>
    </row>
    <row r="4" spans="1:3" s="168" customFormat="1" ht="12" customHeight="1" thickBot="1">
      <c r="A4" s="162" t="s">
        <v>354</v>
      </c>
      <c r="B4" s="163" t="s">
        <v>355</v>
      </c>
      <c r="C4" s="164" t="s">
        <v>356</v>
      </c>
    </row>
    <row r="5" spans="1:3" s="169" customFormat="1" ht="12" customHeight="1" thickBot="1">
      <c r="A5" s="19" t="s">
        <v>9</v>
      </c>
      <c r="B5" s="20" t="s">
        <v>149</v>
      </c>
      <c r="C5" s="105">
        <f>+C6+C7+C8+C9+C10+C11</f>
        <v>1009213</v>
      </c>
    </row>
    <row r="6" spans="1:3" s="169" customFormat="1" ht="12" customHeight="1">
      <c r="A6" s="14" t="s">
        <v>76</v>
      </c>
      <c r="B6" s="170" t="s">
        <v>150</v>
      </c>
      <c r="C6" s="198">
        <v>235143</v>
      </c>
    </row>
    <row r="7" spans="1:3" s="169" customFormat="1" ht="12" customHeight="1">
      <c r="A7" s="13" t="s">
        <v>77</v>
      </c>
      <c r="B7" s="171" t="s">
        <v>151</v>
      </c>
      <c r="C7" s="109">
        <v>209069</v>
      </c>
    </row>
    <row r="8" spans="1:3" s="169" customFormat="1" ht="12" customHeight="1">
      <c r="A8" s="13" t="s">
        <v>78</v>
      </c>
      <c r="B8" s="171" t="s">
        <v>152</v>
      </c>
      <c r="C8" s="109">
        <v>492485</v>
      </c>
    </row>
    <row r="9" spans="1:3" s="169" customFormat="1" ht="12" customHeight="1">
      <c r="A9" s="13" t="s">
        <v>79</v>
      </c>
      <c r="B9" s="171" t="s">
        <v>153</v>
      </c>
      <c r="C9" s="109">
        <v>26648</v>
      </c>
    </row>
    <row r="10" spans="1:3" s="169" customFormat="1" ht="12" customHeight="1">
      <c r="A10" s="13" t="s">
        <v>100</v>
      </c>
      <c r="B10" s="101" t="s">
        <v>357</v>
      </c>
      <c r="C10" s="109">
        <v>45868</v>
      </c>
    </row>
    <row r="11" spans="1:3" s="169" customFormat="1" ht="12" customHeight="1" thickBot="1">
      <c r="A11" s="15" t="s">
        <v>80</v>
      </c>
      <c r="B11" s="102" t="s">
        <v>358</v>
      </c>
      <c r="C11" s="106"/>
    </row>
    <row r="12" spans="1:3" s="169" customFormat="1" ht="12" customHeight="1" thickBot="1">
      <c r="A12" s="19" t="s">
        <v>10</v>
      </c>
      <c r="B12" s="100" t="s">
        <v>154</v>
      </c>
      <c r="C12" s="105">
        <f>+C13+C14+C15+C16+C17</f>
        <v>773396</v>
      </c>
    </row>
    <row r="13" spans="1:3" s="169" customFormat="1" ht="12" customHeight="1">
      <c r="A13" s="14" t="s">
        <v>82</v>
      </c>
      <c r="B13" s="170" t="s">
        <v>155</v>
      </c>
      <c r="C13" s="107"/>
    </row>
    <row r="14" spans="1:3" s="169" customFormat="1" ht="12" customHeight="1">
      <c r="A14" s="13" t="s">
        <v>83</v>
      </c>
      <c r="B14" s="171" t="s">
        <v>156</v>
      </c>
      <c r="C14" s="106"/>
    </row>
    <row r="15" spans="1:3" s="169" customFormat="1" ht="12" customHeight="1">
      <c r="A15" s="13" t="s">
        <v>84</v>
      </c>
      <c r="B15" s="171" t="s">
        <v>293</v>
      </c>
      <c r="C15" s="106"/>
    </row>
    <row r="16" spans="1:3" s="169" customFormat="1" ht="12" customHeight="1">
      <c r="A16" s="13" t="s">
        <v>85</v>
      </c>
      <c r="B16" s="171" t="s">
        <v>294</v>
      </c>
      <c r="C16" s="106"/>
    </row>
    <row r="17" spans="1:3" s="169" customFormat="1" ht="12" customHeight="1">
      <c r="A17" s="13" t="s">
        <v>86</v>
      </c>
      <c r="B17" s="171" t="s">
        <v>157</v>
      </c>
      <c r="C17" s="301">
        <v>773396</v>
      </c>
    </row>
    <row r="18" spans="1:3" s="169" customFormat="1" ht="12" customHeight="1" thickBot="1">
      <c r="A18" s="15" t="s">
        <v>95</v>
      </c>
      <c r="B18" s="102" t="s">
        <v>158</v>
      </c>
      <c r="C18" s="159">
        <v>48331</v>
      </c>
    </row>
    <row r="19" spans="1:3" s="169" customFormat="1" ht="12" customHeight="1" thickBot="1">
      <c r="A19" s="19" t="s">
        <v>11</v>
      </c>
      <c r="B19" s="20" t="s">
        <v>159</v>
      </c>
      <c r="C19" s="105">
        <f>+C20+C21+C22+C23+C24</f>
        <v>451610</v>
      </c>
    </row>
    <row r="20" spans="1:3" s="169" customFormat="1" ht="12" customHeight="1">
      <c r="A20" s="14" t="s">
        <v>65</v>
      </c>
      <c r="B20" s="170" t="s">
        <v>160</v>
      </c>
      <c r="C20" s="198">
        <v>42436</v>
      </c>
    </row>
    <row r="21" spans="1:3" s="169" customFormat="1" ht="12" customHeight="1">
      <c r="A21" s="13" t="s">
        <v>66</v>
      </c>
      <c r="B21" s="171" t="s">
        <v>161</v>
      </c>
      <c r="C21" s="109"/>
    </row>
    <row r="22" spans="1:3" s="169" customFormat="1" ht="12" customHeight="1">
      <c r="A22" s="13" t="s">
        <v>67</v>
      </c>
      <c r="B22" s="171" t="s">
        <v>295</v>
      </c>
      <c r="C22" s="109"/>
    </row>
    <row r="23" spans="1:3" s="169" customFormat="1" ht="12" customHeight="1">
      <c r="A23" s="13" t="s">
        <v>68</v>
      </c>
      <c r="B23" s="171" t="s">
        <v>296</v>
      </c>
      <c r="C23" s="109"/>
    </row>
    <row r="24" spans="1:3" s="169" customFormat="1" ht="12" customHeight="1">
      <c r="A24" s="13" t="s">
        <v>111</v>
      </c>
      <c r="B24" s="171" t="s">
        <v>162</v>
      </c>
      <c r="C24" s="109">
        <v>409174</v>
      </c>
    </row>
    <row r="25" spans="1:3" s="169" customFormat="1" ht="12" customHeight="1" thickBot="1">
      <c r="A25" s="15" t="s">
        <v>112</v>
      </c>
      <c r="B25" s="172" t="s">
        <v>163</v>
      </c>
      <c r="C25" s="159">
        <v>406971</v>
      </c>
    </row>
    <row r="26" spans="1:3" s="169" customFormat="1" ht="12" customHeight="1" thickBot="1">
      <c r="A26" s="19" t="s">
        <v>113</v>
      </c>
      <c r="B26" s="20" t="s">
        <v>164</v>
      </c>
      <c r="C26" s="110">
        <f>+C27+C31+C32+C33</f>
        <v>305333</v>
      </c>
    </row>
    <row r="27" spans="1:3" s="169" customFormat="1" ht="12" customHeight="1">
      <c r="A27" s="14" t="s">
        <v>165</v>
      </c>
      <c r="B27" s="170" t="s">
        <v>359</v>
      </c>
      <c r="C27" s="165">
        <f>+C28+C29+C30</f>
        <v>269023</v>
      </c>
    </row>
    <row r="28" spans="1:3" s="169" customFormat="1" ht="12" customHeight="1">
      <c r="A28" s="13" t="s">
        <v>166</v>
      </c>
      <c r="B28" s="171" t="s">
        <v>171</v>
      </c>
      <c r="C28" s="109">
        <v>77989</v>
      </c>
    </row>
    <row r="29" spans="1:3" s="169" customFormat="1" ht="12" customHeight="1">
      <c r="A29" s="13" t="s">
        <v>167</v>
      </c>
      <c r="B29" s="171" t="s">
        <v>440</v>
      </c>
      <c r="C29" s="109">
        <v>190869</v>
      </c>
    </row>
    <row r="30" spans="1:3" s="169" customFormat="1" ht="12" customHeight="1">
      <c r="A30" s="13" t="s">
        <v>168</v>
      </c>
      <c r="B30" s="171" t="s">
        <v>441</v>
      </c>
      <c r="C30" s="109">
        <v>165</v>
      </c>
    </row>
    <row r="31" spans="1:3" s="169" customFormat="1" ht="12" customHeight="1">
      <c r="A31" s="13" t="s">
        <v>442</v>
      </c>
      <c r="B31" s="171" t="s">
        <v>172</v>
      </c>
      <c r="C31" s="109">
        <v>26000</v>
      </c>
    </row>
    <row r="32" spans="1:3" s="169" customFormat="1" ht="12" customHeight="1">
      <c r="A32" s="13" t="s">
        <v>170</v>
      </c>
      <c r="B32" s="171" t="s">
        <v>173</v>
      </c>
      <c r="C32" s="109">
        <v>5810</v>
      </c>
    </row>
    <row r="33" spans="1:3" s="169" customFormat="1" ht="12" customHeight="1" thickBot="1">
      <c r="A33" s="15" t="s">
        <v>443</v>
      </c>
      <c r="B33" s="172" t="s">
        <v>174</v>
      </c>
      <c r="C33" s="159">
        <v>4500</v>
      </c>
    </row>
    <row r="34" spans="1:3" s="169" customFormat="1" ht="12" customHeight="1" thickBot="1">
      <c r="A34" s="19" t="s">
        <v>13</v>
      </c>
      <c r="B34" s="20" t="s">
        <v>361</v>
      </c>
      <c r="C34" s="105">
        <f>SUM(C35:C45)</f>
        <v>460592</v>
      </c>
    </row>
    <row r="35" spans="1:3" s="169" customFormat="1" ht="12" customHeight="1">
      <c r="A35" s="14" t="s">
        <v>69</v>
      </c>
      <c r="B35" s="170" t="s">
        <v>177</v>
      </c>
      <c r="C35" s="198">
        <v>21125</v>
      </c>
    </row>
    <row r="36" spans="1:3" s="169" customFormat="1" ht="12" customHeight="1">
      <c r="A36" s="13" t="s">
        <v>70</v>
      </c>
      <c r="B36" s="171" t="s">
        <v>178</v>
      </c>
      <c r="C36" s="109">
        <v>77001</v>
      </c>
    </row>
    <row r="37" spans="1:3" s="169" customFormat="1" ht="12" customHeight="1">
      <c r="A37" s="13" t="s">
        <v>71</v>
      </c>
      <c r="B37" s="171" t="s">
        <v>179</v>
      </c>
      <c r="C37" s="109">
        <v>84458</v>
      </c>
    </row>
    <row r="38" spans="1:3" s="169" customFormat="1" ht="12" customHeight="1">
      <c r="A38" s="13" t="s">
        <v>115</v>
      </c>
      <c r="B38" s="171" t="s">
        <v>180</v>
      </c>
      <c r="C38" s="109">
        <v>16575</v>
      </c>
    </row>
    <row r="39" spans="1:3" s="169" customFormat="1" ht="12" customHeight="1">
      <c r="A39" s="13" t="s">
        <v>116</v>
      </c>
      <c r="B39" s="171" t="s">
        <v>181</v>
      </c>
      <c r="C39" s="109">
        <v>178515</v>
      </c>
    </row>
    <row r="40" spans="1:3" s="169" customFormat="1" ht="12" customHeight="1">
      <c r="A40" s="13" t="s">
        <v>117</v>
      </c>
      <c r="B40" s="171" t="s">
        <v>182</v>
      </c>
      <c r="C40" s="109">
        <v>41445</v>
      </c>
    </row>
    <row r="41" spans="1:3" s="169" customFormat="1" ht="12" customHeight="1">
      <c r="A41" s="13" t="s">
        <v>118</v>
      </c>
      <c r="B41" s="171" t="s">
        <v>183</v>
      </c>
      <c r="C41" s="109">
        <v>19799</v>
      </c>
    </row>
    <row r="42" spans="1:3" s="169" customFormat="1" ht="12" customHeight="1">
      <c r="A42" s="13" t="s">
        <v>119</v>
      </c>
      <c r="B42" s="171" t="s">
        <v>184</v>
      </c>
      <c r="C42" s="109">
        <v>255</v>
      </c>
    </row>
    <row r="43" spans="1:3" s="169" customFormat="1" ht="12" customHeight="1">
      <c r="A43" s="13" t="s">
        <v>175</v>
      </c>
      <c r="B43" s="171" t="s">
        <v>185</v>
      </c>
      <c r="C43" s="109"/>
    </row>
    <row r="44" spans="1:3" s="169" customFormat="1" ht="12" customHeight="1">
      <c r="A44" s="15" t="s">
        <v>176</v>
      </c>
      <c r="B44" s="172" t="s">
        <v>362</v>
      </c>
      <c r="C44" s="159"/>
    </row>
    <row r="45" spans="1:3" s="169" customFormat="1" ht="12" customHeight="1" thickBot="1">
      <c r="A45" s="15" t="s">
        <v>363</v>
      </c>
      <c r="B45" s="102" t="s">
        <v>186</v>
      </c>
      <c r="C45" s="159">
        <v>21419</v>
      </c>
    </row>
    <row r="46" spans="1:3" s="169" customFormat="1" ht="12" customHeight="1" thickBot="1">
      <c r="A46" s="19" t="s">
        <v>14</v>
      </c>
      <c r="B46" s="20" t="s">
        <v>187</v>
      </c>
      <c r="C46" s="105">
        <f>SUM(C47:C51)</f>
        <v>6598</v>
      </c>
    </row>
    <row r="47" spans="1:3" s="169" customFormat="1" ht="12" customHeight="1">
      <c r="A47" s="14" t="s">
        <v>72</v>
      </c>
      <c r="B47" s="170" t="s">
        <v>191</v>
      </c>
      <c r="C47" s="198"/>
    </row>
    <row r="48" spans="1:3" s="169" customFormat="1" ht="12" customHeight="1">
      <c r="A48" s="13" t="s">
        <v>73</v>
      </c>
      <c r="B48" s="171" t="s">
        <v>192</v>
      </c>
      <c r="C48" s="109">
        <v>6494</v>
      </c>
    </row>
    <row r="49" spans="1:3" s="169" customFormat="1" ht="12" customHeight="1">
      <c r="A49" s="13" t="s">
        <v>188</v>
      </c>
      <c r="B49" s="171" t="s">
        <v>193</v>
      </c>
      <c r="C49" s="109">
        <v>48</v>
      </c>
    </row>
    <row r="50" spans="1:3" s="169" customFormat="1" ht="12" customHeight="1">
      <c r="A50" s="13" t="s">
        <v>189</v>
      </c>
      <c r="B50" s="171" t="s">
        <v>194</v>
      </c>
      <c r="C50" s="109">
        <v>56</v>
      </c>
    </row>
    <row r="51" spans="1:3" s="169" customFormat="1" ht="12" customHeight="1" thickBot="1">
      <c r="A51" s="15" t="s">
        <v>190</v>
      </c>
      <c r="B51" s="102" t="s">
        <v>195</v>
      </c>
      <c r="C51" s="159"/>
    </row>
    <row r="52" spans="1:3" s="169" customFormat="1" ht="12" customHeight="1" thickBot="1">
      <c r="A52" s="19" t="s">
        <v>120</v>
      </c>
      <c r="B52" s="20" t="s">
        <v>196</v>
      </c>
      <c r="C52" s="105">
        <f>SUM(C53:C55)</f>
        <v>88335</v>
      </c>
    </row>
    <row r="53" spans="1:3" s="169" customFormat="1" ht="12" customHeight="1">
      <c r="A53" s="14" t="s">
        <v>74</v>
      </c>
      <c r="B53" s="170" t="s">
        <v>197</v>
      </c>
      <c r="C53" s="107"/>
    </row>
    <row r="54" spans="1:3" s="169" customFormat="1" ht="12" customHeight="1">
      <c r="A54" s="13" t="s">
        <v>75</v>
      </c>
      <c r="B54" s="171" t="s">
        <v>297</v>
      </c>
      <c r="C54" s="109">
        <v>14510</v>
      </c>
    </row>
    <row r="55" spans="1:3" s="169" customFormat="1" ht="12" customHeight="1">
      <c r="A55" s="13" t="s">
        <v>200</v>
      </c>
      <c r="B55" s="171" t="s">
        <v>198</v>
      </c>
      <c r="C55" s="109">
        <v>73825</v>
      </c>
    </row>
    <row r="56" spans="1:3" s="169" customFormat="1" ht="12" customHeight="1" thickBot="1">
      <c r="A56" s="15" t="s">
        <v>201</v>
      </c>
      <c r="B56" s="102" t="s">
        <v>199</v>
      </c>
      <c r="C56" s="108"/>
    </row>
    <row r="57" spans="1:3" s="169" customFormat="1" ht="12" customHeight="1" thickBot="1">
      <c r="A57" s="19" t="s">
        <v>16</v>
      </c>
      <c r="B57" s="100" t="s">
        <v>202</v>
      </c>
      <c r="C57" s="105">
        <f>SUM(C58:C60)</f>
        <v>3780</v>
      </c>
    </row>
    <row r="58" spans="1:3" s="169" customFormat="1" ht="12" customHeight="1">
      <c r="A58" s="14" t="s">
        <v>121</v>
      </c>
      <c r="B58" s="170" t="s">
        <v>204</v>
      </c>
      <c r="C58" s="109"/>
    </row>
    <row r="59" spans="1:3" s="169" customFormat="1" ht="12" customHeight="1">
      <c r="A59" s="13" t="s">
        <v>122</v>
      </c>
      <c r="B59" s="171" t="s">
        <v>298</v>
      </c>
      <c r="C59" s="109"/>
    </row>
    <row r="60" spans="1:3" s="169" customFormat="1" ht="12" customHeight="1">
      <c r="A60" s="13" t="s">
        <v>141</v>
      </c>
      <c r="B60" s="171" t="s">
        <v>205</v>
      </c>
      <c r="C60" s="109">
        <v>3780</v>
      </c>
    </row>
    <row r="61" spans="1:3" s="169" customFormat="1" ht="12" customHeight="1" thickBot="1">
      <c r="A61" s="15" t="s">
        <v>203</v>
      </c>
      <c r="B61" s="102" t="s">
        <v>206</v>
      </c>
      <c r="C61" s="109"/>
    </row>
    <row r="62" spans="1:3" s="169" customFormat="1" ht="12" customHeight="1" thickBot="1">
      <c r="A62" s="290" t="s">
        <v>364</v>
      </c>
      <c r="B62" s="20" t="s">
        <v>207</v>
      </c>
      <c r="C62" s="110">
        <f>+C5+C12+C19+C26+C34+C46+C52+C57</f>
        <v>3098857</v>
      </c>
    </row>
    <row r="63" spans="1:3" s="169" customFormat="1" ht="12" customHeight="1" thickBot="1">
      <c r="A63" s="291" t="s">
        <v>208</v>
      </c>
      <c r="B63" s="100" t="s">
        <v>209</v>
      </c>
      <c r="C63" s="105">
        <f>SUM(C64:C66)</f>
        <v>100000</v>
      </c>
    </row>
    <row r="64" spans="1:3" s="169" customFormat="1" ht="12" customHeight="1">
      <c r="A64" s="14" t="s">
        <v>240</v>
      </c>
      <c r="B64" s="170" t="s">
        <v>210</v>
      </c>
      <c r="C64" s="109">
        <v>0</v>
      </c>
    </row>
    <row r="65" spans="1:3" s="169" customFormat="1" ht="12" customHeight="1">
      <c r="A65" s="13" t="s">
        <v>249</v>
      </c>
      <c r="B65" s="171" t="s">
        <v>211</v>
      </c>
      <c r="C65" s="109">
        <v>100000</v>
      </c>
    </row>
    <row r="66" spans="1:3" s="169" customFormat="1" ht="12" customHeight="1" thickBot="1">
      <c r="A66" s="15" t="s">
        <v>250</v>
      </c>
      <c r="B66" s="292" t="s">
        <v>365</v>
      </c>
      <c r="C66" s="109"/>
    </row>
    <row r="67" spans="1:3" s="169" customFormat="1" ht="12" customHeight="1" thickBot="1">
      <c r="A67" s="291" t="s">
        <v>213</v>
      </c>
      <c r="B67" s="100" t="s">
        <v>214</v>
      </c>
      <c r="C67" s="105">
        <f>SUM(C68:C71)</f>
        <v>0</v>
      </c>
    </row>
    <row r="68" spans="1:3" s="169" customFormat="1" ht="12" customHeight="1">
      <c r="A68" s="14" t="s">
        <v>101</v>
      </c>
      <c r="B68" s="170" t="s">
        <v>215</v>
      </c>
      <c r="C68" s="109"/>
    </row>
    <row r="69" spans="1:3" s="169" customFormat="1" ht="12" customHeight="1">
      <c r="A69" s="13" t="s">
        <v>102</v>
      </c>
      <c r="B69" s="171" t="s">
        <v>216</v>
      </c>
      <c r="C69" s="109"/>
    </row>
    <row r="70" spans="1:3" s="169" customFormat="1" ht="12" customHeight="1">
      <c r="A70" s="13" t="s">
        <v>241</v>
      </c>
      <c r="B70" s="171" t="s">
        <v>217</v>
      </c>
      <c r="C70" s="109"/>
    </row>
    <row r="71" spans="1:3" s="169" customFormat="1" ht="12" customHeight="1" thickBot="1">
      <c r="A71" s="15" t="s">
        <v>242</v>
      </c>
      <c r="B71" s="102" t="s">
        <v>218</v>
      </c>
      <c r="C71" s="109"/>
    </row>
    <row r="72" spans="1:3" s="169" customFormat="1" ht="12" customHeight="1" thickBot="1">
      <c r="A72" s="291" t="s">
        <v>219</v>
      </c>
      <c r="B72" s="100" t="s">
        <v>220</v>
      </c>
      <c r="C72" s="105">
        <f>SUM(C73:C74)</f>
        <v>193207</v>
      </c>
    </row>
    <row r="73" spans="1:3" s="169" customFormat="1" ht="12" customHeight="1">
      <c r="A73" s="14" t="s">
        <v>243</v>
      </c>
      <c r="B73" s="170" t="s">
        <v>221</v>
      </c>
      <c r="C73" s="109">
        <v>193207</v>
      </c>
    </row>
    <row r="74" spans="1:3" s="169" customFormat="1" ht="12" customHeight="1" thickBot="1">
      <c r="A74" s="15" t="s">
        <v>244</v>
      </c>
      <c r="B74" s="102" t="s">
        <v>222</v>
      </c>
      <c r="C74" s="109"/>
    </row>
    <row r="75" spans="1:3" s="169" customFormat="1" ht="12" customHeight="1" thickBot="1">
      <c r="A75" s="291" t="s">
        <v>223</v>
      </c>
      <c r="B75" s="100" t="s">
        <v>224</v>
      </c>
      <c r="C75" s="105">
        <f>SUM(C76:C78)</f>
        <v>33302</v>
      </c>
    </row>
    <row r="76" spans="1:3" s="169" customFormat="1" ht="12" customHeight="1">
      <c r="A76" s="14" t="s">
        <v>245</v>
      </c>
      <c r="B76" s="170" t="s">
        <v>225</v>
      </c>
      <c r="C76" s="109">
        <v>33302</v>
      </c>
    </row>
    <row r="77" spans="1:3" s="169" customFormat="1" ht="12" customHeight="1">
      <c r="A77" s="13" t="s">
        <v>246</v>
      </c>
      <c r="B77" s="171" t="s">
        <v>226</v>
      </c>
      <c r="C77" s="109"/>
    </row>
    <row r="78" spans="1:3" s="169" customFormat="1" ht="12" customHeight="1" thickBot="1">
      <c r="A78" s="15" t="s">
        <v>247</v>
      </c>
      <c r="B78" s="102" t="s">
        <v>227</v>
      </c>
      <c r="C78" s="109"/>
    </row>
    <row r="79" spans="1:3" s="169" customFormat="1" ht="12" customHeight="1" thickBot="1">
      <c r="A79" s="291" t="s">
        <v>228</v>
      </c>
      <c r="B79" s="100" t="s">
        <v>248</v>
      </c>
      <c r="C79" s="105">
        <f>SUM(C80:C83)</f>
        <v>0</v>
      </c>
    </row>
    <row r="80" spans="1:3" s="169" customFormat="1" ht="12" customHeight="1">
      <c r="A80" s="174" t="s">
        <v>229</v>
      </c>
      <c r="B80" s="170" t="s">
        <v>230</v>
      </c>
      <c r="C80" s="109"/>
    </row>
    <row r="81" spans="1:3" s="169" customFormat="1" ht="12" customHeight="1">
      <c r="A81" s="175" t="s">
        <v>231</v>
      </c>
      <c r="B81" s="171" t="s">
        <v>232</v>
      </c>
      <c r="C81" s="109"/>
    </row>
    <row r="82" spans="1:3" s="169" customFormat="1" ht="12" customHeight="1">
      <c r="A82" s="175" t="s">
        <v>233</v>
      </c>
      <c r="B82" s="171" t="s">
        <v>234</v>
      </c>
      <c r="C82" s="109"/>
    </row>
    <row r="83" spans="1:3" s="169" customFormat="1" ht="12" customHeight="1" thickBot="1">
      <c r="A83" s="176" t="s">
        <v>235</v>
      </c>
      <c r="B83" s="102" t="s">
        <v>236</v>
      </c>
      <c r="C83" s="109"/>
    </row>
    <row r="84" spans="1:3" s="169" customFormat="1" ht="12" customHeight="1" thickBot="1">
      <c r="A84" s="291" t="s">
        <v>237</v>
      </c>
      <c r="B84" s="100" t="s">
        <v>366</v>
      </c>
      <c r="C84" s="199"/>
    </row>
    <row r="85" spans="1:3" s="169" customFormat="1" ht="13.5" customHeight="1" thickBot="1">
      <c r="A85" s="291" t="s">
        <v>239</v>
      </c>
      <c r="B85" s="100" t="s">
        <v>238</v>
      </c>
      <c r="C85" s="199"/>
    </row>
    <row r="86" spans="1:3" s="169" customFormat="1" ht="15.75" customHeight="1" thickBot="1">
      <c r="A86" s="291" t="s">
        <v>251</v>
      </c>
      <c r="B86" s="177" t="s">
        <v>367</v>
      </c>
      <c r="C86" s="110">
        <f>+C63+C67+C72+C75+C79+C85+C84</f>
        <v>326509</v>
      </c>
    </row>
    <row r="87" spans="1:3" s="169" customFormat="1" ht="16.5" customHeight="1" thickBot="1">
      <c r="A87" s="293" t="s">
        <v>368</v>
      </c>
      <c r="B87" s="178" t="s">
        <v>369</v>
      </c>
      <c r="C87" s="110">
        <f>+C62+C86</f>
        <v>3425366</v>
      </c>
    </row>
    <row r="88" spans="1:3" s="169" customFormat="1" ht="83.25" customHeight="1">
      <c r="A88" s="4"/>
      <c r="B88" s="5"/>
      <c r="C88" s="111"/>
    </row>
    <row r="89" spans="1:3" ht="16.5" customHeight="1">
      <c r="A89" s="326" t="s">
        <v>36</v>
      </c>
      <c r="B89" s="326"/>
      <c r="C89" s="326"/>
    </row>
    <row r="90" spans="1:3" s="179" customFormat="1" ht="16.5" customHeight="1" thickBot="1">
      <c r="A90" s="327" t="s">
        <v>104</v>
      </c>
      <c r="B90" s="327"/>
      <c r="C90" s="66" t="s">
        <v>140</v>
      </c>
    </row>
    <row r="91" spans="1:3" ht="37.5" customHeight="1" thickBot="1">
      <c r="A91" s="22" t="s">
        <v>52</v>
      </c>
      <c r="B91" s="23" t="s">
        <v>37</v>
      </c>
      <c r="C91" s="30" t="str">
        <f>+C3</f>
        <v>2015. évi előirányzat</v>
      </c>
    </row>
    <row r="92" spans="1:3" s="168" customFormat="1" ht="12" customHeight="1" thickBot="1">
      <c r="A92" s="26" t="s">
        <v>354</v>
      </c>
      <c r="B92" s="27" t="s">
        <v>355</v>
      </c>
      <c r="C92" s="28" t="s">
        <v>356</v>
      </c>
    </row>
    <row r="93" spans="1:3" ht="12" customHeight="1" thickBot="1">
      <c r="A93" s="21" t="s">
        <v>9</v>
      </c>
      <c r="B93" s="25" t="s">
        <v>407</v>
      </c>
      <c r="C93" s="104">
        <f>C94+C95+C96+C97+C98+C111</f>
        <v>2786933</v>
      </c>
    </row>
    <row r="94" spans="1:3" ht="12" customHeight="1">
      <c r="A94" s="16" t="s">
        <v>76</v>
      </c>
      <c r="B94" s="9" t="s">
        <v>38</v>
      </c>
      <c r="C94" s="305">
        <v>1119655</v>
      </c>
    </row>
    <row r="95" spans="1:3" ht="12" customHeight="1">
      <c r="A95" s="13" t="s">
        <v>77</v>
      </c>
      <c r="B95" s="7" t="s">
        <v>123</v>
      </c>
      <c r="C95" s="301">
        <v>267421</v>
      </c>
    </row>
    <row r="96" spans="1:3" ht="12" customHeight="1">
      <c r="A96" s="13" t="s">
        <v>78</v>
      </c>
      <c r="B96" s="7" t="s">
        <v>99</v>
      </c>
      <c r="C96" s="159">
        <v>942459</v>
      </c>
    </row>
    <row r="97" spans="1:3" ht="12" customHeight="1">
      <c r="A97" s="13" t="s">
        <v>79</v>
      </c>
      <c r="B97" s="10" t="s">
        <v>124</v>
      </c>
      <c r="C97" s="159">
        <v>112287</v>
      </c>
    </row>
    <row r="98" spans="1:3" ht="12" customHeight="1">
      <c r="A98" s="13" t="s">
        <v>90</v>
      </c>
      <c r="B98" s="18" t="s">
        <v>125</v>
      </c>
      <c r="C98" s="159">
        <v>190313</v>
      </c>
    </row>
    <row r="99" spans="1:3" ht="12" customHeight="1">
      <c r="A99" s="13" t="s">
        <v>80</v>
      </c>
      <c r="B99" s="7" t="s">
        <v>370</v>
      </c>
      <c r="C99" s="159">
        <v>9233</v>
      </c>
    </row>
    <row r="100" spans="1:3" ht="12" customHeight="1">
      <c r="A100" s="13" t="s">
        <v>81</v>
      </c>
      <c r="B100" s="69" t="s">
        <v>371</v>
      </c>
      <c r="C100" s="159"/>
    </row>
    <row r="101" spans="1:3" ht="12" customHeight="1">
      <c r="A101" s="13" t="s">
        <v>91</v>
      </c>
      <c r="B101" s="69" t="s">
        <v>372</v>
      </c>
      <c r="C101" s="159">
        <v>816</v>
      </c>
    </row>
    <row r="102" spans="1:3" ht="12" customHeight="1">
      <c r="A102" s="13" t="s">
        <v>92</v>
      </c>
      <c r="B102" s="67" t="s">
        <v>254</v>
      </c>
      <c r="C102" s="159"/>
    </row>
    <row r="103" spans="1:3" ht="12" customHeight="1">
      <c r="A103" s="13" t="s">
        <v>93</v>
      </c>
      <c r="B103" s="68" t="s">
        <v>255</v>
      </c>
      <c r="C103" s="159"/>
    </row>
    <row r="104" spans="1:3" ht="12" customHeight="1">
      <c r="A104" s="13" t="s">
        <v>94</v>
      </c>
      <c r="B104" s="68" t="s">
        <v>256</v>
      </c>
      <c r="C104" s="159"/>
    </row>
    <row r="105" spans="1:3" ht="12" customHeight="1">
      <c r="A105" s="13" t="s">
        <v>96</v>
      </c>
      <c r="B105" s="67" t="s">
        <v>257</v>
      </c>
      <c r="C105" s="159">
        <v>119359</v>
      </c>
    </row>
    <row r="106" spans="1:3" ht="12" customHeight="1">
      <c r="A106" s="13" t="s">
        <v>126</v>
      </c>
      <c r="B106" s="67" t="s">
        <v>258</v>
      </c>
      <c r="C106" s="159"/>
    </row>
    <row r="107" spans="1:3" ht="12" customHeight="1">
      <c r="A107" s="13" t="s">
        <v>252</v>
      </c>
      <c r="B107" s="68" t="s">
        <v>259</v>
      </c>
      <c r="C107" s="159">
        <v>3050</v>
      </c>
    </row>
    <row r="108" spans="1:3" ht="12" customHeight="1">
      <c r="A108" s="12" t="s">
        <v>253</v>
      </c>
      <c r="B108" s="69" t="s">
        <v>260</v>
      </c>
      <c r="C108" s="159"/>
    </row>
    <row r="109" spans="1:3" ht="12" customHeight="1">
      <c r="A109" s="13" t="s">
        <v>373</v>
      </c>
      <c r="B109" s="69" t="s">
        <v>261</v>
      </c>
      <c r="C109" s="159"/>
    </row>
    <row r="110" spans="1:3" ht="12" customHeight="1">
      <c r="A110" s="15" t="s">
        <v>374</v>
      </c>
      <c r="B110" s="69" t="s">
        <v>262</v>
      </c>
      <c r="C110" s="159">
        <v>57855</v>
      </c>
    </row>
    <row r="111" spans="1:3" ht="12" customHeight="1">
      <c r="A111" s="13" t="s">
        <v>375</v>
      </c>
      <c r="B111" s="10" t="s">
        <v>39</v>
      </c>
      <c r="C111" s="109">
        <f>C112+C113</f>
        <v>154798</v>
      </c>
    </row>
    <row r="112" spans="1:3" ht="12" customHeight="1">
      <c r="A112" s="13" t="s">
        <v>376</v>
      </c>
      <c r="B112" s="7" t="s">
        <v>377</v>
      </c>
      <c r="C112" s="109">
        <v>109079</v>
      </c>
    </row>
    <row r="113" spans="1:3" ht="12" customHeight="1" thickBot="1">
      <c r="A113" s="17" t="s">
        <v>378</v>
      </c>
      <c r="B113" s="294" t="s">
        <v>379</v>
      </c>
      <c r="C113" s="318">
        <v>45719</v>
      </c>
    </row>
    <row r="114" spans="1:3" ht="12" customHeight="1" thickBot="1">
      <c r="A114" s="295" t="s">
        <v>10</v>
      </c>
      <c r="B114" s="296" t="s">
        <v>263</v>
      </c>
      <c r="C114" s="297">
        <f>+C115+C117+C119</f>
        <v>434436</v>
      </c>
    </row>
    <row r="115" spans="1:3" ht="12" customHeight="1">
      <c r="A115" s="14" t="s">
        <v>82</v>
      </c>
      <c r="B115" s="7" t="s">
        <v>139</v>
      </c>
      <c r="C115" s="198">
        <v>177363</v>
      </c>
    </row>
    <row r="116" spans="1:3" ht="12" customHeight="1">
      <c r="A116" s="14" t="s">
        <v>83</v>
      </c>
      <c r="B116" s="11" t="s">
        <v>267</v>
      </c>
      <c r="C116" s="198">
        <v>106496</v>
      </c>
    </row>
    <row r="117" spans="1:3" ht="12" customHeight="1">
      <c r="A117" s="14" t="s">
        <v>84</v>
      </c>
      <c r="B117" s="11" t="s">
        <v>127</v>
      </c>
      <c r="C117" s="109">
        <v>235242</v>
      </c>
    </row>
    <row r="118" spans="1:3" ht="12" customHeight="1">
      <c r="A118" s="14" t="s">
        <v>85</v>
      </c>
      <c r="B118" s="11" t="s">
        <v>268</v>
      </c>
      <c r="C118" s="306">
        <v>237427</v>
      </c>
    </row>
    <row r="119" spans="1:3" ht="12" customHeight="1">
      <c r="A119" s="14" t="s">
        <v>86</v>
      </c>
      <c r="B119" s="102" t="s">
        <v>142</v>
      </c>
      <c r="C119" s="306">
        <v>21831</v>
      </c>
    </row>
    <row r="120" spans="1:3" ht="12" customHeight="1">
      <c r="A120" s="14" t="s">
        <v>95</v>
      </c>
      <c r="B120" s="101" t="s">
        <v>299</v>
      </c>
      <c r="C120" s="306"/>
    </row>
    <row r="121" spans="1:3" ht="12" customHeight="1">
      <c r="A121" s="14" t="s">
        <v>97</v>
      </c>
      <c r="B121" s="166" t="s">
        <v>273</v>
      </c>
      <c r="C121" s="306"/>
    </row>
    <row r="122" spans="1:3" ht="15.75">
      <c r="A122" s="14" t="s">
        <v>128</v>
      </c>
      <c r="B122" s="68" t="s">
        <v>256</v>
      </c>
      <c r="C122" s="306"/>
    </row>
    <row r="123" spans="1:3" ht="12" customHeight="1">
      <c r="A123" s="14" t="s">
        <v>129</v>
      </c>
      <c r="B123" s="68" t="s">
        <v>272</v>
      </c>
      <c r="C123" s="306"/>
    </row>
    <row r="124" spans="1:3" ht="12" customHeight="1">
      <c r="A124" s="14" t="s">
        <v>130</v>
      </c>
      <c r="B124" s="68" t="s">
        <v>271</v>
      </c>
      <c r="C124" s="306">
        <v>3419</v>
      </c>
    </row>
    <row r="125" spans="1:3" ht="12" customHeight="1">
      <c r="A125" s="14" t="s">
        <v>264</v>
      </c>
      <c r="B125" s="68" t="s">
        <v>259</v>
      </c>
      <c r="C125" s="306">
        <v>118</v>
      </c>
    </row>
    <row r="126" spans="1:3" ht="12" customHeight="1">
      <c r="A126" s="14" t="s">
        <v>265</v>
      </c>
      <c r="B126" s="68" t="s">
        <v>270</v>
      </c>
      <c r="C126" s="306"/>
    </row>
    <row r="127" spans="1:3" ht="16.5" thickBot="1">
      <c r="A127" s="12" t="s">
        <v>266</v>
      </c>
      <c r="B127" s="68" t="s">
        <v>269</v>
      </c>
      <c r="C127" s="315">
        <v>18294</v>
      </c>
    </row>
    <row r="128" spans="1:3" ht="12" customHeight="1" thickBot="1">
      <c r="A128" s="19" t="s">
        <v>11</v>
      </c>
      <c r="B128" s="64" t="s">
        <v>380</v>
      </c>
      <c r="C128" s="105">
        <f>+C93+C114</f>
        <v>3221369</v>
      </c>
    </row>
    <row r="129" spans="1:3" ht="12" customHeight="1" thickBot="1">
      <c r="A129" s="19" t="s">
        <v>12</v>
      </c>
      <c r="B129" s="64" t="s">
        <v>381</v>
      </c>
      <c r="C129" s="105">
        <f>+C130+C131+C132</f>
        <v>176577</v>
      </c>
    </row>
    <row r="130" spans="1:3" ht="12" customHeight="1">
      <c r="A130" s="14" t="s">
        <v>165</v>
      </c>
      <c r="B130" s="11" t="s">
        <v>382</v>
      </c>
      <c r="C130" s="306">
        <v>76577</v>
      </c>
    </row>
    <row r="131" spans="1:3" ht="12" customHeight="1">
      <c r="A131" s="14" t="s">
        <v>168</v>
      </c>
      <c r="B131" s="11" t="s">
        <v>383</v>
      </c>
      <c r="C131" s="93">
        <v>100000</v>
      </c>
    </row>
    <row r="132" spans="1:3" ht="12" customHeight="1" thickBot="1">
      <c r="A132" s="12" t="s">
        <v>169</v>
      </c>
      <c r="B132" s="11" t="s">
        <v>384</v>
      </c>
      <c r="C132" s="93"/>
    </row>
    <row r="133" spans="1:3" ht="12" customHeight="1" thickBot="1">
      <c r="A133" s="19" t="s">
        <v>13</v>
      </c>
      <c r="B133" s="64" t="s">
        <v>385</v>
      </c>
      <c r="C133" s="105">
        <f>SUM(C134:C139)</f>
        <v>0</v>
      </c>
    </row>
    <row r="134" spans="1:3" ht="12" customHeight="1">
      <c r="A134" s="14" t="s">
        <v>69</v>
      </c>
      <c r="B134" s="8" t="s">
        <v>386</v>
      </c>
      <c r="C134" s="93"/>
    </row>
    <row r="135" spans="1:3" ht="12" customHeight="1">
      <c r="A135" s="14" t="s">
        <v>70</v>
      </c>
      <c r="B135" s="8" t="s">
        <v>387</v>
      </c>
      <c r="C135" s="93"/>
    </row>
    <row r="136" spans="1:3" ht="12" customHeight="1">
      <c r="A136" s="14" t="s">
        <v>71</v>
      </c>
      <c r="B136" s="8" t="s">
        <v>388</v>
      </c>
      <c r="C136" s="93"/>
    </row>
    <row r="137" spans="1:3" ht="12" customHeight="1">
      <c r="A137" s="14" t="s">
        <v>115</v>
      </c>
      <c r="B137" s="8" t="s">
        <v>389</v>
      </c>
      <c r="C137" s="93"/>
    </row>
    <row r="138" spans="1:3" ht="12" customHeight="1">
      <c r="A138" s="14" t="s">
        <v>116</v>
      </c>
      <c r="B138" s="8" t="s">
        <v>390</v>
      </c>
      <c r="C138" s="93"/>
    </row>
    <row r="139" spans="1:3" ht="12" customHeight="1" thickBot="1">
      <c r="A139" s="12" t="s">
        <v>117</v>
      </c>
      <c r="B139" s="8" t="s">
        <v>391</v>
      </c>
      <c r="C139" s="93"/>
    </row>
    <row r="140" spans="1:3" ht="12" customHeight="1" thickBot="1">
      <c r="A140" s="19" t="s">
        <v>14</v>
      </c>
      <c r="B140" s="64" t="s">
        <v>392</v>
      </c>
      <c r="C140" s="110">
        <f>+C141+C142+C143+C144</f>
        <v>27420</v>
      </c>
    </row>
    <row r="141" spans="1:3" ht="12" customHeight="1">
      <c r="A141" s="14" t="s">
        <v>72</v>
      </c>
      <c r="B141" s="8" t="s">
        <v>274</v>
      </c>
      <c r="C141" s="93"/>
    </row>
    <row r="142" spans="1:3" ht="12" customHeight="1">
      <c r="A142" s="14" t="s">
        <v>73</v>
      </c>
      <c r="B142" s="8" t="s">
        <v>275</v>
      </c>
      <c r="C142" s="93">
        <v>27420</v>
      </c>
    </row>
    <row r="143" spans="1:3" ht="12" customHeight="1">
      <c r="A143" s="14" t="s">
        <v>188</v>
      </c>
      <c r="B143" s="8" t="s">
        <v>393</v>
      </c>
      <c r="C143" s="93"/>
    </row>
    <row r="144" spans="1:3" ht="12" customHeight="1" thickBot="1">
      <c r="A144" s="12" t="s">
        <v>189</v>
      </c>
      <c r="B144" s="6" t="s">
        <v>285</v>
      </c>
      <c r="C144" s="93"/>
    </row>
    <row r="145" spans="1:3" ht="12" customHeight="1" thickBot="1">
      <c r="A145" s="19" t="s">
        <v>15</v>
      </c>
      <c r="B145" s="64" t="s">
        <v>394</v>
      </c>
      <c r="C145" s="112">
        <f>SUM(C146:C150)</f>
        <v>0</v>
      </c>
    </row>
    <row r="146" spans="1:3" ht="12" customHeight="1">
      <c r="A146" s="14" t="s">
        <v>74</v>
      </c>
      <c r="B146" s="8" t="s">
        <v>395</v>
      </c>
      <c r="C146" s="93"/>
    </row>
    <row r="147" spans="1:3" ht="12" customHeight="1">
      <c r="A147" s="14" t="s">
        <v>75</v>
      </c>
      <c r="B147" s="8" t="s">
        <v>396</v>
      </c>
      <c r="C147" s="93"/>
    </row>
    <row r="148" spans="1:3" ht="12" customHeight="1">
      <c r="A148" s="14" t="s">
        <v>200</v>
      </c>
      <c r="B148" s="8" t="s">
        <v>397</v>
      </c>
      <c r="C148" s="93"/>
    </row>
    <row r="149" spans="1:3" ht="12" customHeight="1">
      <c r="A149" s="14" t="s">
        <v>201</v>
      </c>
      <c r="B149" s="8" t="s">
        <v>398</v>
      </c>
      <c r="C149" s="93"/>
    </row>
    <row r="150" spans="1:3" ht="12" customHeight="1" thickBot="1">
      <c r="A150" s="14" t="s">
        <v>399</v>
      </c>
      <c r="B150" s="8" t="s">
        <v>400</v>
      </c>
      <c r="C150" s="93"/>
    </row>
    <row r="151" spans="1:3" ht="12" customHeight="1" thickBot="1">
      <c r="A151" s="19" t="s">
        <v>16</v>
      </c>
      <c r="B151" s="64" t="s">
        <v>401</v>
      </c>
      <c r="C151" s="298"/>
    </row>
    <row r="152" spans="1:3" ht="12" customHeight="1" thickBot="1">
      <c r="A152" s="19" t="s">
        <v>17</v>
      </c>
      <c r="B152" s="64" t="s">
        <v>402</v>
      </c>
      <c r="C152" s="298"/>
    </row>
    <row r="153" spans="1:9" ht="15" customHeight="1" thickBot="1">
      <c r="A153" s="19" t="s">
        <v>18</v>
      </c>
      <c r="B153" s="64" t="s">
        <v>403</v>
      </c>
      <c r="C153" s="180">
        <f>+C129+C133+C140+C145+C151+C152</f>
        <v>203997</v>
      </c>
      <c r="F153" s="181"/>
      <c r="G153" s="182"/>
      <c r="H153" s="182"/>
      <c r="I153" s="182"/>
    </row>
    <row r="154" spans="1:3" s="169" customFormat="1" ht="12.75" customHeight="1" thickBot="1">
      <c r="A154" s="103" t="s">
        <v>19</v>
      </c>
      <c r="B154" s="155" t="s">
        <v>404</v>
      </c>
      <c r="C154" s="180">
        <f>+C128+C153</f>
        <v>3425366</v>
      </c>
    </row>
    <row r="155" ht="7.5" customHeight="1"/>
    <row r="156" spans="1:3" ht="15.75">
      <c r="A156" s="328" t="s">
        <v>276</v>
      </c>
      <c r="B156" s="328"/>
      <c r="C156" s="328"/>
    </row>
    <row r="157" spans="1:3" ht="15" customHeight="1" thickBot="1">
      <c r="A157" s="325" t="s">
        <v>105</v>
      </c>
      <c r="B157" s="325"/>
      <c r="C157" s="113" t="s">
        <v>140</v>
      </c>
    </row>
    <row r="158" spans="1:4" ht="13.5" customHeight="1" thickBot="1">
      <c r="A158" s="19">
        <v>1</v>
      </c>
      <c r="B158" s="24" t="s">
        <v>405</v>
      </c>
      <c r="C158" s="105">
        <f>+C62-C128</f>
        <v>-122512</v>
      </c>
      <c r="D158" s="183"/>
    </row>
    <row r="159" spans="1:3" ht="27.75" customHeight="1" thickBot="1">
      <c r="A159" s="19" t="s">
        <v>10</v>
      </c>
      <c r="B159" s="24" t="s">
        <v>406</v>
      </c>
      <c r="C159" s="105">
        <f>+C86-C153</f>
        <v>122512</v>
      </c>
    </row>
  </sheetData>
  <sheetProtection/>
  <mergeCells count="6">
    <mergeCell ref="A157:B157"/>
    <mergeCell ref="A89:C89"/>
    <mergeCell ref="A1:C1"/>
    <mergeCell ref="A2:B2"/>
    <mergeCell ref="A90:B90"/>
    <mergeCell ref="A156:C156"/>
  </mergeCells>
  <printOptions horizontalCentered="1"/>
  <pageMargins left="0.7874015748031497" right="0.7874015748031497" top="1.4566929133858268" bottom="0.8661417322834646" header="0.7874015748031497" footer="0.5905511811023623"/>
  <pageSetup horizontalDpi="600" verticalDpi="600" orientation="portrait" paperSize="9" scale="71" r:id="rId1"/>
  <headerFooter alignWithMargins="0">
    <oddHeader>&amp;C&amp;"Times New Roman CE,Félkövér"&amp;12
Tiszavasvári Város Önkormányzata
2015. ÉVI KÖLTSÉGVETÉSÉNEK ÖSSZEVONT MÉRLEGE&amp;10
&amp;R&amp;"Times New Roman CE,Félkövér dőlt"&amp;11 1. melléklet a 9/2016.(IV.1.) önkormányzati rendelethez</oddHeader>
  </headerFooter>
  <rowBreaks count="1" manualBreakCount="1">
    <brk id="88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107">
    <tabColor rgb="FF92D050"/>
  </sheetPr>
  <dimension ref="A1:I159"/>
  <sheetViews>
    <sheetView zoomScaleSheetLayoutView="100" workbookViewId="0" topLeftCell="A142">
      <selection activeCell="E91" sqref="E91"/>
    </sheetView>
  </sheetViews>
  <sheetFormatPr defaultColWidth="9.00390625" defaultRowHeight="12.75"/>
  <cols>
    <col min="1" max="1" width="9.50390625" style="156" customWidth="1"/>
    <col min="2" max="2" width="91.625" style="156" customWidth="1"/>
    <col min="3" max="3" width="21.625" style="157" customWidth="1"/>
    <col min="4" max="4" width="9.00390625" style="167" customWidth="1"/>
    <col min="5" max="16384" width="9.375" style="167" customWidth="1"/>
  </cols>
  <sheetData>
    <row r="1" spans="1:3" ht="15.75" customHeight="1">
      <c r="A1" s="326" t="s">
        <v>6</v>
      </c>
      <c r="B1" s="326"/>
      <c r="C1" s="326"/>
    </row>
    <row r="2" spans="1:3" ht="15.75" customHeight="1" thickBot="1">
      <c r="A2" s="325" t="s">
        <v>103</v>
      </c>
      <c r="B2" s="325"/>
      <c r="C2" s="113" t="s">
        <v>140</v>
      </c>
    </row>
    <row r="3" spans="1:3" ht="37.5" customHeight="1" thickBot="1">
      <c r="A3" s="22" t="s">
        <v>52</v>
      </c>
      <c r="B3" s="23" t="s">
        <v>8</v>
      </c>
      <c r="C3" s="30" t="str">
        <f>+CONCATENATE(LEFT('[1]ÖSSZEFÜGGÉSEK'!A5,4),". évi előirányzat")</f>
        <v>2015. évi előirányzat</v>
      </c>
    </row>
    <row r="4" spans="1:3" s="168" customFormat="1" ht="12" customHeight="1" thickBot="1">
      <c r="A4" s="162" t="s">
        <v>354</v>
      </c>
      <c r="B4" s="163" t="s">
        <v>355</v>
      </c>
      <c r="C4" s="164" t="s">
        <v>356</v>
      </c>
    </row>
    <row r="5" spans="1:3" s="169" customFormat="1" ht="12" customHeight="1" thickBot="1">
      <c r="A5" s="19" t="s">
        <v>9</v>
      </c>
      <c r="B5" s="20" t="s">
        <v>149</v>
      </c>
      <c r="C5" s="105">
        <f>+C6+C7+C8+C9+C10+C11</f>
        <v>995500</v>
      </c>
    </row>
    <row r="6" spans="1:3" s="169" customFormat="1" ht="12" customHeight="1">
      <c r="A6" s="14" t="s">
        <v>76</v>
      </c>
      <c r="B6" s="170" t="s">
        <v>150</v>
      </c>
      <c r="C6" s="198">
        <v>235143</v>
      </c>
    </row>
    <row r="7" spans="1:3" s="169" customFormat="1" ht="12" customHeight="1">
      <c r="A7" s="13" t="s">
        <v>77</v>
      </c>
      <c r="B7" s="171" t="s">
        <v>151</v>
      </c>
      <c r="C7" s="109">
        <v>209069</v>
      </c>
    </row>
    <row r="8" spans="1:3" s="169" customFormat="1" ht="12" customHeight="1">
      <c r="A8" s="13" t="s">
        <v>78</v>
      </c>
      <c r="B8" s="171" t="s">
        <v>152</v>
      </c>
      <c r="C8" s="109">
        <v>492485</v>
      </c>
    </row>
    <row r="9" spans="1:3" s="169" customFormat="1" ht="12" customHeight="1">
      <c r="A9" s="13" t="s">
        <v>79</v>
      </c>
      <c r="B9" s="171" t="s">
        <v>153</v>
      </c>
      <c r="C9" s="109">
        <v>26648</v>
      </c>
    </row>
    <row r="10" spans="1:3" s="169" customFormat="1" ht="12" customHeight="1">
      <c r="A10" s="13" t="s">
        <v>100</v>
      </c>
      <c r="B10" s="101" t="s">
        <v>357</v>
      </c>
      <c r="C10" s="109">
        <v>32155</v>
      </c>
    </row>
    <row r="11" spans="1:3" s="169" customFormat="1" ht="12" customHeight="1" thickBot="1">
      <c r="A11" s="15" t="s">
        <v>80</v>
      </c>
      <c r="B11" s="102" t="s">
        <v>358</v>
      </c>
      <c r="C11" s="106"/>
    </row>
    <row r="12" spans="1:3" s="169" customFormat="1" ht="12" customHeight="1" thickBot="1">
      <c r="A12" s="19" t="s">
        <v>10</v>
      </c>
      <c r="B12" s="100" t="s">
        <v>154</v>
      </c>
      <c r="C12" s="105">
        <f>+C13+C14+C15+C16+C17</f>
        <v>590796</v>
      </c>
    </row>
    <row r="13" spans="1:3" s="169" customFormat="1" ht="12" customHeight="1">
      <c r="A13" s="14" t="s">
        <v>82</v>
      </c>
      <c r="B13" s="170" t="s">
        <v>155</v>
      </c>
      <c r="C13" s="107"/>
    </row>
    <row r="14" spans="1:3" s="169" customFormat="1" ht="12" customHeight="1">
      <c r="A14" s="13" t="s">
        <v>83</v>
      </c>
      <c r="B14" s="171" t="s">
        <v>156</v>
      </c>
      <c r="C14" s="106"/>
    </row>
    <row r="15" spans="1:3" s="169" customFormat="1" ht="12" customHeight="1">
      <c r="A15" s="13" t="s">
        <v>84</v>
      </c>
      <c r="B15" s="171" t="s">
        <v>293</v>
      </c>
      <c r="C15" s="106"/>
    </row>
    <row r="16" spans="1:3" s="169" customFormat="1" ht="12" customHeight="1">
      <c r="A16" s="13" t="s">
        <v>85</v>
      </c>
      <c r="B16" s="171" t="s">
        <v>294</v>
      </c>
      <c r="C16" s="106"/>
    </row>
    <row r="17" spans="1:3" s="169" customFormat="1" ht="12" customHeight="1">
      <c r="A17" s="13" t="s">
        <v>86</v>
      </c>
      <c r="B17" s="171" t="s">
        <v>157</v>
      </c>
      <c r="C17" s="301">
        <v>590796</v>
      </c>
    </row>
    <row r="18" spans="1:3" s="169" customFormat="1" ht="12" customHeight="1" thickBot="1">
      <c r="A18" s="15" t="s">
        <v>95</v>
      </c>
      <c r="B18" s="102" t="s">
        <v>158</v>
      </c>
      <c r="C18" s="159">
        <v>43742</v>
      </c>
    </row>
    <row r="19" spans="1:3" s="169" customFormat="1" ht="12" customHeight="1" thickBot="1">
      <c r="A19" s="19" t="s">
        <v>11</v>
      </c>
      <c r="B19" s="20" t="s">
        <v>159</v>
      </c>
      <c r="C19" s="105">
        <f>+C20+C21+C22+C23+C24</f>
        <v>412782</v>
      </c>
    </row>
    <row r="20" spans="1:3" s="169" customFormat="1" ht="12" customHeight="1">
      <c r="A20" s="14" t="s">
        <v>65</v>
      </c>
      <c r="B20" s="170" t="s">
        <v>160</v>
      </c>
      <c r="C20" s="198">
        <v>42436</v>
      </c>
    </row>
    <row r="21" spans="1:3" s="169" customFormat="1" ht="12" customHeight="1">
      <c r="A21" s="13" t="s">
        <v>66</v>
      </c>
      <c r="B21" s="171" t="s">
        <v>161</v>
      </c>
      <c r="C21" s="109"/>
    </row>
    <row r="22" spans="1:3" s="169" customFormat="1" ht="12" customHeight="1">
      <c r="A22" s="13" t="s">
        <v>67</v>
      </c>
      <c r="B22" s="171" t="s">
        <v>295</v>
      </c>
      <c r="C22" s="109"/>
    </row>
    <row r="23" spans="1:3" s="169" customFormat="1" ht="12" customHeight="1">
      <c r="A23" s="13" t="s">
        <v>68</v>
      </c>
      <c r="B23" s="171" t="s">
        <v>296</v>
      </c>
      <c r="C23" s="109"/>
    </row>
    <row r="24" spans="1:3" s="169" customFormat="1" ht="12" customHeight="1">
      <c r="A24" s="13" t="s">
        <v>111</v>
      </c>
      <c r="B24" s="171" t="s">
        <v>162</v>
      </c>
      <c r="C24" s="109">
        <v>370346</v>
      </c>
    </row>
    <row r="25" spans="1:3" s="169" customFormat="1" ht="12" customHeight="1" thickBot="1">
      <c r="A25" s="15" t="s">
        <v>112</v>
      </c>
      <c r="B25" s="172" t="s">
        <v>163</v>
      </c>
      <c r="C25" s="108">
        <v>327515</v>
      </c>
    </row>
    <row r="26" spans="1:3" s="169" customFormat="1" ht="12" customHeight="1" thickBot="1">
      <c r="A26" s="19" t="s">
        <v>113</v>
      </c>
      <c r="B26" s="20" t="s">
        <v>164</v>
      </c>
      <c r="C26" s="110">
        <f>+C27+C31+C32+C33</f>
        <v>305333</v>
      </c>
    </row>
    <row r="27" spans="1:3" s="169" customFormat="1" ht="12" customHeight="1">
      <c r="A27" s="14" t="s">
        <v>165</v>
      </c>
      <c r="B27" s="170" t="s">
        <v>359</v>
      </c>
      <c r="C27" s="165">
        <f>+C28+C29+C30</f>
        <v>269023</v>
      </c>
    </row>
    <row r="28" spans="1:3" s="169" customFormat="1" ht="12" customHeight="1">
      <c r="A28" s="13" t="s">
        <v>166</v>
      </c>
      <c r="B28" s="171" t="s">
        <v>171</v>
      </c>
      <c r="C28" s="109">
        <v>77989</v>
      </c>
    </row>
    <row r="29" spans="1:3" s="169" customFormat="1" ht="12" customHeight="1">
      <c r="A29" s="13" t="s">
        <v>167</v>
      </c>
      <c r="B29" s="171" t="s">
        <v>444</v>
      </c>
      <c r="C29" s="109">
        <v>190869</v>
      </c>
    </row>
    <row r="30" spans="1:3" s="169" customFormat="1" ht="12" customHeight="1">
      <c r="A30" s="13" t="s">
        <v>360</v>
      </c>
      <c r="B30" s="171" t="s">
        <v>441</v>
      </c>
      <c r="C30" s="109">
        <v>165</v>
      </c>
    </row>
    <row r="31" spans="1:3" s="169" customFormat="1" ht="12" customHeight="1">
      <c r="A31" s="13" t="s">
        <v>168</v>
      </c>
      <c r="B31" s="171" t="s">
        <v>172</v>
      </c>
      <c r="C31" s="109">
        <v>26000</v>
      </c>
    </row>
    <row r="32" spans="1:3" s="169" customFormat="1" ht="12" customHeight="1">
      <c r="A32" s="13" t="s">
        <v>169</v>
      </c>
      <c r="B32" s="171" t="s">
        <v>173</v>
      </c>
      <c r="C32" s="109">
        <v>5810</v>
      </c>
    </row>
    <row r="33" spans="1:3" s="169" customFormat="1" ht="12" customHeight="1" thickBot="1">
      <c r="A33" s="15" t="s">
        <v>170</v>
      </c>
      <c r="B33" s="172" t="s">
        <v>174</v>
      </c>
      <c r="C33" s="159">
        <v>4500</v>
      </c>
    </row>
    <row r="34" spans="1:3" s="169" customFormat="1" ht="12" customHeight="1" thickBot="1">
      <c r="A34" s="19" t="s">
        <v>13</v>
      </c>
      <c r="B34" s="20" t="s">
        <v>361</v>
      </c>
      <c r="C34" s="105">
        <f>SUM(C35:C45)</f>
        <v>222267</v>
      </c>
    </row>
    <row r="35" spans="1:3" s="169" customFormat="1" ht="12" customHeight="1">
      <c r="A35" s="14" t="s">
        <v>69</v>
      </c>
      <c r="B35" s="170" t="s">
        <v>177</v>
      </c>
      <c r="C35" s="198">
        <v>8305</v>
      </c>
    </row>
    <row r="36" spans="1:3" s="169" customFormat="1" ht="12" customHeight="1">
      <c r="A36" s="13" t="s">
        <v>70</v>
      </c>
      <c r="B36" s="171" t="s">
        <v>178</v>
      </c>
      <c r="C36" s="109">
        <v>29148</v>
      </c>
    </row>
    <row r="37" spans="1:3" s="169" customFormat="1" ht="12" customHeight="1">
      <c r="A37" s="13" t="s">
        <v>71</v>
      </c>
      <c r="B37" s="171" t="s">
        <v>179</v>
      </c>
      <c r="C37" s="109">
        <v>72163</v>
      </c>
    </row>
    <row r="38" spans="1:3" s="169" customFormat="1" ht="12" customHeight="1">
      <c r="A38" s="13" t="s">
        <v>115</v>
      </c>
      <c r="B38" s="171" t="s">
        <v>180</v>
      </c>
      <c r="C38" s="109">
        <v>16575</v>
      </c>
    </row>
    <row r="39" spans="1:3" s="169" customFormat="1" ht="12" customHeight="1">
      <c r="A39" s="13" t="s">
        <v>116</v>
      </c>
      <c r="B39" s="171" t="s">
        <v>181</v>
      </c>
      <c r="C39" s="109">
        <v>26508</v>
      </c>
    </row>
    <row r="40" spans="1:3" s="169" customFormat="1" ht="12" customHeight="1">
      <c r="A40" s="13" t="s">
        <v>117</v>
      </c>
      <c r="B40" s="171" t="s">
        <v>182</v>
      </c>
      <c r="C40" s="109">
        <v>30136</v>
      </c>
    </row>
    <row r="41" spans="1:3" s="169" customFormat="1" ht="12" customHeight="1">
      <c r="A41" s="13" t="s">
        <v>118</v>
      </c>
      <c r="B41" s="171" t="s">
        <v>183</v>
      </c>
      <c r="C41" s="109">
        <v>18519</v>
      </c>
    </row>
    <row r="42" spans="1:3" s="169" customFormat="1" ht="12" customHeight="1">
      <c r="A42" s="13" t="s">
        <v>119</v>
      </c>
      <c r="B42" s="171" t="s">
        <v>184</v>
      </c>
      <c r="C42" s="109">
        <v>10</v>
      </c>
    </row>
    <row r="43" spans="1:3" s="169" customFormat="1" ht="12" customHeight="1">
      <c r="A43" s="13" t="s">
        <v>175</v>
      </c>
      <c r="B43" s="171" t="s">
        <v>185</v>
      </c>
      <c r="C43" s="109"/>
    </row>
    <row r="44" spans="1:3" s="169" customFormat="1" ht="12" customHeight="1">
      <c r="A44" s="15" t="s">
        <v>176</v>
      </c>
      <c r="B44" s="172" t="s">
        <v>362</v>
      </c>
      <c r="C44" s="159"/>
    </row>
    <row r="45" spans="1:3" s="169" customFormat="1" ht="12" customHeight="1" thickBot="1">
      <c r="A45" s="15" t="s">
        <v>363</v>
      </c>
      <c r="B45" s="102" t="s">
        <v>186</v>
      </c>
      <c r="C45" s="159">
        <v>20903</v>
      </c>
    </row>
    <row r="46" spans="1:3" s="169" customFormat="1" ht="12" customHeight="1" thickBot="1">
      <c r="A46" s="19" t="s">
        <v>14</v>
      </c>
      <c r="B46" s="20" t="s">
        <v>187</v>
      </c>
      <c r="C46" s="105">
        <f>SUM(C47:C51)</f>
        <v>104</v>
      </c>
    </row>
    <row r="47" spans="1:3" s="169" customFormat="1" ht="12" customHeight="1">
      <c r="A47" s="14" t="s">
        <v>72</v>
      </c>
      <c r="B47" s="170" t="s">
        <v>191</v>
      </c>
      <c r="C47" s="198"/>
    </row>
    <row r="48" spans="1:3" s="169" customFormat="1" ht="12" customHeight="1">
      <c r="A48" s="13" t="s">
        <v>73</v>
      </c>
      <c r="B48" s="171" t="s">
        <v>192</v>
      </c>
      <c r="C48" s="109"/>
    </row>
    <row r="49" spans="1:3" s="169" customFormat="1" ht="12" customHeight="1">
      <c r="A49" s="13" t="s">
        <v>188</v>
      </c>
      <c r="B49" s="171" t="s">
        <v>193</v>
      </c>
      <c r="C49" s="109">
        <v>48</v>
      </c>
    </row>
    <row r="50" spans="1:3" s="169" customFormat="1" ht="12" customHeight="1">
      <c r="A50" s="13" t="s">
        <v>189</v>
      </c>
      <c r="B50" s="171" t="s">
        <v>194</v>
      </c>
      <c r="C50" s="109"/>
    </row>
    <row r="51" spans="1:3" s="169" customFormat="1" ht="12" customHeight="1" thickBot="1">
      <c r="A51" s="15" t="s">
        <v>190</v>
      </c>
      <c r="B51" s="102" t="s">
        <v>195</v>
      </c>
      <c r="C51" s="159">
        <v>56</v>
      </c>
    </row>
    <row r="52" spans="1:3" s="169" customFormat="1" ht="12" customHeight="1" thickBot="1">
      <c r="A52" s="19" t="s">
        <v>120</v>
      </c>
      <c r="B52" s="20" t="s">
        <v>196</v>
      </c>
      <c r="C52" s="105">
        <f>SUM(C53:C55)</f>
        <v>87435</v>
      </c>
    </row>
    <row r="53" spans="1:3" s="169" customFormat="1" ht="12" customHeight="1">
      <c r="A53" s="14" t="s">
        <v>74</v>
      </c>
      <c r="B53" s="170" t="s">
        <v>197</v>
      </c>
      <c r="C53" s="107"/>
    </row>
    <row r="54" spans="1:3" s="169" customFormat="1" ht="12" customHeight="1">
      <c r="A54" s="13" t="s">
        <v>75</v>
      </c>
      <c r="B54" s="171" t="s">
        <v>297</v>
      </c>
      <c r="C54" s="109">
        <v>13710</v>
      </c>
    </row>
    <row r="55" spans="1:3" s="169" customFormat="1" ht="12" customHeight="1">
      <c r="A55" s="13" t="s">
        <v>200</v>
      </c>
      <c r="B55" s="171" t="s">
        <v>198</v>
      </c>
      <c r="C55" s="109">
        <v>73725</v>
      </c>
    </row>
    <row r="56" spans="1:3" s="169" customFormat="1" ht="12" customHeight="1" thickBot="1">
      <c r="A56" s="15" t="s">
        <v>201</v>
      </c>
      <c r="B56" s="102" t="s">
        <v>199</v>
      </c>
      <c r="C56" s="108"/>
    </row>
    <row r="57" spans="1:3" s="169" customFormat="1" ht="12" customHeight="1" thickBot="1">
      <c r="A57" s="19" t="s">
        <v>16</v>
      </c>
      <c r="B57" s="100" t="s">
        <v>202</v>
      </c>
      <c r="C57" s="105">
        <f>SUM(C58:C60)</f>
        <v>0</v>
      </c>
    </row>
    <row r="58" spans="1:3" s="169" customFormat="1" ht="12" customHeight="1">
      <c r="A58" s="14" t="s">
        <v>121</v>
      </c>
      <c r="B58" s="170" t="s">
        <v>204</v>
      </c>
      <c r="C58" s="109"/>
    </row>
    <row r="59" spans="1:3" s="169" customFormat="1" ht="12" customHeight="1">
      <c r="A59" s="13" t="s">
        <v>122</v>
      </c>
      <c r="B59" s="171" t="s">
        <v>298</v>
      </c>
      <c r="C59" s="109"/>
    </row>
    <row r="60" spans="1:3" s="169" customFormat="1" ht="12" customHeight="1">
      <c r="A60" s="13" t="s">
        <v>141</v>
      </c>
      <c r="B60" s="171" t="s">
        <v>205</v>
      </c>
      <c r="C60" s="109"/>
    </row>
    <row r="61" spans="1:3" s="169" customFormat="1" ht="12" customHeight="1" thickBot="1">
      <c r="A61" s="15" t="s">
        <v>203</v>
      </c>
      <c r="B61" s="102" t="s">
        <v>206</v>
      </c>
      <c r="C61" s="109"/>
    </row>
    <row r="62" spans="1:3" s="169" customFormat="1" ht="12" customHeight="1" thickBot="1">
      <c r="A62" s="290" t="s">
        <v>364</v>
      </c>
      <c r="B62" s="20" t="s">
        <v>207</v>
      </c>
      <c r="C62" s="110">
        <f>+C5+C12+C19+C26+C34+C46+C52+C57</f>
        <v>2614217</v>
      </c>
    </row>
    <row r="63" spans="1:3" s="169" customFormat="1" ht="12" customHeight="1" thickBot="1">
      <c r="A63" s="291" t="s">
        <v>208</v>
      </c>
      <c r="B63" s="100" t="s">
        <v>209</v>
      </c>
      <c r="C63" s="105">
        <f>SUM(C64:C66)</f>
        <v>0</v>
      </c>
    </row>
    <row r="64" spans="1:3" s="169" customFormat="1" ht="12" customHeight="1">
      <c r="A64" s="14" t="s">
        <v>240</v>
      </c>
      <c r="B64" s="170" t="s">
        <v>210</v>
      </c>
      <c r="C64" s="109"/>
    </row>
    <row r="65" spans="1:3" s="169" customFormat="1" ht="12" customHeight="1">
      <c r="A65" s="13" t="s">
        <v>249</v>
      </c>
      <c r="B65" s="171" t="s">
        <v>211</v>
      </c>
      <c r="C65" s="109"/>
    </row>
    <row r="66" spans="1:3" s="169" customFormat="1" ht="12" customHeight="1" thickBot="1">
      <c r="A66" s="15" t="s">
        <v>250</v>
      </c>
      <c r="B66" s="292" t="s">
        <v>365</v>
      </c>
      <c r="C66" s="109"/>
    </row>
    <row r="67" spans="1:3" s="169" customFormat="1" ht="12" customHeight="1" thickBot="1">
      <c r="A67" s="291" t="s">
        <v>213</v>
      </c>
      <c r="B67" s="100" t="s">
        <v>214</v>
      </c>
      <c r="C67" s="105">
        <f>SUM(C68:C71)</f>
        <v>0</v>
      </c>
    </row>
    <row r="68" spans="1:3" s="169" customFormat="1" ht="12" customHeight="1">
      <c r="A68" s="14" t="s">
        <v>101</v>
      </c>
      <c r="B68" s="170" t="s">
        <v>215</v>
      </c>
      <c r="C68" s="109"/>
    </row>
    <row r="69" spans="1:3" s="169" customFormat="1" ht="12" customHeight="1">
      <c r="A69" s="13" t="s">
        <v>102</v>
      </c>
      <c r="B69" s="171" t="s">
        <v>216</v>
      </c>
      <c r="C69" s="109"/>
    </row>
    <row r="70" spans="1:3" s="169" customFormat="1" ht="12" customHeight="1">
      <c r="A70" s="13" t="s">
        <v>241</v>
      </c>
      <c r="B70" s="171" t="s">
        <v>217</v>
      </c>
      <c r="C70" s="109"/>
    </row>
    <row r="71" spans="1:3" s="169" customFormat="1" ht="12" customHeight="1" thickBot="1">
      <c r="A71" s="15" t="s">
        <v>242</v>
      </c>
      <c r="B71" s="102" t="s">
        <v>218</v>
      </c>
      <c r="C71" s="109"/>
    </row>
    <row r="72" spans="1:3" s="169" customFormat="1" ht="12" customHeight="1" thickBot="1">
      <c r="A72" s="291" t="s">
        <v>219</v>
      </c>
      <c r="B72" s="100" t="s">
        <v>220</v>
      </c>
      <c r="C72" s="105">
        <f>SUM(C73:C74)</f>
        <v>189546</v>
      </c>
    </row>
    <row r="73" spans="1:3" s="169" customFormat="1" ht="12" customHeight="1">
      <c r="A73" s="14" t="s">
        <v>243</v>
      </c>
      <c r="B73" s="170" t="s">
        <v>221</v>
      </c>
      <c r="C73" s="109">
        <v>189546</v>
      </c>
    </row>
    <row r="74" spans="1:3" s="169" customFormat="1" ht="12" customHeight="1" thickBot="1">
      <c r="A74" s="15" t="s">
        <v>244</v>
      </c>
      <c r="B74" s="102" t="s">
        <v>222</v>
      </c>
      <c r="C74" s="109"/>
    </row>
    <row r="75" spans="1:3" s="169" customFormat="1" ht="12" customHeight="1" thickBot="1">
      <c r="A75" s="291" t="s">
        <v>223</v>
      </c>
      <c r="B75" s="100" t="s">
        <v>224</v>
      </c>
      <c r="C75" s="105">
        <f>SUM(C76:C78)</f>
        <v>33302</v>
      </c>
    </row>
    <row r="76" spans="1:3" s="169" customFormat="1" ht="12" customHeight="1">
      <c r="A76" s="14" t="s">
        <v>245</v>
      </c>
      <c r="B76" s="170" t="s">
        <v>225</v>
      </c>
      <c r="C76" s="109">
        <v>33302</v>
      </c>
    </row>
    <row r="77" spans="1:3" s="169" customFormat="1" ht="12" customHeight="1">
      <c r="A77" s="13" t="s">
        <v>246</v>
      </c>
      <c r="B77" s="171" t="s">
        <v>226</v>
      </c>
      <c r="C77" s="109"/>
    </row>
    <row r="78" spans="1:3" s="169" customFormat="1" ht="12" customHeight="1" thickBot="1">
      <c r="A78" s="15" t="s">
        <v>247</v>
      </c>
      <c r="B78" s="102" t="s">
        <v>227</v>
      </c>
      <c r="C78" s="109"/>
    </row>
    <row r="79" spans="1:3" s="169" customFormat="1" ht="12" customHeight="1" thickBot="1">
      <c r="A79" s="291" t="s">
        <v>228</v>
      </c>
      <c r="B79" s="100" t="s">
        <v>248</v>
      </c>
      <c r="C79" s="105">
        <f>SUM(C80:C83)</f>
        <v>0</v>
      </c>
    </row>
    <row r="80" spans="1:3" s="169" customFormat="1" ht="12" customHeight="1">
      <c r="A80" s="174" t="s">
        <v>229</v>
      </c>
      <c r="B80" s="170" t="s">
        <v>230</v>
      </c>
      <c r="C80" s="109"/>
    </row>
    <row r="81" spans="1:3" s="169" customFormat="1" ht="12" customHeight="1">
      <c r="A81" s="175" t="s">
        <v>231</v>
      </c>
      <c r="B81" s="171" t="s">
        <v>232</v>
      </c>
      <c r="C81" s="109"/>
    </row>
    <row r="82" spans="1:3" s="169" customFormat="1" ht="12" customHeight="1">
      <c r="A82" s="175" t="s">
        <v>233</v>
      </c>
      <c r="B82" s="171" t="s">
        <v>234</v>
      </c>
      <c r="C82" s="109"/>
    </row>
    <row r="83" spans="1:3" s="169" customFormat="1" ht="12" customHeight="1" thickBot="1">
      <c r="A83" s="176" t="s">
        <v>235</v>
      </c>
      <c r="B83" s="102" t="s">
        <v>236</v>
      </c>
      <c r="C83" s="109"/>
    </row>
    <row r="84" spans="1:3" s="169" customFormat="1" ht="12" customHeight="1" thickBot="1">
      <c r="A84" s="291" t="s">
        <v>237</v>
      </c>
      <c r="B84" s="100" t="s">
        <v>366</v>
      </c>
      <c r="C84" s="199"/>
    </row>
    <row r="85" spans="1:3" s="169" customFormat="1" ht="13.5" customHeight="1" thickBot="1">
      <c r="A85" s="291" t="s">
        <v>239</v>
      </c>
      <c r="B85" s="100" t="s">
        <v>238</v>
      </c>
      <c r="C85" s="199"/>
    </row>
    <row r="86" spans="1:3" s="169" customFormat="1" ht="15.75" customHeight="1" thickBot="1">
      <c r="A86" s="291" t="s">
        <v>251</v>
      </c>
      <c r="B86" s="177" t="s">
        <v>367</v>
      </c>
      <c r="C86" s="110">
        <f>+C63+C67+C72+C75+C79+C85+C84</f>
        <v>222848</v>
      </c>
    </row>
    <row r="87" spans="1:3" s="169" customFormat="1" ht="16.5" customHeight="1" thickBot="1">
      <c r="A87" s="293" t="s">
        <v>368</v>
      </c>
      <c r="B87" s="178" t="s">
        <v>369</v>
      </c>
      <c r="C87" s="110">
        <f>+C62+C86</f>
        <v>2837065</v>
      </c>
    </row>
    <row r="88" spans="1:3" s="169" customFormat="1" ht="83.25" customHeight="1">
      <c r="A88" s="4"/>
      <c r="B88" s="5"/>
      <c r="C88" s="111"/>
    </row>
    <row r="89" spans="1:3" ht="16.5" customHeight="1">
      <c r="A89" s="326" t="s">
        <v>36</v>
      </c>
      <c r="B89" s="326"/>
      <c r="C89" s="326"/>
    </row>
    <row r="90" spans="1:3" s="179" customFormat="1" ht="16.5" customHeight="1" thickBot="1">
      <c r="A90" s="327" t="s">
        <v>104</v>
      </c>
      <c r="B90" s="327"/>
      <c r="C90" s="66" t="s">
        <v>140</v>
      </c>
    </row>
    <row r="91" spans="1:3" ht="37.5" customHeight="1" thickBot="1">
      <c r="A91" s="22" t="s">
        <v>52</v>
      </c>
      <c r="B91" s="23" t="s">
        <v>37</v>
      </c>
      <c r="C91" s="30" t="str">
        <f>+C3</f>
        <v>2015. évi előirányzat</v>
      </c>
    </row>
    <row r="92" spans="1:3" s="168" customFormat="1" ht="12" customHeight="1" thickBot="1">
      <c r="A92" s="26" t="s">
        <v>354</v>
      </c>
      <c r="B92" s="27" t="s">
        <v>355</v>
      </c>
      <c r="C92" s="28" t="s">
        <v>356</v>
      </c>
    </row>
    <row r="93" spans="1:3" ht="12" customHeight="1" thickBot="1">
      <c r="A93" s="21" t="s">
        <v>9</v>
      </c>
      <c r="B93" s="25" t="s">
        <v>407</v>
      </c>
      <c r="C93" s="104">
        <f>C94+C95+C96+C97+C98+C111</f>
        <v>1960627</v>
      </c>
    </row>
    <row r="94" spans="1:3" ht="12" customHeight="1">
      <c r="A94" s="16" t="s">
        <v>76</v>
      </c>
      <c r="B94" s="9" t="s">
        <v>38</v>
      </c>
      <c r="C94" s="305">
        <v>745856</v>
      </c>
    </row>
    <row r="95" spans="1:3" ht="12" customHeight="1">
      <c r="A95" s="13" t="s">
        <v>77</v>
      </c>
      <c r="B95" s="7" t="s">
        <v>123</v>
      </c>
      <c r="C95" s="301">
        <v>164711</v>
      </c>
    </row>
    <row r="96" spans="1:3" ht="12" customHeight="1">
      <c r="A96" s="13" t="s">
        <v>78</v>
      </c>
      <c r="B96" s="7" t="s">
        <v>99</v>
      </c>
      <c r="C96" s="159">
        <v>625962</v>
      </c>
    </row>
    <row r="97" spans="1:3" ht="12" customHeight="1">
      <c r="A97" s="13" t="s">
        <v>79</v>
      </c>
      <c r="B97" s="10" t="s">
        <v>124</v>
      </c>
      <c r="C97" s="159">
        <v>111787</v>
      </c>
    </row>
    <row r="98" spans="1:3" ht="12" customHeight="1">
      <c r="A98" s="13" t="s">
        <v>90</v>
      </c>
      <c r="B98" s="18" t="s">
        <v>125</v>
      </c>
      <c r="C98" s="159">
        <v>157513</v>
      </c>
    </row>
    <row r="99" spans="1:3" ht="12" customHeight="1">
      <c r="A99" s="13" t="s">
        <v>80</v>
      </c>
      <c r="B99" s="7" t="s">
        <v>370</v>
      </c>
      <c r="C99" s="159">
        <v>7757</v>
      </c>
    </row>
    <row r="100" spans="1:3" ht="12" customHeight="1">
      <c r="A100" s="13" t="s">
        <v>81</v>
      </c>
      <c r="B100" s="69" t="s">
        <v>371</v>
      </c>
      <c r="C100" s="159"/>
    </row>
    <row r="101" spans="1:3" ht="12" customHeight="1">
      <c r="A101" s="13" t="s">
        <v>91</v>
      </c>
      <c r="B101" s="69" t="s">
        <v>372</v>
      </c>
      <c r="C101" s="159">
        <v>816</v>
      </c>
    </row>
    <row r="102" spans="1:3" ht="12" customHeight="1">
      <c r="A102" s="13" t="s">
        <v>92</v>
      </c>
      <c r="B102" s="67" t="s">
        <v>254</v>
      </c>
      <c r="C102" s="159"/>
    </row>
    <row r="103" spans="1:3" ht="12" customHeight="1">
      <c r="A103" s="13" t="s">
        <v>93</v>
      </c>
      <c r="B103" s="68" t="s">
        <v>255</v>
      </c>
      <c r="C103" s="159"/>
    </row>
    <row r="104" spans="1:3" ht="12" customHeight="1">
      <c r="A104" s="13" t="s">
        <v>94</v>
      </c>
      <c r="B104" s="68" t="s">
        <v>256</v>
      </c>
      <c r="C104" s="159"/>
    </row>
    <row r="105" spans="1:3" ht="12" customHeight="1">
      <c r="A105" s="13" t="s">
        <v>96</v>
      </c>
      <c r="B105" s="67" t="s">
        <v>257</v>
      </c>
      <c r="C105" s="159">
        <v>104606</v>
      </c>
    </row>
    <row r="106" spans="1:3" ht="12" customHeight="1">
      <c r="A106" s="13" t="s">
        <v>126</v>
      </c>
      <c r="B106" s="67" t="s">
        <v>258</v>
      </c>
      <c r="C106" s="159"/>
    </row>
    <row r="107" spans="1:3" ht="12" customHeight="1">
      <c r="A107" s="13" t="s">
        <v>252</v>
      </c>
      <c r="B107" s="68" t="s">
        <v>259</v>
      </c>
      <c r="C107" s="159">
        <v>2250</v>
      </c>
    </row>
    <row r="108" spans="1:3" ht="12" customHeight="1">
      <c r="A108" s="12" t="s">
        <v>253</v>
      </c>
      <c r="B108" s="69" t="s">
        <v>260</v>
      </c>
      <c r="C108" s="159"/>
    </row>
    <row r="109" spans="1:3" ht="12" customHeight="1">
      <c r="A109" s="13" t="s">
        <v>373</v>
      </c>
      <c r="B109" s="69" t="s">
        <v>261</v>
      </c>
      <c r="C109" s="159"/>
    </row>
    <row r="110" spans="1:3" ht="12" customHeight="1">
      <c r="A110" s="15" t="s">
        <v>374</v>
      </c>
      <c r="B110" s="69" t="s">
        <v>262</v>
      </c>
      <c r="C110" s="159">
        <v>42084</v>
      </c>
    </row>
    <row r="111" spans="1:3" ht="12" customHeight="1">
      <c r="A111" s="13" t="s">
        <v>375</v>
      </c>
      <c r="B111" s="10" t="s">
        <v>39</v>
      </c>
      <c r="C111" s="109">
        <f>SUM(C112:C113)</f>
        <v>154798</v>
      </c>
    </row>
    <row r="112" spans="1:3" ht="12" customHeight="1">
      <c r="A112" s="13" t="s">
        <v>376</v>
      </c>
      <c r="B112" s="7" t="s">
        <v>377</v>
      </c>
      <c r="C112" s="109">
        <v>109079</v>
      </c>
    </row>
    <row r="113" spans="1:3" ht="12" customHeight="1" thickBot="1">
      <c r="A113" s="17" t="s">
        <v>378</v>
      </c>
      <c r="B113" s="294" t="s">
        <v>379</v>
      </c>
      <c r="C113" s="318">
        <v>45719</v>
      </c>
    </row>
    <row r="114" spans="1:3" ht="12" customHeight="1" thickBot="1">
      <c r="A114" s="295" t="s">
        <v>10</v>
      </c>
      <c r="B114" s="296" t="s">
        <v>263</v>
      </c>
      <c r="C114" s="297">
        <f>+C115+C117+C119</f>
        <v>370994</v>
      </c>
    </row>
    <row r="115" spans="1:3" ht="12" customHeight="1">
      <c r="A115" s="14" t="s">
        <v>82</v>
      </c>
      <c r="B115" s="7" t="s">
        <v>139</v>
      </c>
      <c r="C115" s="198">
        <v>127249</v>
      </c>
    </row>
    <row r="116" spans="1:3" ht="12" customHeight="1">
      <c r="A116" s="14" t="s">
        <v>83</v>
      </c>
      <c r="B116" s="11" t="s">
        <v>267</v>
      </c>
      <c r="C116" s="198">
        <v>75759</v>
      </c>
    </row>
    <row r="117" spans="1:3" ht="12" customHeight="1">
      <c r="A117" s="14" t="s">
        <v>84</v>
      </c>
      <c r="B117" s="11" t="s">
        <v>127</v>
      </c>
      <c r="C117" s="109">
        <v>233226</v>
      </c>
    </row>
    <row r="118" spans="1:3" ht="12" customHeight="1">
      <c r="A118" s="14" t="s">
        <v>85</v>
      </c>
      <c r="B118" s="11" t="s">
        <v>268</v>
      </c>
      <c r="C118" s="306">
        <v>228603</v>
      </c>
    </row>
    <row r="119" spans="1:3" ht="12" customHeight="1">
      <c r="A119" s="14" t="s">
        <v>86</v>
      </c>
      <c r="B119" s="102" t="s">
        <v>142</v>
      </c>
      <c r="C119" s="306">
        <v>10519</v>
      </c>
    </row>
    <row r="120" spans="1:3" ht="12" customHeight="1">
      <c r="A120" s="14" t="s">
        <v>95</v>
      </c>
      <c r="B120" s="101" t="s">
        <v>299</v>
      </c>
      <c r="C120" s="306"/>
    </row>
    <row r="121" spans="1:3" ht="12" customHeight="1">
      <c r="A121" s="14" t="s">
        <v>97</v>
      </c>
      <c r="B121" s="166" t="s">
        <v>273</v>
      </c>
      <c r="C121" s="306"/>
    </row>
    <row r="122" spans="1:3" ht="15.75">
      <c r="A122" s="14" t="s">
        <v>128</v>
      </c>
      <c r="B122" s="68" t="s">
        <v>256</v>
      </c>
      <c r="C122" s="306"/>
    </row>
    <row r="123" spans="1:3" ht="12" customHeight="1">
      <c r="A123" s="14" t="s">
        <v>129</v>
      </c>
      <c r="B123" s="68" t="s">
        <v>272</v>
      </c>
      <c r="C123" s="306"/>
    </row>
    <row r="124" spans="1:3" ht="12" customHeight="1">
      <c r="A124" s="14" t="s">
        <v>130</v>
      </c>
      <c r="B124" s="68" t="s">
        <v>271</v>
      </c>
      <c r="C124" s="306">
        <v>3419</v>
      </c>
    </row>
    <row r="125" spans="1:3" ht="12" customHeight="1">
      <c r="A125" s="14" t="s">
        <v>264</v>
      </c>
      <c r="B125" s="68" t="s">
        <v>259</v>
      </c>
      <c r="C125" s="93"/>
    </row>
    <row r="126" spans="1:3" ht="12" customHeight="1">
      <c r="A126" s="14" t="s">
        <v>265</v>
      </c>
      <c r="B126" s="68" t="s">
        <v>270</v>
      </c>
      <c r="C126" s="93"/>
    </row>
    <row r="127" spans="1:3" ht="16.5" thickBot="1">
      <c r="A127" s="12" t="s">
        <v>266</v>
      </c>
      <c r="B127" s="68" t="s">
        <v>269</v>
      </c>
      <c r="C127" s="94">
        <v>7100</v>
      </c>
    </row>
    <row r="128" spans="1:3" ht="12" customHeight="1" thickBot="1">
      <c r="A128" s="19" t="s">
        <v>11</v>
      </c>
      <c r="B128" s="64" t="s">
        <v>380</v>
      </c>
      <c r="C128" s="105">
        <f>+C93+C114</f>
        <v>2331621</v>
      </c>
    </row>
    <row r="129" spans="1:3" ht="12" customHeight="1" thickBot="1">
      <c r="A129" s="19" t="s">
        <v>12</v>
      </c>
      <c r="B129" s="64" t="s">
        <v>381</v>
      </c>
      <c r="C129" s="105">
        <f>+C130+C131+C132</f>
        <v>219</v>
      </c>
    </row>
    <row r="130" spans="1:3" ht="12" customHeight="1">
      <c r="A130" s="14" t="s">
        <v>165</v>
      </c>
      <c r="B130" s="11" t="s">
        <v>382</v>
      </c>
      <c r="C130" s="306">
        <v>219</v>
      </c>
    </row>
    <row r="131" spans="1:3" ht="12" customHeight="1">
      <c r="A131" s="14" t="s">
        <v>168</v>
      </c>
      <c r="B131" s="11" t="s">
        <v>383</v>
      </c>
      <c r="C131" s="93"/>
    </row>
    <row r="132" spans="1:3" ht="12" customHeight="1" thickBot="1">
      <c r="A132" s="12" t="s">
        <v>169</v>
      </c>
      <c r="B132" s="11" t="s">
        <v>384</v>
      </c>
      <c r="C132" s="93"/>
    </row>
    <row r="133" spans="1:3" ht="12" customHeight="1" thickBot="1">
      <c r="A133" s="19" t="s">
        <v>13</v>
      </c>
      <c r="B133" s="64" t="s">
        <v>385</v>
      </c>
      <c r="C133" s="105">
        <f>SUM(C134:C139)</f>
        <v>0</v>
      </c>
    </row>
    <row r="134" spans="1:3" ht="12" customHeight="1">
      <c r="A134" s="14" t="s">
        <v>69</v>
      </c>
      <c r="B134" s="8" t="s">
        <v>386</v>
      </c>
      <c r="C134" s="93"/>
    </row>
    <row r="135" spans="1:3" ht="12" customHeight="1">
      <c r="A135" s="14" t="s">
        <v>70</v>
      </c>
      <c r="B135" s="8" t="s">
        <v>387</v>
      </c>
      <c r="C135" s="93"/>
    </row>
    <row r="136" spans="1:3" ht="12" customHeight="1">
      <c r="A136" s="14" t="s">
        <v>71</v>
      </c>
      <c r="B136" s="8" t="s">
        <v>388</v>
      </c>
      <c r="C136" s="93"/>
    </row>
    <row r="137" spans="1:3" ht="12" customHeight="1">
      <c r="A137" s="14" t="s">
        <v>115</v>
      </c>
      <c r="B137" s="8" t="s">
        <v>389</v>
      </c>
      <c r="C137" s="93"/>
    </row>
    <row r="138" spans="1:3" ht="12" customHeight="1">
      <c r="A138" s="14" t="s">
        <v>116</v>
      </c>
      <c r="B138" s="8" t="s">
        <v>390</v>
      </c>
      <c r="C138" s="93"/>
    </row>
    <row r="139" spans="1:3" ht="12" customHeight="1" thickBot="1">
      <c r="A139" s="12" t="s">
        <v>117</v>
      </c>
      <c r="B139" s="8" t="s">
        <v>391</v>
      </c>
      <c r="C139" s="93"/>
    </row>
    <row r="140" spans="1:3" ht="12" customHeight="1" thickBot="1">
      <c r="A140" s="19" t="s">
        <v>14</v>
      </c>
      <c r="B140" s="64" t="s">
        <v>392</v>
      </c>
      <c r="C140" s="110">
        <f>+C141+C142+C143+C144</f>
        <v>27420</v>
      </c>
    </row>
    <row r="141" spans="1:3" ht="12" customHeight="1">
      <c r="A141" s="14" t="s">
        <v>72</v>
      </c>
      <c r="B141" s="8" t="s">
        <v>274</v>
      </c>
      <c r="C141" s="93"/>
    </row>
    <row r="142" spans="1:3" ht="12" customHeight="1">
      <c r="A142" s="14" t="s">
        <v>73</v>
      </c>
      <c r="B142" s="8" t="s">
        <v>275</v>
      </c>
      <c r="C142" s="93">
        <v>27420</v>
      </c>
    </row>
    <row r="143" spans="1:3" ht="12" customHeight="1">
      <c r="A143" s="14" t="s">
        <v>188</v>
      </c>
      <c r="B143" s="8" t="s">
        <v>393</v>
      </c>
      <c r="C143" s="93"/>
    </row>
    <row r="144" spans="1:3" ht="12" customHeight="1" thickBot="1">
      <c r="A144" s="12" t="s">
        <v>189</v>
      </c>
      <c r="B144" s="6" t="s">
        <v>285</v>
      </c>
      <c r="C144" s="93"/>
    </row>
    <row r="145" spans="1:3" ht="12" customHeight="1" thickBot="1">
      <c r="A145" s="19" t="s">
        <v>15</v>
      </c>
      <c r="B145" s="64" t="s">
        <v>394</v>
      </c>
      <c r="C145" s="112">
        <f>SUM(C146:C150)</f>
        <v>0</v>
      </c>
    </row>
    <row r="146" spans="1:3" ht="12" customHeight="1">
      <c r="A146" s="14" t="s">
        <v>74</v>
      </c>
      <c r="B146" s="8" t="s">
        <v>395</v>
      </c>
      <c r="C146" s="93"/>
    </row>
    <row r="147" spans="1:3" ht="12" customHeight="1">
      <c r="A147" s="14" t="s">
        <v>75</v>
      </c>
      <c r="B147" s="8" t="s">
        <v>396</v>
      </c>
      <c r="C147" s="93"/>
    </row>
    <row r="148" spans="1:3" ht="12" customHeight="1">
      <c r="A148" s="14" t="s">
        <v>200</v>
      </c>
      <c r="B148" s="8" t="s">
        <v>397</v>
      </c>
      <c r="C148" s="93"/>
    </row>
    <row r="149" spans="1:3" ht="12" customHeight="1">
      <c r="A149" s="14" t="s">
        <v>201</v>
      </c>
      <c r="B149" s="8" t="s">
        <v>398</v>
      </c>
      <c r="C149" s="93"/>
    </row>
    <row r="150" spans="1:3" ht="12" customHeight="1" thickBot="1">
      <c r="A150" s="14" t="s">
        <v>399</v>
      </c>
      <c r="B150" s="8" t="s">
        <v>400</v>
      </c>
      <c r="C150" s="93"/>
    </row>
    <row r="151" spans="1:3" ht="12" customHeight="1" thickBot="1">
      <c r="A151" s="19" t="s">
        <v>16</v>
      </c>
      <c r="B151" s="64" t="s">
        <v>401</v>
      </c>
      <c r="C151" s="298"/>
    </row>
    <row r="152" spans="1:3" ht="12" customHeight="1" thickBot="1">
      <c r="A152" s="19" t="s">
        <v>17</v>
      </c>
      <c r="B152" s="64" t="s">
        <v>402</v>
      </c>
      <c r="C152" s="298"/>
    </row>
    <row r="153" spans="1:9" ht="15" customHeight="1" thickBot="1">
      <c r="A153" s="19" t="s">
        <v>18</v>
      </c>
      <c r="B153" s="64" t="s">
        <v>403</v>
      </c>
      <c r="C153" s="180">
        <f>+C129+C133+C140+C145+C151+C152</f>
        <v>27639</v>
      </c>
      <c r="F153" s="181"/>
      <c r="G153" s="182"/>
      <c r="H153" s="182"/>
      <c r="I153" s="182"/>
    </row>
    <row r="154" spans="1:3" s="169" customFormat="1" ht="12.75" customHeight="1" thickBot="1">
      <c r="A154" s="103" t="s">
        <v>19</v>
      </c>
      <c r="B154" s="155" t="s">
        <v>404</v>
      </c>
      <c r="C154" s="180">
        <f>+C128+C153</f>
        <v>2359260</v>
      </c>
    </row>
    <row r="155" ht="7.5" customHeight="1"/>
    <row r="156" spans="1:3" ht="15.75">
      <c r="A156" s="328" t="s">
        <v>276</v>
      </c>
      <c r="B156" s="328"/>
      <c r="C156" s="328"/>
    </row>
    <row r="157" spans="1:3" ht="15" customHeight="1" thickBot="1">
      <c r="A157" s="325" t="s">
        <v>105</v>
      </c>
      <c r="B157" s="325"/>
      <c r="C157" s="113" t="s">
        <v>140</v>
      </c>
    </row>
    <row r="158" spans="1:4" ht="13.5" customHeight="1" thickBot="1">
      <c r="A158" s="19">
        <v>1</v>
      </c>
      <c r="B158" s="24" t="s">
        <v>405</v>
      </c>
      <c r="C158" s="105">
        <f>+C62-C128</f>
        <v>282596</v>
      </c>
      <c r="D158" s="183"/>
    </row>
    <row r="159" spans="1:3" ht="27.75" customHeight="1" thickBot="1">
      <c r="A159" s="19" t="s">
        <v>10</v>
      </c>
      <c r="B159" s="24" t="s">
        <v>406</v>
      </c>
      <c r="C159" s="105">
        <f>+C86-C153</f>
        <v>195209</v>
      </c>
    </row>
  </sheetData>
  <sheetProtection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2015. ÉVI KÖLTSÉGVETÉS
KÖTELEZŐ FELADATAINAK MÉRLEGE &amp;R&amp;"Times New Roman CE,Félkövér dőlt"&amp;11 2. melléklet a 9/2016.(IV.1.)  önkormányzati rendelethez</oddHeader>
  </headerFooter>
  <rowBreaks count="1" manualBreakCount="1">
    <brk id="88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109">
    <tabColor rgb="FF92D050"/>
  </sheetPr>
  <dimension ref="A1:F33"/>
  <sheetViews>
    <sheetView zoomScaleSheetLayoutView="100" workbookViewId="0" topLeftCell="A13">
      <selection activeCell="D12" sqref="D12"/>
    </sheetView>
  </sheetViews>
  <sheetFormatPr defaultColWidth="9.00390625" defaultRowHeight="12.75"/>
  <cols>
    <col min="1" max="1" width="6.875" style="33" customWidth="1"/>
    <col min="2" max="2" width="55.125" style="71" customWidth="1"/>
    <col min="3" max="3" width="16.375" style="33" customWidth="1"/>
    <col min="4" max="4" width="55.125" style="33" customWidth="1"/>
    <col min="5" max="5" width="16.375" style="33" customWidth="1"/>
    <col min="6" max="6" width="4.875" style="33" customWidth="1"/>
    <col min="7" max="16384" width="9.375" style="33" customWidth="1"/>
  </cols>
  <sheetData>
    <row r="1" spans="2:6" ht="39.75" customHeight="1">
      <c r="B1" s="123" t="s">
        <v>108</v>
      </c>
      <c r="C1" s="124"/>
      <c r="D1" s="124"/>
      <c r="E1" s="124"/>
      <c r="F1" s="331"/>
    </row>
    <row r="2" spans="5:6" ht="14.25" thickBot="1">
      <c r="E2" s="125" t="s">
        <v>48</v>
      </c>
      <c r="F2" s="331"/>
    </row>
    <row r="3" spans="1:6" ht="18" customHeight="1" thickBot="1">
      <c r="A3" s="329" t="s">
        <v>52</v>
      </c>
      <c r="B3" s="126" t="s">
        <v>45</v>
      </c>
      <c r="C3" s="127"/>
      <c r="D3" s="126" t="s">
        <v>46</v>
      </c>
      <c r="E3" s="128"/>
      <c r="F3" s="331"/>
    </row>
    <row r="4" spans="1:6" s="129" customFormat="1" ht="35.25" customHeight="1" thickBot="1">
      <c r="A4" s="330"/>
      <c r="B4" s="72" t="s">
        <v>49</v>
      </c>
      <c r="C4" s="73" t="str">
        <f>+'[1]1.1.sz.mell.'!C3</f>
        <v>2015. évi előirányzat</v>
      </c>
      <c r="D4" s="72" t="s">
        <v>49</v>
      </c>
      <c r="E4" s="32" t="str">
        <f>+C4</f>
        <v>2015. évi előirányzat</v>
      </c>
      <c r="F4" s="331"/>
    </row>
    <row r="5" spans="1:6" s="134" customFormat="1" ht="12" customHeight="1" thickBot="1">
      <c r="A5" s="130" t="s">
        <v>354</v>
      </c>
      <c r="B5" s="131" t="s">
        <v>355</v>
      </c>
      <c r="C5" s="132" t="s">
        <v>356</v>
      </c>
      <c r="D5" s="131" t="s">
        <v>408</v>
      </c>
      <c r="E5" s="133" t="s">
        <v>409</v>
      </c>
      <c r="F5" s="331"/>
    </row>
    <row r="6" spans="1:6" ht="12.75" customHeight="1">
      <c r="A6" s="135" t="s">
        <v>9</v>
      </c>
      <c r="B6" s="136" t="s">
        <v>277</v>
      </c>
      <c r="C6" s="320">
        <v>1009213</v>
      </c>
      <c r="D6" s="136" t="s">
        <v>50</v>
      </c>
      <c r="E6" s="303">
        <v>1119655</v>
      </c>
      <c r="F6" s="331"/>
    </row>
    <row r="7" spans="1:6" ht="12.75" customHeight="1">
      <c r="A7" s="137" t="s">
        <v>10</v>
      </c>
      <c r="B7" s="138" t="s">
        <v>278</v>
      </c>
      <c r="C7" s="304">
        <v>773396</v>
      </c>
      <c r="D7" s="138" t="s">
        <v>123</v>
      </c>
      <c r="E7" s="302">
        <v>267421</v>
      </c>
      <c r="F7" s="331"/>
    </row>
    <row r="8" spans="1:6" ht="12.75" customHeight="1">
      <c r="A8" s="137" t="s">
        <v>11</v>
      </c>
      <c r="B8" s="138" t="s">
        <v>287</v>
      </c>
      <c r="C8" s="36">
        <v>48331</v>
      </c>
      <c r="D8" s="138" t="s">
        <v>145</v>
      </c>
      <c r="E8" s="37">
        <v>942459</v>
      </c>
      <c r="F8" s="331"/>
    </row>
    <row r="9" spans="1:6" ht="12.75" customHeight="1">
      <c r="A9" s="137" t="s">
        <v>12</v>
      </c>
      <c r="B9" s="138" t="s">
        <v>114</v>
      </c>
      <c r="C9" s="36">
        <v>305333</v>
      </c>
      <c r="D9" s="138" t="s">
        <v>124</v>
      </c>
      <c r="E9" s="37">
        <v>112287</v>
      </c>
      <c r="F9" s="331"/>
    </row>
    <row r="10" spans="1:6" ht="12.75" customHeight="1">
      <c r="A10" s="137" t="s">
        <v>13</v>
      </c>
      <c r="B10" s="139" t="s">
        <v>292</v>
      </c>
      <c r="C10" s="36">
        <v>460592</v>
      </c>
      <c r="D10" s="138" t="s">
        <v>125</v>
      </c>
      <c r="E10" s="37">
        <v>190313</v>
      </c>
      <c r="F10" s="331"/>
    </row>
    <row r="11" spans="1:6" ht="12.75" customHeight="1">
      <c r="A11" s="137" t="s">
        <v>14</v>
      </c>
      <c r="B11" s="138" t="s">
        <v>279</v>
      </c>
      <c r="C11" s="321">
        <v>88335</v>
      </c>
      <c r="D11" s="138" t="s">
        <v>39</v>
      </c>
      <c r="E11" s="37">
        <v>153516</v>
      </c>
      <c r="F11" s="331"/>
    </row>
    <row r="12" spans="1:6" ht="12.75" customHeight="1">
      <c r="A12" s="137" t="s">
        <v>15</v>
      </c>
      <c r="B12" s="138" t="s">
        <v>410</v>
      </c>
      <c r="C12" s="114"/>
      <c r="D12" s="31"/>
      <c r="E12" s="119"/>
      <c r="F12" s="331"/>
    </row>
    <row r="13" spans="1:6" ht="12.75" customHeight="1">
      <c r="A13" s="137" t="s">
        <v>16</v>
      </c>
      <c r="B13" s="31"/>
      <c r="C13" s="114"/>
      <c r="D13" s="31"/>
      <c r="E13" s="119"/>
      <c r="F13" s="331"/>
    </row>
    <row r="14" spans="1:6" ht="12.75" customHeight="1">
      <c r="A14" s="137" t="s">
        <v>17</v>
      </c>
      <c r="B14" s="184"/>
      <c r="C14" s="115"/>
      <c r="D14" s="31"/>
      <c r="E14" s="119"/>
      <c r="F14" s="331"/>
    </row>
    <row r="15" spans="1:6" ht="12.75" customHeight="1">
      <c r="A15" s="137" t="s">
        <v>18</v>
      </c>
      <c r="B15" s="31"/>
      <c r="C15" s="114"/>
      <c r="D15" s="31"/>
      <c r="E15" s="119"/>
      <c r="F15" s="331"/>
    </row>
    <row r="16" spans="1:6" ht="8.25" customHeight="1">
      <c r="A16" s="137" t="s">
        <v>19</v>
      </c>
      <c r="B16" s="31"/>
      <c r="C16" s="114"/>
      <c r="D16" s="31"/>
      <c r="E16" s="119"/>
      <c r="F16" s="331"/>
    </row>
    <row r="17" spans="1:6" ht="10.5" customHeight="1" thickBot="1">
      <c r="A17" s="137" t="s">
        <v>20</v>
      </c>
      <c r="B17" s="34"/>
      <c r="C17" s="116"/>
      <c r="D17" s="31"/>
      <c r="E17" s="120"/>
      <c r="F17" s="331"/>
    </row>
    <row r="18" spans="1:6" ht="15.75" customHeight="1" thickBot="1">
      <c r="A18" s="140" t="s">
        <v>21</v>
      </c>
      <c r="B18" s="65" t="s">
        <v>411</v>
      </c>
      <c r="C18" s="117">
        <f>SUM(C6:C17)-C8</f>
        <v>2636869</v>
      </c>
      <c r="D18" s="65" t="s">
        <v>284</v>
      </c>
      <c r="E18" s="121">
        <f>SUM(E6:E17)</f>
        <v>2785651</v>
      </c>
      <c r="F18" s="331"/>
    </row>
    <row r="19" spans="1:6" ht="12.75" customHeight="1">
      <c r="A19" s="141" t="s">
        <v>22</v>
      </c>
      <c r="B19" s="142" t="s">
        <v>281</v>
      </c>
      <c r="C19" s="201">
        <f>+C20+C21+C22+C23</f>
        <v>185984</v>
      </c>
      <c r="D19" s="143" t="s">
        <v>131</v>
      </c>
      <c r="E19" s="122"/>
      <c r="F19" s="331"/>
    </row>
    <row r="20" spans="1:6" ht="12.75" customHeight="1">
      <c r="A20" s="144" t="s">
        <v>23</v>
      </c>
      <c r="B20" s="143" t="s">
        <v>137</v>
      </c>
      <c r="C20" s="36">
        <v>185984</v>
      </c>
      <c r="D20" s="143" t="s">
        <v>283</v>
      </c>
      <c r="E20" s="37"/>
      <c r="F20" s="331"/>
    </row>
    <row r="21" spans="1:6" ht="12.75" customHeight="1">
      <c r="A21" s="144" t="s">
        <v>24</v>
      </c>
      <c r="B21" s="143" t="s">
        <v>138</v>
      </c>
      <c r="C21" s="36"/>
      <c r="D21" s="143" t="s">
        <v>106</v>
      </c>
      <c r="E21" s="37">
        <v>100000</v>
      </c>
      <c r="F21" s="331"/>
    </row>
    <row r="22" spans="1:6" ht="12.75" customHeight="1">
      <c r="A22" s="144" t="s">
        <v>25</v>
      </c>
      <c r="B22" s="143" t="s">
        <v>143</v>
      </c>
      <c r="C22" s="36"/>
      <c r="D22" s="143" t="s">
        <v>107</v>
      </c>
      <c r="E22" s="37"/>
      <c r="F22" s="331"/>
    </row>
    <row r="23" spans="1:6" ht="12.75" customHeight="1">
      <c r="A23" s="144" t="s">
        <v>26</v>
      </c>
      <c r="B23" s="143" t="s">
        <v>144</v>
      </c>
      <c r="C23" s="36"/>
      <c r="D23" s="142" t="s">
        <v>146</v>
      </c>
      <c r="E23" s="37"/>
      <c r="F23" s="331"/>
    </row>
    <row r="24" spans="1:6" ht="12.75" customHeight="1">
      <c r="A24" s="144" t="s">
        <v>27</v>
      </c>
      <c r="B24" s="143" t="s">
        <v>282</v>
      </c>
      <c r="C24" s="145">
        <f>+C25+C26</f>
        <v>100000</v>
      </c>
      <c r="D24" s="143" t="s">
        <v>132</v>
      </c>
      <c r="E24" s="37"/>
      <c r="F24" s="331"/>
    </row>
    <row r="25" spans="1:6" ht="12.75" customHeight="1">
      <c r="A25" s="141" t="s">
        <v>28</v>
      </c>
      <c r="B25" s="142" t="s">
        <v>280</v>
      </c>
      <c r="C25" s="118">
        <v>100000</v>
      </c>
      <c r="D25" s="136" t="s">
        <v>393</v>
      </c>
      <c r="E25" s="122"/>
      <c r="F25" s="331"/>
    </row>
    <row r="26" spans="1:6" ht="12.75" customHeight="1">
      <c r="A26" s="144" t="s">
        <v>29</v>
      </c>
      <c r="B26" s="143" t="s">
        <v>412</v>
      </c>
      <c r="C26" s="36"/>
      <c r="D26" s="138" t="s">
        <v>401</v>
      </c>
      <c r="E26" s="37"/>
      <c r="F26" s="331"/>
    </row>
    <row r="27" spans="1:6" ht="12.75" customHeight="1">
      <c r="A27" s="137" t="s">
        <v>30</v>
      </c>
      <c r="B27" s="143" t="s">
        <v>225</v>
      </c>
      <c r="C27" s="36">
        <v>33302</v>
      </c>
      <c r="D27" s="138" t="s">
        <v>402</v>
      </c>
      <c r="E27" s="37"/>
      <c r="F27" s="331"/>
    </row>
    <row r="28" spans="1:6" ht="12.75" customHeight="1" thickBot="1">
      <c r="A28" s="158" t="s">
        <v>31</v>
      </c>
      <c r="B28" s="142" t="s">
        <v>238</v>
      </c>
      <c r="C28" s="118"/>
      <c r="D28" s="185" t="s">
        <v>434</v>
      </c>
      <c r="E28" s="122">
        <v>27420</v>
      </c>
      <c r="F28" s="331"/>
    </row>
    <row r="29" spans="1:6" ht="21.75" customHeight="1" thickBot="1">
      <c r="A29" s="140" t="s">
        <v>32</v>
      </c>
      <c r="B29" s="65" t="s">
        <v>413</v>
      </c>
      <c r="C29" s="117">
        <f>+C19+C24+C27+C28</f>
        <v>319286</v>
      </c>
      <c r="D29" s="65" t="s">
        <v>414</v>
      </c>
      <c r="E29" s="121">
        <f>SUM(E19:E28)</f>
        <v>127420</v>
      </c>
      <c r="F29" s="331"/>
    </row>
    <row r="30" spans="1:6" ht="13.5" thickBot="1">
      <c r="A30" s="140" t="s">
        <v>33</v>
      </c>
      <c r="B30" s="146" t="s">
        <v>415</v>
      </c>
      <c r="C30" s="147">
        <f>+C18+C29</f>
        <v>2956155</v>
      </c>
      <c r="D30" s="146" t="s">
        <v>416</v>
      </c>
      <c r="E30" s="147">
        <f>+E18+E29</f>
        <v>2913071</v>
      </c>
      <c r="F30" s="331"/>
    </row>
    <row r="31" spans="1:6" ht="13.5" thickBot="1">
      <c r="A31" s="140" t="s">
        <v>34</v>
      </c>
      <c r="B31" s="146" t="s">
        <v>109</v>
      </c>
      <c r="C31" s="147">
        <f>IF(C18-E18&lt;0,E18-C18,"-")</f>
        <v>148782</v>
      </c>
      <c r="D31" s="146" t="s">
        <v>110</v>
      </c>
      <c r="E31" s="147" t="str">
        <f>IF(C18-E18&gt;0,C18-E18,"-")</f>
        <v>-</v>
      </c>
      <c r="F31" s="331"/>
    </row>
    <row r="32" spans="1:6" ht="13.5" thickBot="1">
      <c r="A32" s="140" t="s">
        <v>35</v>
      </c>
      <c r="B32" s="146" t="s">
        <v>147</v>
      </c>
      <c r="C32" s="147"/>
      <c r="D32" s="146" t="s">
        <v>148</v>
      </c>
      <c r="E32" s="147">
        <v>43084</v>
      </c>
      <c r="F32" s="331"/>
    </row>
    <row r="33" spans="2:4" ht="18.75">
      <c r="B33" s="332"/>
      <c r="C33" s="332"/>
      <c r="D33" s="332"/>
    </row>
  </sheetData>
  <sheetProtection/>
  <mergeCells count="3">
    <mergeCell ref="A3:A4"/>
    <mergeCell ref="F1:F32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3. melléklet a 9/2016.(IV.1.)  önkormányzati rendelethez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118">
    <tabColor rgb="FF92D050"/>
  </sheetPr>
  <dimension ref="A1:K158"/>
  <sheetViews>
    <sheetView zoomScaleSheetLayoutView="85" workbookViewId="0" topLeftCell="A136">
      <selection activeCell="E153" sqref="E153"/>
    </sheetView>
  </sheetViews>
  <sheetFormatPr defaultColWidth="9.00390625" defaultRowHeight="12.75"/>
  <cols>
    <col min="1" max="1" width="19.50390625" style="202" customWidth="1"/>
    <col min="2" max="2" width="72.00390625" style="203" customWidth="1"/>
    <col min="3" max="3" width="25.00390625" style="204" customWidth="1"/>
    <col min="4" max="16384" width="9.375" style="2" customWidth="1"/>
  </cols>
  <sheetData>
    <row r="1" spans="1:3" s="1" customFormat="1" ht="16.5" customHeight="1" thickBot="1">
      <c r="A1" s="77"/>
      <c r="B1" s="78"/>
      <c r="C1" s="91"/>
    </row>
    <row r="2" spans="1:3" s="38" customFormat="1" ht="21" customHeight="1">
      <c r="A2" s="160" t="s">
        <v>49</v>
      </c>
      <c r="B2" s="148" t="s">
        <v>136</v>
      </c>
      <c r="C2" s="150" t="s">
        <v>41</v>
      </c>
    </row>
    <row r="3" spans="1:3" s="38" customFormat="1" ht="16.5" thickBot="1">
      <c r="A3" s="79" t="s">
        <v>133</v>
      </c>
      <c r="B3" s="149" t="s">
        <v>288</v>
      </c>
      <c r="C3" s="299" t="s">
        <v>41</v>
      </c>
    </row>
    <row r="4" spans="1:3" s="39" customFormat="1" ht="15.75" customHeight="1" thickBot="1">
      <c r="A4" s="80"/>
      <c r="B4" s="80"/>
      <c r="C4" s="81" t="s">
        <v>42</v>
      </c>
    </row>
    <row r="5" spans="1:3" ht="13.5" thickBot="1">
      <c r="A5" s="161" t="s">
        <v>134</v>
      </c>
      <c r="B5" s="82" t="s">
        <v>43</v>
      </c>
      <c r="C5" s="151" t="s">
        <v>44</v>
      </c>
    </row>
    <row r="6" spans="1:3" s="35" customFormat="1" ht="12.75" customHeight="1" thickBot="1">
      <c r="A6" s="74" t="s">
        <v>354</v>
      </c>
      <c r="B6" s="75" t="s">
        <v>355</v>
      </c>
      <c r="C6" s="76" t="s">
        <v>356</v>
      </c>
    </row>
    <row r="7" spans="1:3" s="35" customFormat="1" ht="15.75" customHeight="1" thickBot="1">
      <c r="A7" s="83"/>
      <c r="B7" s="84" t="s">
        <v>45</v>
      </c>
      <c r="C7" s="152"/>
    </row>
    <row r="8" spans="1:3" s="35" customFormat="1" ht="12" customHeight="1" thickBot="1">
      <c r="A8" s="26" t="s">
        <v>9</v>
      </c>
      <c r="B8" s="20" t="s">
        <v>149</v>
      </c>
      <c r="C8" s="105">
        <f>+C9+C10+C11+C12+C13+C14</f>
        <v>1009213</v>
      </c>
    </row>
    <row r="9" spans="1:3" s="40" customFormat="1" ht="12" customHeight="1">
      <c r="A9" s="186" t="s">
        <v>76</v>
      </c>
      <c r="B9" s="170" t="s">
        <v>150</v>
      </c>
      <c r="C9" s="198">
        <v>235143</v>
      </c>
    </row>
    <row r="10" spans="1:3" s="41" customFormat="1" ht="12" customHeight="1">
      <c r="A10" s="187" t="s">
        <v>77</v>
      </c>
      <c r="B10" s="171" t="s">
        <v>151</v>
      </c>
      <c r="C10" s="109">
        <v>209069</v>
      </c>
    </row>
    <row r="11" spans="1:3" s="41" customFormat="1" ht="12" customHeight="1">
      <c r="A11" s="187" t="s">
        <v>78</v>
      </c>
      <c r="B11" s="171" t="s">
        <v>152</v>
      </c>
      <c r="C11" s="109">
        <v>492485</v>
      </c>
    </row>
    <row r="12" spans="1:3" s="41" customFormat="1" ht="12" customHeight="1">
      <c r="A12" s="187" t="s">
        <v>79</v>
      </c>
      <c r="B12" s="171" t="s">
        <v>153</v>
      </c>
      <c r="C12" s="109">
        <v>26648</v>
      </c>
    </row>
    <row r="13" spans="1:3" s="41" customFormat="1" ht="12" customHeight="1">
      <c r="A13" s="187" t="s">
        <v>100</v>
      </c>
      <c r="B13" s="171" t="s">
        <v>417</v>
      </c>
      <c r="C13" s="109">
        <v>45868</v>
      </c>
    </row>
    <row r="14" spans="1:3" s="40" customFormat="1" ht="12" customHeight="1" thickBot="1">
      <c r="A14" s="188" t="s">
        <v>80</v>
      </c>
      <c r="B14" s="172" t="s">
        <v>358</v>
      </c>
      <c r="C14" s="106"/>
    </row>
    <row r="15" spans="1:3" s="40" customFormat="1" ht="12" customHeight="1" thickBot="1">
      <c r="A15" s="26" t="s">
        <v>10</v>
      </c>
      <c r="B15" s="100" t="s">
        <v>154</v>
      </c>
      <c r="C15" s="105">
        <f>+C16+C17+C18+C19+C20</f>
        <v>722083</v>
      </c>
    </row>
    <row r="16" spans="1:3" s="40" customFormat="1" ht="12" customHeight="1">
      <c r="A16" s="186" t="s">
        <v>82</v>
      </c>
      <c r="B16" s="170" t="s">
        <v>155</v>
      </c>
      <c r="C16" s="107"/>
    </row>
    <row r="17" spans="1:3" s="40" customFormat="1" ht="12" customHeight="1">
      <c r="A17" s="187" t="s">
        <v>83</v>
      </c>
      <c r="B17" s="171" t="s">
        <v>156</v>
      </c>
      <c r="C17" s="106"/>
    </row>
    <row r="18" spans="1:3" s="40" customFormat="1" ht="12" customHeight="1">
      <c r="A18" s="187" t="s">
        <v>84</v>
      </c>
      <c r="B18" s="171" t="s">
        <v>293</v>
      </c>
      <c r="C18" s="106"/>
    </row>
    <row r="19" spans="1:3" s="40" customFormat="1" ht="12" customHeight="1">
      <c r="A19" s="187" t="s">
        <v>85</v>
      </c>
      <c r="B19" s="171" t="s">
        <v>294</v>
      </c>
      <c r="C19" s="106"/>
    </row>
    <row r="20" spans="1:3" s="40" customFormat="1" ht="12" customHeight="1">
      <c r="A20" s="187" t="s">
        <v>86</v>
      </c>
      <c r="B20" s="171" t="s">
        <v>157</v>
      </c>
      <c r="C20" s="301">
        <v>722083</v>
      </c>
    </row>
    <row r="21" spans="1:3" s="41" customFormat="1" ht="12" customHeight="1" thickBot="1">
      <c r="A21" s="188" t="s">
        <v>95</v>
      </c>
      <c r="B21" s="172" t="s">
        <v>158</v>
      </c>
      <c r="C21" s="159">
        <v>46308</v>
      </c>
    </row>
    <row r="22" spans="1:3" s="41" customFormat="1" ht="12" customHeight="1" thickBot="1">
      <c r="A22" s="26" t="s">
        <v>11</v>
      </c>
      <c r="B22" s="20" t="s">
        <v>159</v>
      </c>
      <c r="C22" s="105">
        <f>+C23+C24+C25+C26+C27</f>
        <v>449852</v>
      </c>
    </row>
    <row r="23" spans="1:3" s="41" customFormat="1" ht="12" customHeight="1">
      <c r="A23" s="186" t="s">
        <v>65</v>
      </c>
      <c r="B23" s="170" t="s">
        <v>160</v>
      </c>
      <c r="C23" s="198">
        <v>42436</v>
      </c>
    </row>
    <row r="24" spans="1:3" s="40" customFormat="1" ht="12" customHeight="1">
      <c r="A24" s="187" t="s">
        <v>66</v>
      </c>
      <c r="B24" s="171" t="s">
        <v>161</v>
      </c>
      <c r="C24" s="109"/>
    </row>
    <row r="25" spans="1:3" s="41" customFormat="1" ht="12" customHeight="1">
      <c r="A25" s="187" t="s">
        <v>67</v>
      </c>
      <c r="B25" s="171" t="s">
        <v>295</v>
      </c>
      <c r="C25" s="109"/>
    </row>
    <row r="26" spans="1:3" s="41" customFormat="1" ht="12" customHeight="1">
      <c r="A26" s="187" t="s">
        <v>68</v>
      </c>
      <c r="B26" s="171" t="s">
        <v>296</v>
      </c>
      <c r="C26" s="109"/>
    </row>
    <row r="27" spans="1:3" s="41" customFormat="1" ht="12" customHeight="1">
      <c r="A27" s="187" t="s">
        <v>111</v>
      </c>
      <c r="B27" s="171" t="s">
        <v>162</v>
      </c>
      <c r="C27" s="109">
        <v>407416</v>
      </c>
    </row>
    <row r="28" spans="1:3" s="41" customFormat="1" ht="12" customHeight="1" thickBot="1">
      <c r="A28" s="188" t="s">
        <v>112</v>
      </c>
      <c r="B28" s="172" t="s">
        <v>163</v>
      </c>
      <c r="C28" s="159">
        <v>366430</v>
      </c>
    </row>
    <row r="29" spans="1:3" s="41" customFormat="1" ht="12" customHeight="1" thickBot="1">
      <c r="A29" s="26" t="s">
        <v>113</v>
      </c>
      <c r="B29" s="20" t="s">
        <v>164</v>
      </c>
      <c r="C29" s="110">
        <f>+C30+C34+C35+C36</f>
        <v>305333</v>
      </c>
    </row>
    <row r="30" spans="1:3" s="41" customFormat="1" ht="12" customHeight="1">
      <c r="A30" s="186" t="s">
        <v>165</v>
      </c>
      <c r="B30" s="170" t="s">
        <v>418</v>
      </c>
      <c r="C30" s="165">
        <f>+C31+C32+C33</f>
        <v>269023</v>
      </c>
    </row>
    <row r="31" spans="1:3" s="41" customFormat="1" ht="12" customHeight="1">
      <c r="A31" s="187" t="s">
        <v>166</v>
      </c>
      <c r="B31" s="171" t="s">
        <v>171</v>
      </c>
      <c r="C31" s="109">
        <v>77989</v>
      </c>
    </row>
    <row r="32" spans="1:3" s="41" customFormat="1" ht="12" customHeight="1">
      <c r="A32" s="187" t="s">
        <v>167</v>
      </c>
      <c r="B32" s="171" t="s">
        <v>444</v>
      </c>
      <c r="C32" s="109">
        <v>190869</v>
      </c>
    </row>
    <row r="33" spans="1:3" s="41" customFormat="1" ht="12" customHeight="1">
      <c r="A33" s="187" t="s">
        <v>360</v>
      </c>
      <c r="B33" s="171" t="s">
        <v>441</v>
      </c>
      <c r="C33" s="109">
        <v>165</v>
      </c>
    </row>
    <row r="34" spans="1:3" s="41" customFormat="1" ht="12" customHeight="1">
      <c r="A34" s="187" t="s">
        <v>168</v>
      </c>
      <c r="B34" s="171" t="s">
        <v>172</v>
      </c>
      <c r="C34" s="109">
        <v>26000</v>
      </c>
    </row>
    <row r="35" spans="1:3" s="41" customFormat="1" ht="12" customHeight="1">
      <c r="A35" s="187" t="s">
        <v>169</v>
      </c>
      <c r="B35" s="171" t="s">
        <v>173</v>
      </c>
      <c r="C35" s="109">
        <v>5810</v>
      </c>
    </row>
    <row r="36" spans="1:3" s="41" customFormat="1" ht="12" customHeight="1" thickBot="1">
      <c r="A36" s="188" t="s">
        <v>170</v>
      </c>
      <c r="B36" s="172" t="s">
        <v>174</v>
      </c>
      <c r="C36" s="159">
        <v>4500</v>
      </c>
    </row>
    <row r="37" spans="1:3" s="41" customFormat="1" ht="12" customHeight="1" thickBot="1">
      <c r="A37" s="26" t="s">
        <v>13</v>
      </c>
      <c r="B37" s="20" t="s">
        <v>361</v>
      </c>
      <c r="C37" s="105">
        <f>SUM(C38:C48)</f>
        <v>74504</v>
      </c>
    </row>
    <row r="38" spans="1:3" s="41" customFormat="1" ht="12" customHeight="1">
      <c r="A38" s="186" t="s">
        <v>69</v>
      </c>
      <c r="B38" s="170" t="s">
        <v>177</v>
      </c>
      <c r="C38" s="198">
        <v>21075</v>
      </c>
    </row>
    <row r="39" spans="1:3" s="41" customFormat="1" ht="12" customHeight="1">
      <c r="A39" s="187" t="s">
        <v>70</v>
      </c>
      <c r="B39" s="171" t="s">
        <v>178</v>
      </c>
      <c r="C39" s="109">
        <v>30</v>
      </c>
    </row>
    <row r="40" spans="1:3" s="41" customFormat="1" ht="12" customHeight="1">
      <c r="A40" s="187" t="s">
        <v>71</v>
      </c>
      <c r="B40" s="171" t="s">
        <v>179</v>
      </c>
      <c r="C40" s="109">
        <v>12350</v>
      </c>
    </row>
    <row r="41" spans="1:3" s="41" customFormat="1" ht="12" customHeight="1">
      <c r="A41" s="187" t="s">
        <v>115</v>
      </c>
      <c r="B41" s="171" t="s">
        <v>180</v>
      </c>
      <c r="C41" s="109">
        <v>16575</v>
      </c>
    </row>
    <row r="42" spans="1:3" s="41" customFormat="1" ht="12" customHeight="1">
      <c r="A42" s="187" t="s">
        <v>116</v>
      </c>
      <c r="B42" s="171" t="s">
        <v>181</v>
      </c>
      <c r="C42" s="109"/>
    </row>
    <row r="43" spans="1:3" s="41" customFormat="1" ht="12" customHeight="1">
      <c r="A43" s="187" t="s">
        <v>117</v>
      </c>
      <c r="B43" s="171" t="s">
        <v>182</v>
      </c>
      <c r="C43" s="109">
        <v>8476</v>
      </c>
    </row>
    <row r="44" spans="1:3" s="41" customFormat="1" ht="12" customHeight="1">
      <c r="A44" s="187" t="s">
        <v>118</v>
      </c>
      <c r="B44" s="171" t="s">
        <v>183</v>
      </c>
      <c r="C44" s="109"/>
    </row>
    <row r="45" spans="1:3" s="41" customFormat="1" ht="12" customHeight="1">
      <c r="A45" s="187" t="s">
        <v>119</v>
      </c>
      <c r="B45" s="171" t="s">
        <v>184</v>
      </c>
      <c r="C45" s="109">
        <v>204</v>
      </c>
    </row>
    <row r="46" spans="1:3" s="41" customFormat="1" ht="12" customHeight="1">
      <c r="A46" s="187" t="s">
        <v>175</v>
      </c>
      <c r="B46" s="171" t="s">
        <v>185</v>
      </c>
      <c r="C46" s="109"/>
    </row>
    <row r="47" spans="1:3" s="41" customFormat="1" ht="12" customHeight="1">
      <c r="A47" s="188" t="s">
        <v>176</v>
      </c>
      <c r="B47" s="172" t="s">
        <v>362</v>
      </c>
      <c r="C47" s="159"/>
    </row>
    <row r="48" spans="1:3" s="41" customFormat="1" ht="12" customHeight="1" thickBot="1">
      <c r="A48" s="188" t="s">
        <v>363</v>
      </c>
      <c r="B48" s="172" t="s">
        <v>186</v>
      </c>
      <c r="C48" s="159">
        <v>15794</v>
      </c>
    </row>
    <row r="49" spans="1:3" s="41" customFormat="1" ht="12" customHeight="1" thickBot="1">
      <c r="A49" s="26" t="s">
        <v>14</v>
      </c>
      <c r="B49" s="20" t="s">
        <v>187</v>
      </c>
      <c r="C49" s="105">
        <f>SUM(C50:C54)</f>
        <v>6598</v>
      </c>
    </row>
    <row r="50" spans="1:3" s="41" customFormat="1" ht="12" customHeight="1">
      <c r="A50" s="186" t="s">
        <v>72</v>
      </c>
      <c r="B50" s="170" t="s">
        <v>191</v>
      </c>
      <c r="C50" s="198"/>
    </row>
    <row r="51" spans="1:3" s="41" customFormat="1" ht="12" customHeight="1">
      <c r="A51" s="187" t="s">
        <v>73</v>
      </c>
      <c r="B51" s="171" t="s">
        <v>192</v>
      </c>
      <c r="C51" s="109">
        <v>6494</v>
      </c>
    </row>
    <row r="52" spans="1:3" s="41" customFormat="1" ht="12" customHeight="1">
      <c r="A52" s="187" t="s">
        <v>188</v>
      </c>
      <c r="B52" s="171" t="s">
        <v>193</v>
      </c>
      <c r="C52" s="109">
        <v>48</v>
      </c>
    </row>
    <row r="53" spans="1:3" s="41" customFormat="1" ht="12" customHeight="1">
      <c r="A53" s="187" t="s">
        <v>189</v>
      </c>
      <c r="B53" s="171" t="s">
        <v>194</v>
      </c>
      <c r="C53" s="109">
        <v>56</v>
      </c>
    </row>
    <row r="54" spans="1:3" s="41" customFormat="1" ht="12" customHeight="1" thickBot="1">
      <c r="A54" s="188" t="s">
        <v>190</v>
      </c>
      <c r="B54" s="172" t="s">
        <v>195</v>
      </c>
      <c r="C54" s="159"/>
    </row>
    <row r="55" spans="1:3" s="41" customFormat="1" ht="12" customHeight="1" thickBot="1">
      <c r="A55" s="26" t="s">
        <v>120</v>
      </c>
      <c r="B55" s="20" t="s">
        <v>196</v>
      </c>
      <c r="C55" s="105">
        <f>SUM(C56:C58)</f>
        <v>88235</v>
      </c>
    </row>
    <row r="56" spans="1:3" s="41" customFormat="1" ht="12" customHeight="1">
      <c r="A56" s="186" t="s">
        <v>74</v>
      </c>
      <c r="B56" s="170" t="s">
        <v>197</v>
      </c>
      <c r="C56" s="107"/>
    </row>
    <row r="57" spans="1:3" s="41" customFormat="1" ht="12" customHeight="1">
      <c r="A57" s="187" t="s">
        <v>75</v>
      </c>
      <c r="B57" s="171" t="s">
        <v>297</v>
      </c>
      <c r="C57" s="109">
        <v>14510</v>
      </c>
    </row>
    <row r="58" spans="1:3" s="41" customFormat="1" ht="12" customHeight="1">
      <c r="A58" s="187" t="s">
        <v>200</v>
      </c>
      <c r="B58" s="171" t="s">
        <v>198</v>
      </c>
      <c r="C58" s="109">
        <v>73725</v>
      </c>
    </row>
    <row r="59" spans="1:3" s="41" customFormat="1" ht="12" customHeight="1" thickBot="1">
      <c r="A59" s="188" t="s">
        <v>201</v>
      </c>
      <c r="B59" s="172" t="s">
        <v>199</v>
      </c>
      <c r="C59" s="108"/>
    </row>
    <row r="60" spans="1:3" s="41" customFormat="1" ht="12" customHeight="1" thickBot="1">
      <c r="A60" s="26" t="s">
        <v>16</v>
      </c>
      <c r="B60" s="100" t="s">
        <v>202</v>
      </c>
      <c r="C60" s="105">
        <f>SUM(C61:C63)</f>
        <v>1880</v>
      </c>
    </row>
    <row r="61" spans="1:3" s="41" customFormat="1" ht="12" customHeight="1">
      <c r="A61" s="186" t="s">
        <v>121</v>
      </c>
      <c r="B61" s="170" t="s">
        <v>204</v>
      </c>
      <c r="C61" s="109"/>
    </row>
    <row r="62" spans="1:3" s="41" customFormat="1" ht="12" customHeight="1">
      <c r="A62" s="187" t="s">
        <v>122</v>
      </c>
      <c r="B62" s="171" t="s">
        <v>298</v>
      </c>
      <c r="C62" s="109"/>
    </row>
    <row r="63" spans="1:3" s="41" customFormat="1" ht="12" customHeight="1">
      <c r="A63" s="187" t="s">
        <v>141</v>
      </c>
      <c r="B63" s="171" t="s">
        <v>205</v>
      </c>
      <c r="C63" s="109">
        <v>1880</v>
      </c>
    </row>
    <row r="64" spans="1:3" s="41" customFormat="1" ht="12" customHeight="1" thickBot="1">
      <c r="A64" s="188" t="s">
        <v>203</v>
      </c>
      <c r="B64" s="172" t="s">
        <v>206</v>
      </c>
      <c r="C64" s="109"/>
    </row>
    <row r="65" spans="1:3" s="41" customFormat="1" ht="12" customHeight="1" thickBot="1">
      <c r="A65" s="26" t="s">
        <v>17</v>
      </c>
      <c r="B65" s="20" t="s">
        <v>207</v>
      </c>
      <c r="C65" s="110">
        <f>+C8+C15+C22+C29+C37+C49+C55+C60</f>
        <v>2657698</v>
      </c>
    </row>
    <row r="66" spans="1:3" s="41" customFormat="1" ht="12" customHeight="1" thickBot="1">
      <c r="A66" s="189" t="s">
        <v>286</v>
      </c>
      <c r="B66" s="100" t="s">
        <v>209</v>
      </c>
      <c r="C66" s="105">
        <f>SUM(C67:C69)</f>
        <v>100000</v>
      </c>
    </row>
    <row r="67" spans="1:3" s="41" customFormat="1" ht="12" customHeight="1">
      <c r="A67" s="186" t="s">
        <v>240</v>
      </c>
      <c r="B67" s="170" t="s">
        <v>210</v>
      </c>
      <c r="C67" s="109"/>
    </row>
    <row r="68" spans="1:3" s="41" customFormat="1" ht="12" customHeight="1">
      <c r="A68" s="187" t="s">
        <v>249</v>
      </c>
      <c r="B68" s="171" t="s">
        <v>211</v>
      </c>
      <c r="C68" s="109">
        <v>100000</v>
      </c>
    </row>
    <row r="69" spans="1:3" s="41" customFormat="1" ht="12" customHeight="1" thickBot="1">
      <c r="A69" s="188" t="s">
        <v>250</v>
      </c>
      <c r="B69" s="173" t="s">
        <v>212</v>
      </c>
      <c r="C69" s="109"/>
    </row>
    <row r="70" spans="1:3" s="41" customFormat="1" ht="12" customHeight="1" thickBot="1">
      <c r="A70" s="189" t="s">
        <v>213</v>
      </c>
      <c r="B70" s="100" t="s">
        <v>214</v>
      </c>
      <c r="C70" s="105">
        <f>SUM(C71:C74)</f>
        <v>0</v>
      </c>
    </row>
    <row r="71" spans="1:3" s="41" customFormat="1" ht="12" customHeight="1">
      <c r="A71" s="186" t="s">
        <v>101</v>
      </c>
      <c r="B71" s="170" t="s">
        <v>215</v>
      </c>
      <c r="C71" s="109"/>
    </row>
    <row r="72" spans="1:3" s="41" customFormat="1" ht="12" customHeight="1">
      <c r="A72" s="187" t="s">
        <v>102</v>
      </c>
      <c r="B72" s="171" t="s">
        <v>216</v>
      </c>
      <c r="C72" s="109"/>
    </row>
    <row r="73" spans="1:3" s="41" customFormat="1" ht="12" customHeight="1">
      <c r="A73" s="187" t="s">
        <v>241</v>
      </c>
      <c r="B73" s="171" t="s">
        <v>217</v>
      </c>
      <c r="C73" s="109"/>
    </row>
    <row r="74" spans="1:3" s="41" customFormat="1" ht="12" customHeight="1" thickBot="1">
      <c r="A74" s="188" t="s">
        <v>242</v>
      </c>
      <c r="B74" s="172" t="s">
        <v>218</v>
      </c>
      <c r="C74" s="109"/>
    </row>
    <row r="75" spans="1:3" s="41" customFormat="1" ht="12" customHeight="1" thickBot="1">
      <c r="A75" s="189" t="s">
        <v>219</v>
      </c>
      <c r="B75" s="100" t="s">
        <v>220</v>
      </c>
      <c r="C75" s="105">
        <f>SUM(C76:C77)</f>
        <v>187578</v>
      </c>
    </row>
    <row r="76" spans="1:3" s="41" customFormat="1" ht="12" customHeight="1">
      <c r="A76" s="186" t="s">
        <v>243</v>
      </c>
      <c r="B76" s="170" t="s">
        <v>221</v>
      </c>
      <c r="C76" s="109">
        <v>187578</v>
      </c>
    </row>
    <row r="77" spans="1:3" s="41" customFormat="1" ht="12" customHeight="1" thickBot="1">
      <c r="A77" s="188" t="s">
        <v>244</v>
      </c>
      <c r="B77" s="172" t="s">
        <v>222</v>
      </c>
      <c r="C77" s="109"/>
    </row>
    <row r="78" spans="1:3" s="40" customFormat="1" ht="12" customHeight="1" thickBot="1">
      <c r="A78" s="189" t="s">
        <v>223</v>
      </c>
      <c r="B78" s="100" t="s">
        <v>224</v>
      </c>
      <c r="C78" s="105">
        <f>SUM(C79:C81)</f>
        <v>33302</v>
      </c>
    </row>
    <row r="79" spans="1:3" s="41" customFormat="1" ht="12" customHeight="1">
      <c r="A79" s="186" t="s">
        <v>245</v>
      </c>
      <c r="B79" s="170" t="s">
        <v>225</v>
      </c>
      <c r="C79" s="109">
        <v>33302</v>
      </c>
    </row>
    <row r="80" spans="1:3" s="41" customFormat="1" ht="12" customHeight="1">
      <c r="A80" s="187" t="s">
        <v>246</v>
      </c>
      <c r="B80" s="171" t="s">
        <v>226</v>
      </c>
      <c r="C80" s="109"/>
    </row>
    <row r="81" spans="1:3" s="41" customFormat="1" ht="12" customHeight="1" thickBot="1">
      <c r="A81" s="188" t="s">
        <v>247</v>
      </c>
      <c r="B81" s="172" t="s">
        <v>227</v>
      </c>
      <c r="C81" s="109"/>
    </row>
    <row r="82" spans="1:3" s="41" customFormat="1" ht="12" customHeight="1" thickBot="1">
      <c r="A82" s="189" t="s">
        <v>228</v>
      </c>
      <c r="B82" s="100" t="s">
        <v>248</v>
      </c>
      <c r="C82" s="105">
        <f>SUM(C83:C86)</f>
        <v>0</v>
      </c>
    </row>
    <row r="83" spans="1:3" s="41" customFormat="1" ht="12" customHeight="1">
      <c r="A83" s="190" t="s">
        <v>229</v>
      </c>
      <c r="B83" s="170" t="s">
        <v>230</v>
      </c>
      <c r="C83" s="109"/>
    </row>
    <row r="84" spans="1:3" s="41" customFormat="1" ht="12" customHeight="1">
      <c r="A84" s="191" t="s">
        <v>231</v>
      </c>
      <c r="B84" s="171" t="s">
        <v>232</v>
      </c>
      <c r="C84" s="109"/>
    </row>
    <row r="85" spans="1:3" s="41" customFormat="1" ht="12" customHeight="1">
      <c r="A85" s="191" t="s">
        <v>233</v>
      </c>
      <c r="B85" s="171" t="s">
        <v>234</v>
      </c>
      <c r="C85" s="109"/>
    </row>
    <row r="86" spans="1:3" s="40" customFormat="1" ht="12" customHeight="1" thickBot="1">
      <c r="A86" s="192" t="s">
        <v>235</v>
      </c>
      <c r="B86" s="172" t="s">
        <v>236</v>
      </c>
      <c r="C86" s="109"/>
    </row>
    <row r="87" spans="1:3" s="40" customFormat="1" ht="12" customHeight="1" thickBot="1">
      <c r="A87" s="189" t="s">
        <v>237</v>
      </c>
      <c r="B87" s="100" t="s">
        <v>366</v>
      </c>
      <c r="C87" s="199"/>
    </row>
    <row r="88" spans="1:3" s="40" customFormat="1" ht="12" customHeight="1" thickBot="1">
      <c r="A88" s="189" t="s">
        <v>419</v>
      </c>
      <c r="B88" s="100" t="s">
        <v>238</v>
      </c>
      <c r="C88" s="199"/>
    </row>
    <row r="89" spans="1:3" s="40" customFormat="1" ht="12" customHeight="1" thickBot="1">
      <c r="A89" s="189" t="s">
        <v>420</v>
      </c>
      <c r="B89" s="177" t="s">
        <v>367</v>
      </c>
      <c r="C89" s="110">
        <f>+C66+C70+C75+C78+C82+C88+C87</f>
        <v>320880</v>
      </c>
    </row>
    <row r="90" spans="1:3" s="40" customFormat="1" ht="12" customHeight="1" thickBot="1">
      <c r="A90" s="193" t="s">
        <v>421</v>
      </c>
      <c r="B90" s="178" t="s">
        <v>422</v>
      </c>
      <c r="C90" s="110">
        <f>+C65+C89</f>
        <v>2978578</v>
      </c>
    </row>
    <row r="91" spans="1:3" s="41" customFormat="1" ht="15" customHeight="1" thickBot="1">
      <c r="A91" s="85"/>
      <c r="B91" s="86"/>
      <c r="C91" s="153"/>
    </row>
    <row r="92" spans="1:3" s="35" customFormat="1" ht="16.5" customHeight="1" thickBot="1">
      <c r="A92" s="87"/>
      <c r="B92" s="88" t="s">
        <v>46</v>
      </c>
      <c r="C92" s="154"/>
    </row>
    <row r="93" spans="1:3" s="42" customFormat="1" ht="12" customHeight="1" thickBot="1">
      <c r="A93" s="162" t="s">
        <v>9</v>
      </c>
      <c r="B93" s="25" t="s">
        <v>433</v>
      </c>
      <c r="C93" s="104">
        <f>+C94+C95+C96+C97+C98+C111</f>
        <v>1165027</v>
      </c>
    </row>
    <row r="94" spans="1:3" ht="12" customHeight="1">
      <c r="A94" s="194" t="s">
        <v>76</v>
      </c>
      <c r="B94" s="9" t="s">
        <v>38</v>
      </c>
      <c r="C94" s="305">
        <v>416270</v>
      </c>
    </row>
    <row r="95" spans="1:3" ht="12" customHeight="1">
      <c r="A95" s="187" t="s">
        <v>77</v>
      </c>
      <c r="B95" s="7" t="s">
        <v>123</v>
      </c>
      <c r="C95" s="301">
        <v>71693</v>
      </c>
    </row>
    <row r="96" spans="1:3" ht="12" customHeight="1">
      <c r="A96" s="187" t="s">
        <v>78</v>
      </c>
      <c r="B96" s="7" t="s">
        <v>99</v>
      </c>
      <c r="C96" s="159">
        <v>292553</v>
      </c>
    </row>
    <row r="97" spans="1:3" ht="12" customHeight="1">
      <c r="A97" s="187" t="s">
        <v>79</v>
      </c>
      <c r="B97" s="10" t="s">
        <v>124</v>
      </c>
      <c r="C97" s="159">
        <v>39400</v>
      </c>
    </row>
    <row r="98" spans="1:3" ht="12" customHeight="1">
      <c r="A98" s="187" t="s">
        <v>90</v>
      </c>
      <c r="B98" s="18" t="s">
        <v>125</v>
      </c>
      <c r="C98" s="159">
        <v>190313</v>
      </c>
    </row>
    <row r="99" spans="1:3" ht="12" customHeight="1">
      <c r="A99" s="187" t="s">
        <v>80</v>
      </c>
      <c r="B99" s="7" t="s">
        <v>423</v>
      </c>
      <c r="C99" s="159">
        <v>9233</v>
      </c>
    </row>
    <row r="100" spans="1:3" ht="12" customHeight="1">
      <c r="A100" s="187" t="s">
        <v>81</v>
      </c>
      <c r="B100" s="67" t="s">
        <v>371</v>
      </c>
      <c r="C100" s="159"/>
    </row>
    <row r="101" spans="1:3" ht="12" customHeight="1">
      <c r="A101" s="187" t="s">
        <v>91</v>
      </c>
      <c r="B101" s="67" t="s">
        <v>372</v>
      </c>
      <c r="C101" s="159">
        <v>816</v>
      </c>
    </row>
    <row r="102" spans="1:3" ht="12" customHeight="1">
      <c r="A102" s="187" t="s">
        <v>92</v>
      </c>
      <c r="B102" s="67" t="s">
        <v>254</v>
      </c>
      <c r="C102" s="159"/>
    </row>
    <row r="103" spans="1:3" ht="12" customHeight="1">
      <c r="A103" s="187" t="s">
        <v>93</v>
      </c>
      <c r="B103" s="68" t="s">
        <v>255</v>
      </c>
      <c r="C103" s="159"/>
    </row>
    <row r="104" spans="1:3" ht="12" customHeight="1">
      <c r="A104" s="187" t="s">
        <v>94</v>
      </c>
      <c r="B104" s="68" t="s">
        <v>256</v>
      </c>
      <c r="C104" s="159"/>
    </row>
    <row r="105" spans="1:3" ht="12" customHeight="1">
      <c r="A105" s="187" t="s">
        <v>96</v>
      </c>
      <c r="B105" s="67" t="s">
        <v>257</v>
      </c>
      <c r="C105" s="159">
        <v>119359</v>
      </c>
    </row>
    <row r="106" spans="1:3" ht="12" customHeight="1">
      <c r="A106" s="187" t="s">
        <v>126</v>
      </c>
      <c r="B106" s="67" t="s">
        <v>258</v>
      </c>
      <c r="C106" s="159"/>
    </row>
    <row r="107" spans="1:3" ht="12" customHeight="1">
      <c r="A107" s="187" t="s">
        <v>252</v>
      </c>
      <c r="B107" s="68" t="s">
        <v>259</v>
      </c>
      <c r="C107" s="159">
        <v>3050</v>
      </c>
    </row>
    <row r="108" spans="1:3" ht="12" customHeight="1">
      <c r="A108" s="195" t="s">
        <v>253</v>
      </c>
      <c r="B108" s="69" t="s">
        <v>260</v>
      </c>
      <c r="C108" s="159"/>
    </row>
    <row r="109" spans="1:3" ht="12" customHeight="1">
      <c r="A109" s="187" t="s">
        <v>373</v>
      </c>
      <c r="B109" s="69" t="s">
        <v>261</v>
      </c>
      <c r="C109" s="159"/>
    </row>
    <row r="110" spans="1:3" ht="12" customHeight="1">
      <c r="A110" s="187" t="s">
        <v>374</v>
      </c>
      <c r="B110" s="68" t="s">
        <v>262</v>
      </c>
      <c r="C110" s="109">
        <v>57855</v>
      </c>
    </row>
    <row r="111" spans="1:3" ht="12" customHeight="1">
      <c r="A111" s="187" t="s">
        <v>375</v>
      </c>
      <c r="B111" s="10" t="s">
        <v>39</v>
      </c>
      <c r="C111" s="109">
        <f>SUM(C112:C113)</f>
        <v>154798</v>
      </c>
    </row>
    <row r="112" spans="1:3" ht="12" customHeight="1">
      <c r="A112" s="188" t="s">
        <v>376</v>
      </c>
      <c r="B112" s="7" t="s">
        <v>424</v>
      </c>
      <c r="C112" s="159">
        <v>109079</v>
      </c>
    </row>
    <row r="113" spans="1:3" ht="12" customHeight="1" thickBot="1">
      <c r="A113" s="196" t="s">
        <v>378</v>
      </c>
      <c r="B113" s="70" t="s">
        <v>425</v>
      </c>
      <c r="C113" s="318">
        <v>45719</v>
      </c>
    </row>
    <row r="114" spans="1:3" ht="12" customHeight="1" thickBot="1">
      <c r="A114" s="26" t="s">
        <v>10</v>
      </c>
      <c r="B114" s="24" t="s">
        <v>263</v>
      </c>
      <c r="C114" s="105">
        <f>+C115+C117+C119</f>
        <v>410185</v>
      </c>
    </row>
    <row r="115" spans="1:3" ht="12" customHeight="1">
      <c r="A115" s="186" t="s">
        <v>82</v>
      </c>
      <c r="B115" s="7" t="s">
        <v>139</v>
      </c>
      <c r="C115" s="198">
        <v>155246</v>
      </c>
    </row>
    <row r="116" spans="1:3" ht="12" customHeight="1">
      <c r="A116" s="186" t="s">
        <v>83</v>
      </c>
      <c r="B116" s="11" t="s">
        <v>267</v>
      </c>
      <c r="C116" s="198">
        <v>75759</v>
      </c>
    </row>
    <row r="117" spans="1:3" ht="12" customHeight="1">
      <c r="A117" s="186" t="s">
        <v>84</v>
      </c>
      <c r="B117" s="11" t="s">
        <v>127</v>
      </c>
      <c r="C117" s="109">
        <v>233226</v>
      </c>
    </row>
    <row r="118" spans="1:3" ht="12" customHeight="1">
      <c r="A118" s="186" t="s">
        <v>85</v>
      </c>
      <c r="B118" s="11" t="s">
        <v>268</v>
      </c>
      <c r="C118" s="306">
        <v>228603</v>
      </c>
    </row>
    <row r="119" spans="1:3" ht="12" customHeight="1">
      <c r="A119" s="186" t="s">
        <v>86</v>
      </c>
      <c r="B119" s="102" t="s">
        <v>142</v>
      </c>
      <c r="C119" s="306">
        <v>21713</v>
      </c>
    </row>
    <row r="120" spans="1:3" ht="12" customHeight="1">
      <c r="A120" s="186" t="s">
        <v>95</v>
      </c>
      <c r="B120" s="101" t="s">
        <v>299</v>
      </c>
      <c r="C120" s="306"/>
    </row>
    <row r="121" spans="1:3" ht="12" customHeight="1">
      <c r="A121" s="186" t="s">
        <v>97</v>
      </c>
      <c r="B121" s="166" t="s">
        <v>273</v>
      </c>
      <c r="C121" s="306"/>
    </row>
    <row r="122" spans="1:3" ht="12" customHeight="1">
      <c r="A122" s="186" t="s">
        <v>128</v>
      </c>
      <c r="B122" s="68" t="s">
        <v>256</v>
      </c>
      <c r="C122" s="306"/>
    </row>
    <row r="123" spans="1:3" ht="12" customHeight="1">
      <c r="A123" s="186" t="s">
        <v>129</v>
      </c>
      <c r="B123" s="68" t="s">
        <v>272</v>
      </c>
      <c r="C123" s="306"/>
    </row>
    <row r="124" spans="1:3" ht="12" customHeight="1">
      <c r="A124" s="186" t="s">
        <v>130</v>
      </c>
      <c r="B124" s="68" t="s">
        <v>271</v>
      </c>
      <c r="C124" s="306">
        <v>3419</v>
      </c>
    </row>
    <row r="125" spans="1:3" ht="12" customHeight="1">
      <c r="A125" s="186" t="s">
        <v>264</v>
      </c>
      <c r="B125" s="68" t="s">
        <v>259</v>
      </c>
      <c r="C125" s="93"/>
    </row>
    <row r="126" spans="1:3" ht="12" customHeight="1">
      <c r="A126" s="186" t="s">
        <v>265</v>
      </c>
      <c r="B126" s="68" t="s">
        <v>270</v>
      </c>
      <c r="C126" s="93"/>
    </row>
    <row r="127" spans="1:3" ht="12" customHeight="1" thickBot="1">
      <c r="A127" s="195" t="s">
        <v>266</v>
      </c>
      <c r="B127" s="68" t="s">
        <v>269</v>
      </c>
      <c r="C127" s="315">
        <v>18294</v>
      </c>
    </row>
    <row r="128" spans="1:3" ht="12" customHeight="1" thickBot="1">
      <c r="A128" s="26" t="s">
        <v>11</v>
      </c>
      <c r="B128" s="64" t="s">
        <v>380</v>
      </c>
      <c r="C128" s="105">
        <f>+C93+C114</f>
        <v>1575212</v>
      </c>
    </row>
    <row r="129" spans="1:3" ht="12" customHeight="1" thickBot="1">
      <c r="A129" s="26" t="s">
        <v>12</v>
      </c>
      <c r="B129" s="64" t="s">
        <v>381</v>
      </c>
      <c r="C129" s="105">
        <f>+C130+C131+C132</f>
        <v>176577</v>
      </c>
    </row>
    <row r="130" spans="1:3" s="42" customFormat="1" ht="12" customHeight="1">
      <c r="A130" s="186" t="s">
        <v>165</v>
      </c>
      <c r="B130" s="8" t="s">
        <v>426</v>
      </c>
      <c r="C130" s="306">
        <v>76577</v>
      </c>
    </row>
    <row r="131" spans="1:3" ht="12" customHeight="1">
      <c r="A131" s="186" t="s">
        <v>168</v>
      </c>
      <c r="B131" s="8" t="s">
        <v>383</v>
      </c>
      <c r="C131" s="93">
        <v>100000</v>
      </c>
    </row>
    <row r="132" spans="1:3" ht="12" customHeight="1" thickBot="1">
      <c r="A132" s="195" t="s">
        <v>169</v>
      </c>
      <c r="B132" s="6" t="s">
        <v>427</v>
      </c>
      <c r="C132" s="93"/>
    </row>
    <row r="133" spans="1:3" ht="12" customHeight="1" thickBot="1">
      <c r="A133" s="26" t="s">
        <v>13</v>
      </c>
      <c r="B133" s="64" t="s">
        <v>385</v>
      </c>
      <c r="C133" s="105">
        <f>+C134+C135+C136+C137+C138+C139</f>
        <v>0</v>
      </c>
    </row>
    <row r="134" spans="1:3" ht="12" customHeight="1">
      <c r="A134" s="186" t="s">
        <v>69</v>
      </c>
      <c r="B134" s="8" t="s">
        <v>386</v>
      </c>
      <c r="C134" s="93"/>
    </row>
    <row r="135" spans="1:3" ht="12" customHeight="1">
      <c r="A135" s="186" t="s">
        <v>70</v>
      </c>
      <c r="B135" s="8" t="s">
        <v>387</v>
      </c>
      <c r="C135" s="93"/>
    </row>
    <row r="136" spans="1:3" ht="12" customHeight="1">
      <c r="A136" s="186" t="s">
        <v>71</v>
      </c>
      <c r="B136" s="8" t="s">
        <v>388</v>
      </c>
      <c r="C136" s="93"/>
    </row>
    <row r="137" spans="1:3" ht="12" customHeight="1">
      <c r="A137" s="186" t="s">
        <v>115</v>
      </c>
      <c r="B137" s="8" t="s">
        <v>428</v>
      </c>
      <c r="C137" s="93"/>
    </row>
    <row r="138" spans="1:3" ht="12" customHeight="1">
      <c r="A138" s="186" t="s">
        <v>116</v>
      </c>
      <c r="B138" s="8" t="s">
        <v>390</v>
      </c>
      <c r="C138" s="93"/>
    </row>
    <row r="139" spans="1:3" s="42" customFormat="1" ht="12" customHeight="1" thickBot="1">
      <c r="A139" s="195" t="s">
        <v>117</v>
      </c>
      <c r="B139" s="6" t="s">
        <v>391</v>
      </c>
      <c r="C139" s="93"/>
    </row>
    <row r="140" spans="1:11" ht="12" customHeight="1" thickBot="1">
      <c r="A140" s="26" t="s">
        <v>14</v>
      </c>
      <c r="B140" s="64" t="s">
        <v>429</v>
      </c>
      <c r="C140" s="110">
        <f>+C141+C142+C144+C145+C143</f>
        <v>27420</v>
      </c>
      <c r="K140" s="92"/>
    </row>
    <row r="141" spans="1:3" ht="12.75">
      <c r="A141" s="186" t="s">
        <v>72</v>
      </c>
      <c r="B141" s="8" t="s">
        <v>274</v>
      </c>
      <c r="C141" s="93"/>
    </row>
    <row r="142" spans="1:3" ht="12" customHeight="1">
      <c r="A142" s="186" t="s">
        <v>73</v>
      </c>
      <c r="B142" s="8" t="s">
        <v>275</v>
      </c>
      <c r="C142" s="93">
        <v>27420</v>
      </c>
    </row>
    <row r="143" spans="1:3" ht="12" customHeight="1">
      <c r="A143" s="186" t="s">
        <v>188</v>
      </c>
      <c r="B143" s="8" t="s">
        <v>430</v>
      </c>
      <c r="C143" s="93"/>
    </row>
    <row r="144" spans="1:3" s="42" customFormat="1" ht="12" customHeight="1">
      <c r="A144" s="186" t="s">
        <v>189</v>
      </c>
      <c r="B144" s="8" t="s">
        <v>393</v>
      </c>
      <c r="C144" s="93"/>
    </row>
    <row r="145" spans="1:3" s="42" customFormat="1" ht="12" customHeight="1" thickBot="1">
      <c r="A145" s="195" t="s">
        <v>190</v>
      </c>
      <c r="B145" s="6" t="s">
        <v>285</v>
      </c>
      <c r="C145" s="93"/>
    </row>
    <row r="146" spans="1:3" s="42" customFormat="1" ht="12" customHeight="1" thickBot="1">
      <c r="A146" s="26" t="s">
        <v>15</v>
      </c>
      <c r="B146" s="64" t="s">
        <v>394</v>
      </c>
      <c r="C146" s="112">
        <f>+C147+C148+C149+C150+C151</f>
        <v>0</v>
      </c>
    </row>
    <row r="147" spans="1:3" s="42" customFormat="1" ht="12" customHeight="1">
      <c r="A147" s="186" t="s">
        <v>74</v>
      </c>
      <c r="B147" s="8" t="s">
        <v>395</v>
      </c>
      <c r="C147" s="93"/>
    </row>
    <row r="148" spans="1:3" s="42" customFormat="1" ht="12" customHeight="1">
      <c r="A148" s="186" t="s">
        <v>75</v>
      </c>
      <c r="B148" s="8" t="s">
        <v>396</v>
      </c>
      <c r="C148" s="93"/>
    </row>
    <row r="149" spans="1:3" s="42" customFormat="1" ht="12" customHeight="1">
      <c r="A149" s="186" t="s">
        <v>200</v>
      </c>
      <c r="B149" s="8" t="s">
        <v>397</v>
      </c>
      <c r="C149" s="93"/>
    </row>
    <row r="150" spans="1:3" s="42" customFormat="1" ht="12" customHeight="1">
      <c r="A150" s="186" t="s">
        <v>201</v>
      </c>
      <c r="B150" s="8" t="s">
        <v>431</v>
      </c>
      <c r="C150" s="93"/>
    </row>
    <row r="151" spans="1:3" ht="12.75" customHeight="1" thickBot="1">
      <c r="A151" s="195" t="s">
        <v>399</v>
      </c>
      <c r="B151" s="6" t="s">
        <v>400</v>
      </c>
      <c r="C151" s="94"/>
    </row>
    <row r="152" spans="1:3" ht="12.75" customHeight="1" thickBot="1">
      <c r="A152" s="300" t="s">
        <v>16</v>
      </c>
      <c r="B152" s="64" t="s">
        <v>401</v>
      </c>
      <c r="C152" s="112"/>
    </row>
    <row r="153" spans="1:3" ht="12.75" customHeight="1" thickBot="1">
      <c r="A153" s="300" t="s">
        <v>17</v>
      </c>
      <c r="B153" s="64" t="s">
        <v>402</v>
      </c>
      <c r="C153" s="112"/>
    </row>
    <row r="154" spans="1:3" ht="12" customHeight="1" thickBot="1">
      <c r="A154" s="26" t="s">
        <v>18</v>
      </c>
      <c r="B154" s="64" t="s">
        <v>403</v>
      </c>
      <c r="C154" s="180">
        <f>+C129+C133+C140+C146+C152+C153</f>
        <v>203997</v>
      </c>
    </row>
    <row r="155" spans="1:3" ht="15" customHeight="1" thickBot="1">
      <c r="A155" s="197" t="s">
        <v>19</v>
      </c>
      <c r="B155" s="155" t="s">
        <v>404</v>
      </c>
      <c r="C155" s="180">
        <f>+C128+C154</f>
        <v>1779209</v>
      </c>
    </row>
    <row r="156" ht="13.5" thickBot="1"/>
    <row r="157" spans="1:3" ht="15" customHeight="1" thickBot="1">
      <c r="A157" s="89" t="s">
        <v>432</v>
      </c>
      <c r="B157" s="90"/>
      <c r="C157" s="63">
        <v>2</v>
      </c>
    </row>
    <row r="158" spans="1:3" ht="14.25" customHeight="1" thickBot="1">
      <c r="A158" s="89" t="s">
        <v>135</v>
      </c>
      <c r="B158" s="90"/>
      <c r="C158" s="63">
        <v>303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&amp;R4. melléklet a 9/2016.(IV.1.)  önkormányzati rendelethez</oddHeader>
  </headerFooter>
  <rowBreaks count="1" manualBreakCount="1">
    <brk id="9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136">
    <tabColor rgb="FF92D050"/>
  </sheetPr>
  <dimension ref="A1:K158"/>
  <sheetViews>
    <sheetView zoomScaleSheetLayoutView="85" workbookViewId="0" topLeftCell="A82">
      <selection activeCell="F98" sqref="F98:F99"/>
    </sheetView>
  </sheetViews>
  <sheetFormatPr defaultColWidth="9.00390625" defaultRowHeight="12.75"/>
  <cols>
    <col min="1" max="1" width="19.50390625" style="202" customWidth="1"/>
    <col min="2" max="2" width="72.00390625" style="203" customWidth="1"/>
    <col min="3" max="3" width="25.00390625" style="204" customWidth="1"/>
    <col min="4" max="16384" width="9.375" style="2" customWidth="1"/>
  </cols>
  <sheetData>
    <row r="1" spans="1:3" s="1" customFormat="1" ht="16.5" customHeight="1" thickBot="1">
      <c r="A1" s="77"/>
      <c r="B1" s="78"/>
      <c r="C1" s="91"/>
    </row>
    <row r="2" spans="1:3" s="38" customFormat="1" ht="21" customHeight="1">
      <c r="A2" s="160" t="s">
        <v>49</v>
      </c>
      <c r="B2" s="148" t="s">
        <v>136</v>
      </c>
      <c r="C2" s="150" t="s">
        <v>41</v>
      </c>
    </row>
    <row r="3" spans="1:3" s="38" customFormat="1" ht="16.5" thickBot="1">
      <c r="A3" s="79" t="s">
        <v>133</v>
      </c>
      <c r="B3" s="149" t="s">
        <v>300</v>
      </c>
      <c r="C3" s="299" t="s">
        <v>47</v>
      </c>
    </row>
    <row r="4" spans="1:3" s="39" customFormat="1" ht="15.75" customHeight="1" thickBot="1">
      <c r="A4" s="80"/>
      <c r="B4" s="80"/>
      <c r="C4" s="81" t="s">
        <v>42</v>
      </c>
    </row>
    <row r="5" spans="1:3" ht="13.5" thickBot="1">
      <c r="A5" s="161" t="s">
        <v>134</v>
      </c>
      <c r="B5" s="82" t="s">
        <v>43</v>
      </c>
      <c r="C5" s="151" t="s">
        <v>44</v>
      </c>
    </row>
    <row r="6" spans="1:3" s="35" customFormat="1" ht="12.75" customHeight="1" thickBot="1">
      <c r="A6" s="74" t="s">
        <v>354</v>
      </c>
      <c r="B6" s="75" t="s">
        <v>355</v>
      </c>
      <c r="C6" s="76" t="s">
        <v>356</v>
      </c>
    </row>
    <row r="7" spans="1:3" s="35" customFormat="1" ht="15.75" customHeight="1" thickBot="1">
      <c r="A7" s="83"/>
      <c r="B7" s="84" t="s">
        <v>45</v>
      </c>
      <c r="C7" s="152"/>
    </row>
    <row r="8" spans="1:3" s="35" customFormat="1" ht="12" customHeight="1" thickBot="1">
      <c r="A8" s="26" t="s">
        <v>9</v>
      </c>
      <c r="B8" s="20" t="s">
        <v>149</v>
      </c>
      <c r="C8" s="105">
        <f>+C9+C10+C11+C12+C13+C14</f>
        <v>995500</v>
      </c>
    </row>
    <row r="9" spans="1:3" s="40" customFormat="1" ht="12" customHeight="1">
      <c r="A9" s="186" t="s">
        <v>76</v>
      </c>
      <c r="B9" s="170" t="s">
        <v>150</v>
      </c>
      <c r="C9" s="198">
        <v>235143</v>
      </c>
    </row>
    <row r="10" spans="1:3" s="41" customFormat="1" ht="12" customHeight="1">
      <c r="A10" s="187" t="s">
        <v>77</v>
      </c>
      <c r="B10" s="171" t="s">
        <v>151</v>
      </c>
      <c r="C10" s="109">
        <v>209069</v>
      </c>
    </row>
    <row r="11" spans="1:3" s="41" customFormat="1" ht="12" customHeight="1">
      <c r="A11" s="187" t="s">
        <v>78</v>
      </c>
      <c r="B11" s="171" t="s">
        <v>152</v>
      </c>
      <c r="C11" s="109">
        <v>492485</v>
      </c>
    </row>
    <row r="12" spans="1:3" s="41" customFormat="1" ht="12" customHeight="1">
      <c r="A12" s="187" t="s">
        <v>79</v>
      </c>
      <c r="B12" s="171" t="s">
        <v>153</v>
      </c>
      <c r="C12" s="109">
        <v>26648</v>
      </c>
    </row>
    <row r="13" spans="1:3" s="41" customFormat="1" ht="12" customHeight="1">
      <c r="A13" s="187" t="s">
        <v>100</v>
      </c>
      <c r="B13" s="171" t="s">
        <v>417</v>
      </c>
      <c r="C13" s="109">
        <v>32155</v>
      </c>
    </row>
    <row r="14" spans="1:3" s="40" customFormat="1" ht="12" customHeight="1" thickBot="1">
      <c r="A14" s="188" t="s">
        <v>80</v>
      </c>
      <c r="B14" s="172" t="s">
        <v>358</v>
      </c>
      <c r="C14" s="301"/>
    </row>
    <row r="15" spans="1:3" s="40" customFormat="1" ht="12" customHeight="1" thickBot="1">
      <c r="A15" s="26" t="s">
        <v>10</v>
      </c>
      <c r="B15" s="100" t="s">
        <v>154</v>
      </c>
      <c r="C15" s="105">
        <f>+C16+C17+C18+C19+C20</f>
        <v>573377</v>
      </c>
    </row>
    <row r="16" spans="1:3" s="40" customFormat="1" ht="12" customHeight="1">
      <c r="A16" s="186" t="s">
        <v>82</v>
      </c>
      <c r="B16" s="170" t="s">
        <v>155</v>
      </c>
      <c r="C16" s="107"/>
    </row>
    <row r="17" spans="1:3" s="40" customFormat="1" ht="12" customHeight="1">
      <c r="A17" s="187" t="s">
        <v>83</v>
      </c>
      <c r="B17" s="171" t="s">
        <v>156</v>
      </c>
      <c r="C17" s="106"/>
    </row>
    <row r="18" spans="1:3" s="40" customFormat="1" ht="12" customHeight="1">
      <c r="A18" s="187" t="s">
        <v>84</v>
      </c>
      <c r="B18" s="171" t="s">
        <v>293</v>
      </c>
      <c r="C18" s="106"/>
    </row>
    <row r="19" spans="1:3" s="40" customFormat="1" ht="12" customHeight="1">
      <c r="A19" s="187" t="s">
        <v>85</v>
      </c>
      <c r="B19" s="171" t="s">
        <v>294</v>
      </c>
      <c r="C19" s="106"/>
    </row>
    <row r="20" spans="1:3" s="40" customFormat="1" ht="12" customHeight="1">
      <c r="A20" s="187" t="s">
        <v>86</v>
      </c>
      <c r="B20" s="171" t="s">
        <v>157</v>
      </c>
      <c r="C20" s="301">
        <v>573377</v>
      </c>
    </row>
    <row r="21" spans="1:3" s="41" customFormat="1" ht="12" customHeight="1" thickBot="1">
      <c r="A21" s="188" t="s">
        <v>95</v>
      </c>
      <c r="B21" s="172" t="s">
        <v>158</v>
      </c>
      <c r="C21" s="108">
        <v>38742</v>
      </c>
    </row>
    <row r="22" spans="1:3" s="41" customFormat="1" ht="12" customHeight="1" thickBot="1">
      <c r="A22" s="26" t="s">
        <v>11</v>
      </c>
      <c r="B22" s="20" t="s">
        <v>159</v>
      </c>
      <c r="C22" s="105">
        <f>+C23+C24+C25+C26+C27</f>
        <v>412704</v>
      </c>
    </row>
    <row r="23" spans="1:3" s="41" customFormat="1" ht="12" customHeight="1">
      <c r="A23" s="186" t="s">
        <v>65</v>
      </c>
      <c r="B23" s="170" t="s">
        <v>160</v>
      </c>
      <c r="C23" s="198">
        <v>42436</v>
      </c>
    </row>
    <row r="24" spans="1:3" s="40" customFormat="1" ht="12" customHeight="1">
      <c r="A24" s="187" t="s">
        <v>66</v>
      </c>
      <c r="B24" s="171" t="s">
        <v>161</v>
      </c>
      <c r="C24" s="109"/>
    </row>
    <row r="25" spans="1:3" s="41" customFormat="1" ht="12" customHeight="1">
      <c r="A25" s="187" t="s">
        <v>67</v>
      </c>
      <c r="B25" s="171" t="s">
        <v>295</v>
      </c>
      <c r="C25" s="109"/>
    </row>
    <row r="26" spans="1:3" s="41" customFormat="1" ht="12" customHeight="1">
      <c r="A26" s="187" t="s">
        <v>68</v>
      </c>
      <c r="B26" s="171" t="s">
        <v>296</v>
      </c>
      <c r="C26" s="109"/>
    </row>
    <row r="27" spans="1:3" s="41" customFormat="1" ht="12" customHeight="1">
      <c r="A27" s="187" t="s">
        <v>111</v>
      </c>
      <c r="B27" s="171" t="s">
        <v>162</v>
      </c>
      <c r="C27" s="109">
        <v>370268</v>
      </c>
    </row>
    <row r="28" spans="1:3" s="41" customFormat="1" ht="12" customHeight="1" thickBot="1">
      <c r="A28" s="188" t="s">
        <v>112</v>
      </c>
      <c r="B28" s="172" t="s">
        <v>163</v>
      </c>
      <c r="C28" s="159">
        <v>329282</v>
      </c>
    </row>
    <row r="29" spans="1:3" s="41" customFormat="1" ht="12" customHeight="1" thickBot="1">
      <c r="A29" s="26" t="s">
        <v>113</v>
      </c>
      <c r="B29" s="20" t="s">
        <v>164</v>
      </c>
      <c r="C29" s="110">
        <f>+C30+C34+C35+C36</f>
        <v>305333</v>
      </c>
    </row>
    <row r="30" spans="1:3" s="41" customFormat="1" ht="12" customHeight="1">
      <c r="A30" s="186" t="s">
        <v>165</v>
      </c>
      <c r="B30" s="170" t="s">
        <v>418</v>
      </c>
      <c r="C30" s="165">
        <f>+C31+C32+C33</f>
        <v>269023</v>
      </c>
    </row>
    <row r="31" spans="1:3" s="41" customFormat="1" ht="12" customHeight="1">
      <c r="A31" s="187" t="s">
        <v>166</v>
      </c>
      <c r="B31" s="171" t="s">
        <v>171</v>
      </c>
      <c r="C31" s="109">
        <v>77989</v>
      </c>
    </row>
    <row r="32" spans="1:3" s="41" customFormat="1" ht="12" customHeight="1">
      <c r="A32" s="187" t="s">
        <v>167</v>
      </c>
      <c r="B32" s="171" t="s">
        <v>444</v>
      </c>
      <c r="C32" s="109">
        <v>190869</v>
      </c>
    </row>
    <row r="33" spans="1:3" s="41" customFormat="1" ht="12" customHeight="1">
      <c r="A33" s="187" t="s">
        <v>360</v>
      </c>
      <c r="B33" s="171" t="s">
        <v>441</v>
      </c>
      <c r="C33" s="109">
        <v>165</v>
      </c>
    </row>
    <row r="34" spans="1:3" s="41" customFormat="1" ht="12" customHeight="1">
      <c r="A34" s="187" t="s">
        <v>168</v>
      </c>
      <c r="B34" s="171" t="s">
        <v>172</v>
      </c>
      <c r="C34" s="109">
        <v>26000</v>
      </c>
    </row>
    <row r="35" spans="1:3" s="41" customFormat="1" ht="12" customHeight="1">
      <c r="A35" s="187" t="s">
        <v>169</v>
      </c>
      <c r="B35" s="171" t="s">
        <v>173</v>
      </c>
      <c r="C35" s="109">
        <v>5810</v>
      </c>
    </row>
    <row r="36" spans="1:3" s="41" customFormat="1" ht="12" customHeight="1" thickBot="1">
      <c r="A36" s="188" t="s">
        <v>170</v>
      </c>
      <c r="B36" s="172" t="s">
        <v>174</v>
      </c>
      <c r="C36" s="159">
        <v>4500</v>
      </c>
    </row>
    <row r="37" spans="1:3" s="41" customFormat="1" ht="12" customHeight="1" thickBot="1">
      <c r="A37" s="26" t="s">
        <v>13</v>
      </c>
      <c r="B37" s="20" t="s">
        <v>361</v>
      </c>
      <c r="C37" s="105">
        <f>SUM(C38:C48)</f>
        <v>57538</v>
      </c>
    </row>
    <row r="38" spans="1:3" s="41" customFormat="1" ht="12" customHeight="1">
      <c r="A38" s="186" t="s">
        <v>69</v>
      </c>
      <c r="B38" s="170" t="s">
        <v>177</v>
      </c>
      <c r="C38" s="198">
        <v>8255</v>
      </c>
    </row>
    <row r="39" spans="1:3" s="41" customFormat="1" ht="12" customHeight="1">
      <c r="A39" s="187" t="s">
        <v>70</v>
      </c>
      <c r="B39" s="171" t="s">
        <v>178</v>
      </c>
      <c r="C39" s="301"/>
    </row>
    <row r="40" spans="1:3" s="41" customFormat="1" ht="12" customHeight="1">
      <c r="A40" s="187" t="s">
        <v>71</v>
      </c>
      <c r="B40" s="171" t="s">
        <v>179</v>
      </c>
      <c r="C40" s="109">
        <v>11936</v>
      </c>
    </row>
    <row r="41" spans="1:3" s="41" customFormat="1" ht="12" customHeight="1">
      <c r="A41" s="187" t="s">
        <v>115</v>
      </c>
      <c r="B41" s="171" t="s">
        <v>180</v>
      </c>
      <c r="C41" s="109">
        <v>16575</v>
      </c>
    </row>
    <row r="42" spans="1:3" s="41" customFormat="1" ht="12" customHeight="1">
      <c r="A42" s="187" t="s">
        <v>116</v>
      </c>
      <c r="B42" s="171" t="s">
        <v>181</v>
      </c>
      <c r="C42" s="109"/>
    </row>
    <row r="43" spans="1:3" s="41" customFormat="1" ht="12" customHeight="1">
      <c r="A43" s="187" t="s">
        <v>117</v>
      </c>
      <c r="B43" s="171" t="s">
        <v>182</v>
      </c>
      <c r="C43" s="109">
        <v>5014</v>
      </c>
    </row>
    <row r="44" spans="1:3" s="41" customFormat="1" ht="12" customHeight="1">
      <c r="A44" s="187" t="s">
        <v>118</v>
      </c>
      <c r="B44" s="171" t="s">
        <v>183</v>
      </c>
      <c r="C44" s="109"/>
    </row>
    <row r="45" spans="1:3" s="41" customFormat="1" ht="12" customHeight="1">
      <c r="A45" s="187" t="s">
        <v>119</v>
      </c>
      <c r="B45" s="171" t="s">
        <v>184</v>
      </c>
      <c r="C45" s="109"/>
    </row>
    <row r="46" spans="1:3" s="41" customFormat="1" ht="12" customHeight="1">
      <c r="A46" s="187" t="s">
        <v>175</v>
      </c>
      <c r="B46" s="171" t="s">
        <v>185</v>
      </c>
      <c r="C46" s="109"/>
    </row>
    <row r="47" spans="1:3" s="41" customFormat="1" ht="12" customHeight="1">
      <c r="A47" s="188" t="s">
        <v>176</v>
      </c>
      <c r="B47" s="172" t="s">
        <v>362</v>
      </c>
      <c r="C47" s="159"/>
    </row>
    <row r="48" spans="1:3" s="41" customFormat="1" ht="12" customHeight="1" thickBot="1">
      <c r="A48" s="188" t="s">
        <v>363</v>
      </c>
      <c r="B48" s="172" t="s">
        <v>186</v>
      </c>
      <c r="C48" s="159">
        <v>15758</v>
      </c>
    </row>
    <row r="49" spans="1:3" s="41" customFormat="1" ht="12" customHeight="1" thickBot="1">
      <c r="A49" s="26" t="s">
        <v>14</v>
      </c>
      <c r="B49" s="20" t="s">
        <v>187</v>
      </c>
      <c r="C49" s="105">
        <f>SUM(C50:C54)</f>
        <v>104</v>
      </c>
    </row>
    <row r="50" spans="1:3" s="41" customFormat="1" ht="12" customHeight="1">
      <c r="A50" s="186" t="s">
        <v>72</v>
      </c>
      <c r="B50" s="170" t="s">
        <v>191</v>
      </c>
      <c r="C50" s="198"/>
    </row>
    <row r="51" spans="1:3" s="41" customFormat="1" ht="12" customHeight="1">
      <c r="A51" s="187" t="s">
        <v>73</v>
      </c>
      <c r="B51" s="171" t="s">
        <v>192</v>
      </c>
      <c r="C51" s="109"/>
    </row>
    <row r="52" spans="1:3" s="41" customFormat="1" ht="12" customHeight="1">
      <c r="A52" s="187" t="s">
        <v>188</v>
      </c>
      <c r="B52" s="171" t="s">
        <v>193</v>
      </c>
      <c r="C52" s="109">
        <v>48</v>
      </c>
    </row>
    <row r="53" spans="1:3" s="41" customFormat="1" ht="12" customHeight="1">
      <c r="A53" s="187" t="s">
        <v>189</v>
      </c>
      <c r="B53" s="171" t="s">
        <v>194</v>
      </c>
      <c r="C53" s="109">
        <v>56</v>
      </c>
    </row>
    <row r="54" spans="1:3" s="41" customFormat="1" ht="12" customHeight="1" thickBot="1">
      <c r="A54" s="188" t="s">
        <v>190</v>
      </c>
      <c r="B54" s="172" t="s">
        <v>195</v>
      </c>
      <c r="C54" s="159"/>
    </row>
    <row r="55" spans="1:3" s="41" customFormat="1" ht="12" customHeight="1" thickBot="1">
      <c r="A55" s="26" t="s">
        <v>120</v>
      </c>
      <c r="B55" s="20" t="s">
        <v>196</v>
      </c>
      <c r="C55" s="105">
        <f>SUM(C56:C58)</f>
        <v>87335</v>
      </c>
    </row>
    <row r="56" spans="1:3" s="41" customFormat="1" ht="12" customHeight="1">
      <c r="A56" s="186" t="s">
        <v>74</v>
      </c>
      <c r="B56" s="170" t="s">
        <v>197</v>
      </c>
      <c r="C56" s="107"/>
    </row>
    <row r="57" spans="1:3" s="41" customFormat="1" ht="12" customHeight="1">
      <c r="A57" s="187" t="s">
        <v>75</v>
      </c>
      <c r="B57" s="171" t="s">
        <v>297</v>
      </c>
      <c r="C57" s="109">
        <v>13710</v>
      </c>
    </row>
    <row r="58" spans="1:3" s="41" customFormat="1" ht="12" customHeight="1">
      <c r="A58" s="187" t="s">
        <v>200</v>
      </c>
      <c r="B58" s="171" t="s">
        <v>198</v>
      </c>
      <c r="C58" s="109">
        <v>73625</v>
      </c>
    </row>
    <row r="59" spans="1:3" s="41" customFormat="1" ht="12" customHeight="1" thickBot="1">
      <c r="A59" s="188" t="s">
        <v>201</v>
      </c>
      <c r="B59" s="172" t="s">
        <v>199</v>
      </c>
      <c r="C59" s="108"/>
    </row>
    <row r="60" spans="1:3" s="41" customFormat="1" ht="12" customHeight="1" thickBot="1">
      <c r="A60" s="26" t="s">
        <v>16</v>
      </c>
      <c r="B60" s="100" t="s">
        <v>202</v>
      </c>
      <c r="C60" s="105">
        <f>SUM(C61:C63)</f>
        <v>0</v>
      </c>
    </row>
    <row r="61" spans="1:3" s="41" customFormat="1" ht="12" customHeight="1">
      <c r="A61" s="186" t="s">
        <v>121</v>
      </c>
      <c r="B61" s="170" t="s">
        <v>204</v>
      </c>
      <c r="C61" s="109"/>
    </row>
    <row r="62" spans="1:3" s="41" customFormat="1" ht="12" customHeight="1">
      <c r="A62" s="187" t="s">
        <v>122</v>
      </c>
      <c r="B62" s="171" t="s">
        <v>298</v>
      </c>
      <c r="C62" s="109"/>
    </row>
    <row r="63" spans="1:3" s="41" customFormat="1" ht="12" customHeight="1">
      <c r="A63" s="187" t="s">
        <v>141</v>
      </c>
      <c r="B63" s="171" t="s">
        <v>205</v>
      </c>
      <c r="C63" s="109"/>
    </row>
    <row r="64" spans="1:3" s="41" customFormat="1" ht="12" customHeight="1" thickBot="1">
      <c r="A64" s="188" t="s">
        <v>203</v>
      </c>
      <c r="B64" s="172" t="s">
        <v>206</v>
      </c>
      <c r="C64" s="109"/>
    </row>
    <row r="65" spans="1:3" s="41" customFormat="1" ht="12" customHeight="1" thickBot="1">
      <c r="A65" s="26" t="s">
        <v>17</v>
      </c>
      <c r="B65" s="20" t="s">
        <v>207</v>
      </c>
      <c r="C65" s="110">
        <f>+C8+C15+C22+C29+C37+C49+C55+C60</f>
        <v>2431891</v>
      </c>
    </row>
    <row r="66" spans="1:3" s="41" customFormat="1" ht="12" customHeight="1" thickBot="1">
      <c r="A66" s="189" t="s">
        <v>286</v>
      </c>
      <c r="B66" s="100" t="s">
        <v>209</v>
      </c>
      <c r="C66" s="105">
        <f>SUM(C67:C69)</f>
        <v>0</v>
      </c>
    </row>
    <row r="67" spans="1:3" s="41" customFormat="1" ht="12" customHeight="1">
      <c r="A67" s="186" t="s">
        <v>240</v>
      </c>
      <c r="B67" s="170" t="s">
        <v>210</v>
      </c>
      <c r="C67" s="109"/>
    </row>
    <row r="68" spans="1:3" s="41" customFormat="1" ht="12" customHeight="1">
      <c r="A68" s="187" t="s">
        <v>249</v>
      </c>
      <c r="B68" s="171" t="s">
        <v>211</v>
      </c>
      <c r="C68" s="109"/>
    </row>
    <row r="69" spans="1:3" s="41" customFormat="1" ht="12" customHeight="1" thickBot="1">
      <c r="A69" s="188" t="s">
        <v>250</v>
      </c>
      <c r="B69" s="173" t="s">
        <v>212</v>
      </c>
      <c r="C69" s="109"/>
    </row>
    <row r="70" spans="1:3" s="41" customFormat="1" ht="12" customHeight="1" thickBot="1">
      <c r="A70" s="189" t="s">
        <v>213</v>
      </c>
      <c r="B70" s="100" t="s">
        <v>214</v>
      </c>
      <c r="C70" s="105">
        <f>SUM(C71:C74)</f>
        <v>0</v>
      </c>
    </row>
    <row r="71" spans="1:3" s="41" customFormat="1" ht="12" customHeight="1">
      <c r="A71" s="186" t="s">
        <v>101</v>
      </c>
      <c r="B71" s="170" t="s">
        <v>215</v>
      </c>
      <c r="C71" s="109"/>
    </row>
    <row r="72" spans="1:3" s="41" customFormat="1" ht="12" customHeight="1">
      <c r="A72" s="187" t="s">
        <v>102</v>
      </c>
      <c r="B72" s="171" t="s">
        <v>216</v>
      </c>
      <c r="C72" s="109"/>
    </row>
    <row r="73" spans="1:3" s="41" customFormat="1" ht="12" customHeight="1">
      <c r="A73" s="187" t="s">
        <v>241</v>
      </c>
      <c r="B73" s="171" t="s">
        <v>217</v>
      </c>
      <c r="C73" s="109"/>
    </row>
    <row r="74" spans="1:3" s="41" customFormat="1" ht="12" customHeight="1" thickBot="1">
      <c r="A74" s="188" t="s">
        <v>242</v>
      </c>
      <c r="B74" s="172" t="s">
        <v>218</v>
      </c>
      <c r="C74" s="109"/>
    </row>
    <row r="75" spans="1:3" s="41" customFormat="1" ht="12" customHeight="1" thickBot="1">
      <c r="A75" s="189" t="s">
        <v>219</v>
      </c>
      <c r="B75" s="100" t="s">
        <v>220</v>
      </c>
      <c r="C75" s="105">
        <f>SUM(C76:C77)</f>
        <v>187578</v>
      </c>
    </row>
    <row r="76" spans="1:3" s="41" customFormat="1" ht="12" customHeight="1">
      <c r="A76" s="186" t="s">
        <v>243</v>
      </c>
      <c r="B76" s="170" t="s">
        <v>221</v>
      </c>
      <c r="C76" s="109">
        <v>187578</v>
      </c>
    </row>
    <row r="77" spans="1:3" s="41" customFormat="1" ht="12" customHeight="1" thickBot="1">
      <c r="A77" s="188" t="s">
        <v>244</v>
      </c>
      <c r="B77" s="172" t="s">
        <v>222</v>
      </c>
      <c r="C77" s="109"/>
    </row>
    <row r="78" spans="1:3" s="40" customFormat="1" ht="12" customHeight="1" thickBot="1">
      <c r="A78" s="189" t="s">
        <v>223</v>
      </c>
      <c r="B78" s="100" t="s">
        <v>224</v>
      </c>
      <c r="C78" s="105">
        <f>SUM(C79:C81)</f>
        <v>33302</v>
      </c>
    </row>
    <row r="79" spans="1:3" s="41" customFormat="1" ht="12" customHeight="1">
      <c r="A79" s="186" t="s">
        <v>245</v>
      </c>
      <c r="B79" s="170" t="s">
        <v>225</v>
      </c>
      <c r="C79" s="109">
        <v>33302</v>
      </c>
    </row>
    <row r="80" spans="1:3" s="41" customFormat="1" ht="12" customHeight="1">
      <c r="A80" s="187" t="s">
        <v>246</v>
      </c>
      <c r="B80" s="171" t="s">
        <v>226</v>
      </c>
      <c r="C80" s="109"/>
    </row>
    <row r="81" spans="1:3" s="41" customFormat="1" ht="12" customHeight="1" thickBot="1">
      <c r="A81" s="188" t="s">
        <v>247</v>
      </c>
      <c r="B81" s="172" t="s">
        <v>227</v>
      </c>
      <c r="C81" s="109"/>
    </row>
    <row r="82" spans="1:3" s="41" customFormat="1" ht="12" customHeight="1" thickBot="1">
      <c r="A82" s="189" t="s">
        <v>228</v>
      </c>
      <c r="B82" s="100" t="s">
        <v>248</v>
      </c>
      <c r="C82" s="105">
        <f>SUM(C83:C86)</f>
        <v>0</v>
      </c>
    </row>
    <row r="83" spans="1:3" s="41" customFormat="1" ht="12" customHeight="1">
      <c r="A83" s="190" t="s">
        <v>229</v>
      </c>
      <c r="B83" s="170" t="s">
        <v>230</v>
      </c>
      <c r="C83" s="109"/>
    </row>
    <row r="84" spans="1:3" s="41" customFormat="1" ht="12" customHeight="1">
      <c r="A84" s="191" t="s">
        <v>231</v>
      </c>
      <c r="B84" s="171" t="s">
        <v>232</v>
      </c>
      <c r="C84" s="109"/>
    </row>
    <row r="85" spans="1:3" s="41" customFormat="1" ht="12" customHeight="1">
      <c r="A85" s="191" t="s">
        <v>233</v>
      </c>
      <c r="B85" s="171" t="s">
        <v>234</v>
      </c>
      <c r="C85" s="109"/>
    </row>
    <row r="86" spans="1:3" s="40" customFormat="1" ht="12" customHeight="1" thickBot="1">
      <c r="A86" s="192" t="s">
        <v>235</v>
      </c>
      <c r="B86" s="172" t="s">
        <v>236</v>
      </c>
      <c r="C86" s="109"/>
    </row>
    <row r="87" spans="1:3" s="40" customFormat="1" ht="12" customHeight="1" thickBot="1">
      <c r="A87" s="189" t="s">
        <v>237</v>
      </c>
      <c r="B87" s="100" t="s">
        <v>366</v>
      </c>
      <c r="C87" s="199"/>
    </row>
    <row r="88" spans="1:3" s="40" customFormat="1" ht="12" customHeight="1" thickBot="1">
      <c r="A88" s="189" t="s">
        <v>419</v>
      </c>
      <c r="B88" s="100" t="s">
        <v>238</v>
      </c>
      <c r="C88" s="199"/>
    </row>
    <row r="89" spans="1:3" s="40" customFormat="1" ht="12" customHeight="1" thickBot="1">
      <c r="A89" s="189" t="s">
        <v>420</v>
      </c>
      <c r="B89" s="177" t="s">
        <v>367</v>
      </c>
      <c r="C89" s="110">
        <f>+C66+C70+C75+C78+C82+C88+C87</f>
        <v>220880</v>
      </c>
    </row>
    <row r="90" spans="1:3" s="40" customFormat="1" ht="12" customHeight="1" thickBot="1">
      <c r="A90" s="193" t="s">
        <v>421</v>
      </c>
      <c r="B90" s="178" t="s">
        <v>422</v>
      </c>
      <c r="C90" s="110">
        <f>+C65+C89</f>
        <v>2652771</v>
      </c>
    </row>
    <row r="91" spans="1:3" s="41" customFormat="1" ht="15" customHeight="1" thickBot="1">
      <c r="A91" s="85"/>
      <c r="B91" s="86"/>
      <c r="C91" s="153"/>
    </row>
    <row r="92" spans="1:3" s="35" customFormat="1" ht="16.5" customHeight="1" thickBot="1">
      <c r="A92" s="87"/>
      <c r="B92" s="88" t="s">
        <v>46</v>
      </c>
      <c r="C92" s="154"/>
    </row>
    <row r="93" spans="1:3" s="42" customFormat="1" ht="12" customHeight="1" thickBot="1">
      <c r="A93" s="162" t="s">
        <v>9</v>
      </c>
      <c r="B93" s="25" t="s">
        <v>433</v>
      </c>
      <c r="C93" s="104">
        <f>+C94+C95+C96+C97+C98+C111</f>
        <v>1058847</v>
      </c>
    </row>
    <row r="94" spans="1:3" ht="12" customHeight="1">
      <c r="A94" s="194" t="s">
        <v>76</v>
      </c>
      <c r="B94" s="9" t="s">
        <v>38</v>
      </c>
      <c r="C94" s="305">
        <v>391871</v>
      </c>
    </row>
    <row r="95" spans="1:3" ht="12" customHeight="1">
      <c r="A95" s="187" t="s">
        <v>77</v>
      </c>
      <c r="B95" s="7" t="s">
        <v>123</v>
      </c>
      <c r="C95" s="301">
        <v>64760</v>
      </c>
    </row>
    <row r="96" spans="1:3" ht="12" customHeight="1">
      <c r="A96" s="187" t="s">
        <v>78</v>
      </c>
      <c r="B96" s="7" t="s">
        <v>99</v>
      </c>
      <c r="C96" s="159">
        <v>251505</v>
      </c>
    </row>
    <row r="97" spans="1:3" ht="12" customHeight="1">
      <c r="A97" s="187" t="s">
        <v>79</v>
      </c>
      <c r="B97" s="10" t="s">
        <v>124</v>
      </c>
      <c r="C97" s="159">
        <v>38400</v>
      </c>
    </row>
    <row r="98" spans="1:3" ht="12" customHeight="1">
      <c r="A98" s="187" t="s">
        <v>90</v>
      </c>
      <c r="B98" s="18" t="s">
        <v>125</v>
      </c>
      <c r="C98" s="159">
        <v>157513</v>
      </c>
    </row>
    <row r="99" spans="1:3" ht="12" customHeight="1">
      <c r="A99" s="187" t="s">
        <v>80</v>
      </c>
      <c r="B99" s="7" t="s">
        <v>423</v>
      </c>
      <c r="C99" s="159">
        <v>7757</v>
      </c>
    </row>
    <row r="100" spans="1:3" ht="12" customHeight="1">
      <c r="A100" s="187" t="s">
        <v>81</v>
      </c>
      <c r="B100" s="67" t="s">
        <v>371</v>
      </c>
      <c r="C100" s="159"/>
    </row>
    <row r="101" spans="1:3" ht="12" customHeight="1">
      <c r="A101" s="187" t="s">
        <v>91</v>
      </c>
      <c r="B101" s="67" t="s">
        <v>372</v>
      </c>
      <c r="C101" s="159">
        <v>816</v>
      </c>
    </row>
    <row r="102" spans="1:3" ht="12" customHeight="1">
      <c r="A102" s="187" t="s">
        <v>92</v>
      </c>
      <c r="B102" s="67" t="s">
        <v>254</v>
      </c>
      <c r="C102" s="159"/>
    </row>
    <row r="103" spans="1:3" ht="12" customHeight="1">
      <c r="A103" s="187" t="s">
        <v>93</v>
      </c>
      <c r="B103" s="68" t="s">
        <v>255</v>
      </c>
      <c r="C103" s="159"/>
    </row>
    <row r="104" spans="1:3" ht="12" customHeight="1">
      <c r="A104" s="187" t="s">
        <v>94</v>
      </c>
      <c r="B104" s="68" t="s">
        <v>256</v>
      </c>
      <c r="C104" s="159"/>
    </row>
    <row r="105" spans="1:3" ht="12" customHeight="1">
      <c r="A105" s="187" t="s">
        <v>96</v>
      </c>
      <c r="B105" s="67" t="s">
        <v>257</v>
      </c>
      <c r="C105" s="159">
        <v>104606</v>
      </c>
    </row>
    <row r="106" spans="1:3" ht="12" customHeight="1">
      <c r="A106" s="187" t="s">
        <v>126</v>
      </c>
      <c r="B106" s="67" t="s">
        <v>258</v>
      </c>
      <c r="C106" s="159"/>
    </row>
    <row r="107" spans="1:3" ht="12" customHeight="1">
      <c r="A107" s="187" t="s">
        <v>252</v>
      </c>
      <c r="B107" s="68" t="s">
        <v>259</v>
      </c>
      <c r="C107" s="159">
        <v>2250</v>
      </c>
    </row>
    <row r="108" spans="1:3" ht="12" customHeight="1">
      <c r="A108" s="195" t="s">
        <v>253</v>
      </c>
      <c r="B108" s="69" t="s">
        <v>260</v>
      </c>
      <c r="C108" s="159"/>
    </row>
    <row r="109" spans="1:3" ht="12" customHeight="1">
      <c r="A109" s="187" t="s">
        <v>373</v>
      </c>
      <c r="B109" s="69" t="s">
        <v>261</v>
      </c>
      <c r="C109" s="159"/>
    </row>
    <row r="110" spans="1:3" ht="12" customHeight="1">
      <c r="A110" s="187" t="s">
        <v>374</v>
      </c>
      <c r="B110" s="68" t="s">
        <v>262</v>
      </c>
      <c r="C110" s="109">
        <v>42084</v>
      </c>
    </row>
    <row r="111" spans="1:3" ht="12" customHeight="1">
      <c r="A111" s="187" t="s">
        <v>375</v>
      </c>
      <c r="B111" s="10" t="s">
        <v>39</v>
      </c>
      <c r="C111" s="109">
        <f>SUM(C112:C113)</f>
        <v>154798</v>
      </c>
    </row>
    <row r="112" spans="1:3" ht="12" customHeight="1">
      <c r="A112" s="188" t="s">
        <v>376</v>
      </c>
      <c r="B112" s="7" t="s">
        <v>424</v>
      </c>
      <c r="C112" s="159">
        <v>109079</v>
      </c>
    </row>
    <row r="113" spans="1:3" ht="12" customHeight="1" thickBot="1">
      <c r="A113" s="196" t="s">
        <v>378</v>
      </c>
      <c r="B113" s="70" t="s">
        <v>425</v>
      </c>
      <c r="C113" s="318">
        <v>45719</v>
      </c>
    </row>
    <row r="114" spans="1:3" ht="12" customHeight="1" thickBot="1">
      <c r="A114" s="26" t="s">
        <v>10</v>
      </c>
      <c r="B114" s="24" t="s">
        <v>263</v>
      </c>
      <c r="C114" s="105">
        <f>+C115+C117+C119</f>
        <v>361894</v>
      </c>
    </row>
    <row r="115" spans="1:3" ht="12" customHeight="1">
      <c r="A115" s="186" t="s">
        <v>82</v>
      </c>
      <c r="B115" s="7" t="s">
        <v>139</v>
      </c>
      <c r="C115" s="198">
        <v>118149</v>
      </c>
    </row>
    <row r="116" spans="1:3" ht="12" customHeight="1">
      <c r="A116" s="186" t="s">
        <v>83</v>
      </c>
      <c r="B116" s="11" t="s">
        <v>267</v>
      </c>
      <c r="C116" s="198">
        <v>75759</v>
      </c>
    </row>
    <row r="117" spans="1:3" ht="12" customHeight="1">
      <c r="A117" s="186" t="s">
        <v>84</v>
      </c>
      <c r="B117" s="11" t="s">
        <v>127</v>
      </c>
      <c r="C117" s="109">
        <v>233226</v>
      </c>
    </row>
    <row r="118" spans="1:3" ht="12" customHeight="1">
      <c r="A118" s="186" t="s">
        <v>85</v>
      </c>
      <c r="B118" s="11" t="s">
        <v>268</v>
      </c>
      <c r="C118" s="306">
        <v>228603</v>
      </c>
    </row>
    <row r="119" spans="1:3" ht="12" customHeight="1">
      <c r="A119" s="186" t="s">
        <v>86</v>
      </c>
      <c r="B119" s="102" t="s">
        <v>142</v>
      </c>
      <c r="C119" s="306">
        <v>10519</v>
      </c>
    </row>
    <row r="120" spans="1:3" ht="12" customHeight="1">
      <c r="A120" s="186" t="s">
        <v>95</v>
      </c>
      <c r="B120" s="101" t="s">
        <v>299</v>
      </c>
      <c r="C120" s="306"/>
    </row>
    <row r="121" spans="1:3" ht="12" customHeight="1">
      <c r="A121" s="186" t="s">
        <v>97</v>
      </c>
      <c r="B121" s="166" t="s">
        <v>273</v>
      </c>
      <c r="C121" s="306"/>
    </row>
    <row r="122" spans="1:3" ht="12" customHeight="1">
      <c r="A122" s="186" t="s">
        <v>128</v>
      </c>
      <c r="B122" s="68" t="s">
        <v>256</v>
      </c>
      <c r="C122" s="306"/>
    </row>
    <row r="123" spans="1:3" ht="12" customHeight="1">
      <c r="A123" s="186" t="s">
        <v>129</v>
      </c>
      <c r="B123" s="68" t="s">
        <v>272</v>
      </c>
      <c r="C123" s="306"/>
    </row>
    <row r="124" spans="1:3" ht="12" customHeight="1">
      <c r="A124" s="186" t="s">
        <v>130</v>
      </c>
      <c r="B124" s="68" t="s">
        <v>271</v>
      </c>
      <c r="C124" s="306">
        <v>3419</v>
      </c>
    </row>
    <row r="125" spans="1:3" ht="12" customHeight="1">
      <c r="A125" s="186" t="s">
        <v>264</v>
      </c>
      <c r="B125" s="68" t="s">
        <v>259</v>
      </c>
      <c r="C125" s="306"/>
    </row>
    <row r="126" spans="1:3" ht="12" customHeight="1">
      <c r="A126" s="186" t="s">
        <v>265</v>
      </c>
      <c r="B126" s="68" t="s">
        <v>270</v>
      </c>
      <c r="C126" s="306"/>
    </row>
    <row r="127" spans="1:3" ht="12" customHeight="1" thickBot="1">
      <c r="A127" s="195" t="s">
        <v>266</v>
      </c>
      <c r="B127" s="68" t="s">
        <v>269</v>
      </c>
      <c r="C127" s="94">
        <v>7100</v>
      </c>
    </row>
    <row r="128" spans="1:6" ht="12" customHeight="1" thickBot="1">
      <c r="A128" s="26" t="s">
        <v>11</v>
      </c>
      <c r="B128" s="64" t="s">
        <v>380</v>
      </c>
      <c r="C128" s="105">
        <f>+C93+C114</f>
        <v>1420741</v>
      </c>
      <c r="F128" s="317"/>
    </row>
    <row r="129" spans="1:3" ht="12" customHeight="1" thickBot="1">
      <c r="A129" s="26" t="s">
        <v>12</v>
      </c>
      <c r="B129" s="64" t="s">
        <v>381</v>
      </c>
      <c r="C129" s="105">
        <f>+C130+C131+C132</f>
        <v>219</v>
      </c>
    </row>
    <row r="130" spans="1:3" s="42" customFormat="1" ht="12" customHeight="1">
      <c r="A130" s="186" t="s">
        <v>165</v>
      </c>
      <c r="B130" s="8" t="s">
        <v>426</v>
      </c>
      <c r="C130" s="306">
        <v>219</v>
      </c>
    </row>
    <row r="131" spans="1:3" ht="12" customHeight="1">
      <c r="A131" s="186" t="s">
        <v>168</v>
      </c>
      <c r="B131" s="8" t="s">
        <v>383</v>
      </c>
      <c r="C131" s="93"/>
    </row>
    <row r="132" spans="1:3" ht="12" customHeight="1" thickBot="1">
      <c r="A132" s="195" t="s">
        <v>169</v>
      </c>
      <c r="B132" s="6" t="s">
        <v>427</v>
      </c>
      <c r="C132" s="93"/>
    </row>
    <row r="133" spans="1:3" ht="12" customHeight="1" thickBot="1">
      <c r="A133" s="26" t="s">
        <v>13</v>
      </c>
      <c r="B133" s="64" t="s">
        <v>385</v>
      </c>
      <c r="C133" s="105">
        <f>+C134+C135+C136+C137+C138+C139</f>
        <v>0</v>
      </c>
    </row>
    <row r="134" spans="1:3" ht="12" customHeight="1">
      <c r="A134" s="186" t="s">
        <v>69</v>
      </c>
      <c r="B134" s="8" t="s">
        <v>386</v>
      </c>
      <c r="C134" s="93"/>
    </row>
    <row r="135" spans="1:3" ht="12" customHeight="1">
      <c r="A135" s="186" t="s">
        <v>70</v>
      </c>
      <c r="B135" s="8" t="s">
        <v>387</v>
      </c>
      <c r="C135" s="93"/>
    </row>
    <row r="136" spans="1:3" ht="12" customHeight="1">
      <c r="A136" s="186" t="s">
        <v>71</v>
      </c>
      <c r="B136" s="8" t="s">
        <v>388</v>
      </c>
      <c r="C136" s="93"/>
    </row>
    <row r="137" spans="1:3" ht="12" customHeight="1">
      <c r="A137" s="186" t="s">
        <v>115</v>
      </c>
      <c r="B137" s="8" t="s">
        <v>428</v>
      </c>
      <c r="C137" s="93"/>
    </row>
    <row r="138" spans="1:3" ht="12" customHeight="1">
      <c r="A138" s="186" t="s">
        <v>116</v>
      </c>
      <c r="B138" s="8" t="s">
        <v>390</v>
      </c>
      <c r="C138" s="93"/>
    </row>
    <row r="139" spans="1:3" s="42" customFormat="1" ht="12" customHeight="1" thickBot="1">
      <c r="A139" s="195" t="s">
        <v>117</v>
      </c>
      <c r="B139" s="6" t="s">
        <v>391</v>
      </c>
      <c r="C139" s="93"/>
    </row>
    <row r="140" spans="1:11" ht="12" customHeight="1" thickBot="1">
      <c r="A140" s="26" t="s">
        <v>14</v>
      </c>
      <c r="B140" s="64" t="s">
        <v>429</v>
      </c>
      <c r="C140" s="110">
        <f>+C141+C142+C144+C145+C143</f>
        <v>27420</v>
      </c>
      <c r="K140" s="92"/>
    </row>
    <row r="141" spans="1:3" ht="12.75">
      <c r="A141" s="186" t="s">
        <v>72</v>
      </c>
      <c r="B141" s="8" t="s">
        <v>274</v>
      </c>
      <c r="C141" s="93"/>
    </row>
    <row r="142" spans="1:3" ht="12" customHeight="1">
      <c r="A142" s="186" t="s">
        <v>73</v>
      </c>
      <c r="B142" s="8" t="s">
        <v>275</v>
      </c>
      <c r="C142" s="93">
        <v>27420</v>
      </c>
    </row>
    <row r="143" spans="1:3" s="42" customFormat="1" ht="12" customHeight="1">
      <c r="A143" s="186" t="s">
        <v>188</v>
      </c>
      <c r="B143" s="8" t="s">
        <v>430</v>
      </c>
      <c r="C143" s="93"/>
    </row>
    <row r="144" spans="1:3" s="42" customFormat="1" ht="12" customHeight="1">
      <c r="A144" s="186" t="s">
        <v>189</v>
      </c>
      <c r="B144" s="8" t="s">
        <v>393</v>
      </c>
      <c r="C144" s="93"/>
    </row>
    <row r="145" spans="1:3" s="42" customFormat="1" ht="12" customHeight="1" thickBot="1">
      <c r="A145" s="195" t="s">
        <v>190</v>
      </c>
      <c r="B145" s="6" t="s">
        <v>285</v>
      </c>
      <c r="C145" s="93"/>
    </row>
    <row r="146" spans="1:3" s="42" customFormat="1" ht="12" customHeight="1" thickBot="1">
      <c r="A146" s="26" t="s">
        <v>15</v>
      </c>
      <c r="B146" s="64" t="s">
        <v>394</v>
      </c>
      <c r="C146" s="112">
        <f>+C147+C148+C149+C150+C151</f>
        <v>0</v>
      </c>
    </row>
    <row r="147" spans="1:3" s="42" customFormat="1" ht="12" customHeight="1">
      <c r="A147" s="186" t="s">
        <v>74</v>
      </c>
      <c r="B147" s="8" t="s">
        <v>395</v>
      </c>
      <c r="C147" s="93"/>
    </row>
    <row r="148" spans="1:3" s="42" customFormat="1" ht="12" customHeight="1">
      <c r="A148" s="186" t="s">
        <v>75</v>
      </c>
      <c r="B148" s="8" t="s">
        <v>396</v>
      </c>
      <c r="C148" s="93"/>
    </row>
    <row r="149" spans="1:3" s="42" customFormat="1" ht="12" customHeight="1">
      <c r="A149" s="186" t="s">
        <v>200</v>
      </c>
      <c r="B149" s="8" t="s">
        <v>397</v>
      </c>
      <c r="C149" s="93"/>
    </row>
    <row r="150" spans="1:3" ht="12.75" customHeight="1">
      <c r="A150" s="186" t="s">
        <v>201</v>
      </c>
      <c r="B150" s="8" t="s">
        <v>431</v>
      </c>
      <c r="C150" s="93"/>
    </row>
    <row r="151" spans="1:3" ht="12.75" customHeight="1" thickBot="1">
      <c r="A151" s="195" t="s">
        <v>399</v>
      </c>
      <c r="B151" s="6" t="s">
        <v>400</v>
      </c>
      <c r="C151" s="94"/>
    </row>
    <row r="152" spans="1:3" ht="12.75" customHeight="1" thickBot="1">
      <c r="A152" s="300" t="s">
        <v>16</v>
      </c>
      <c r="B152" s="64" t="s">
        <v>401</v>
      </c>
      <c r="C152" s="112"/>
    </row>
    <row r="153" spans="1:3" ht="12" customHeight="1" thickBot="1">
      <c r="A153" s="300" t="s">
        <v>17</v>
      </c>
      <c r="B153" s="64" t="s">
        <v>402</v>
      </c>
      <c r="C153" s="112"/>
    </row>
    <row r="154" spans="1:3" ht="15" customHeight="1" thickBot="1">
      <c r="A154" s="26" t="s">
        <v>18</v>
      </c>
      <c r="B154" s="64" t="s">
        <v>403</v>
      </c>
      <c r="C154" s="180">
        <f>+C129+C133+C140+C146+C152+C153</f>
        <v>27639</v>
      </c>
    </row>
    <row r="155" spans="1:3" ht="13.5" thickBot="1">
      <c r="A155" s="197" t="s">
        <v>19</v>
      </c>
      <c r="B155" s="155" t="s">
        <v>404</v>
      </c>
      <c r="C155" s="180">
        <f>+C128+C154</f>
        <v>1448380</v>
      </c>
    </row>
    <row r="156" ht="15" customHeight="1" thickBot="1"/>
    <row r="157" spans="1:3" ht="14.25" customHeight="1" thickBot="1">
      <c r="A157" s="89" t="s">
        <v>432</v>
      </c>
      <c r="B157" s="90"/>
      <c r="C157" s="63">
        <v>1</v>
      </c>
    </row>
    <row r="158" spans="1:3" ht="13.5" thickBot="1">
      <c r="A158" s="89" t="s">
        <v>135</v>
      </c>
      <c r="B158" s="90"/>
      <c r="C158" s="63">
        <v>303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&amp;R5. melléklet a 9/2016.(IV.1.)  önkormányzati rendelethez</oddHeader>
  </headerFooter>
  <rowBreaks count="1" manualBreakCount="1">
    <brk id="9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138">
    <tabColor rgb="FF92D050"/>
  </sheetPr>
  <dimension ref="A1:P82"/>
  <sheetViews>
    <sheetView workbookViewId="0" topLeftCell="A4">
      <selection activeCell="M22" sqref="M22"/>
    </sheetView>
  </sheetViews>
  <sheetFormatPr defaultColWidth="9.00390625" defaultRowHeight="12.75"/>
  <cols>
    <col min="1" max="1" width="4.875" style="46" customWidth="1"/>
    <col min="2" max="2" width="31.125" style="59" customWidth="1"/>
    <col min="3" max="4" width="9.00390625" style="59" customWidth="1"/>
    <col min="5" max="5" width="9.50390625" style="59" customWidth="1"/>
    <col min="6" max="6" width="8.875" style="59" customWidth="1"/>
    <col min="7" max="7" width="8.625" style="59" customWidth="1"/>
    <col min="8" max="8" width="8.875" style="59" customWidth="1"/>
    <col min="9" max="9" width="8.125" style="59" customWidth="1"/>
    <col min="10" max="14" width="9.50390625" style="59" customWidth="1"/>
    <col min="15" max="15" width="12.625" style="46" customWidth="1"/>
    <col min="16" max="16384" width="9.375" style="59" customWidth="1"/>
  </cols>
  <sheetData>
    <row r="1" spans="1:15" ht="31.5" customHeight="1">
      <c r="A1" s="336" t="s">
        <v>350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</row>
    <row r="2" ht="16.5" thickBot="1">
      <c r="O2" s="3" t="s">
        <v>42</v>
      </c>
    </row>
    <row r="3" spans="1:15" s="46" customFormat="1" ht="25.5" customHeight="1" thickBot="1">
      <c r="A3" s="43" t="s">
        <v>7</v>
      </c>
      <c r="B3" s="44" t="s">
        <v>49</v>
      </c>
      <c r="C3" s="44" t="s">
        <v>53</v>
      </c>
      <c r="D3" s="44" t="s">
        <v>54</v>
      </c>
      <c r="E3" s="44" t="s">
        <v>55</v>
      </c>
      <c r="F3" s="44" t="s">
        <v>56</v>
      </c>
      <c r="G3" s="44" t="s">
        <v>57</v>
      </c>
      <c r="H3" s="44" t="s">
        <v>58</v>
      </c>
      <c r="I3" s="44" t="s">
        <v>59</v>
      </c>
      <c r="J3" s="44" t="s">
        <v>60</v>
      </c>
      <c r="K3" s="44" t="s">
        <v>61</v>
      </c>
      <c r="L3" s="44" t="s">
        <v>62</v>
      </c>
      <c r="M3" s="44" t="s">
        <v>63</v>
      </c>
      <c r="N3" s="44" t="s">
        <v>64</v>
      </c>
      <c r="O3" s="45" t="s">
        <v>40</v>
      </c>
    </row>
    <row r="4" spans="1:15" s="48" customFormat="1" ht="15" customHeight="1" thickBot="1">
      <c r="A4" s="47" t="s">
        <v>9</v>
      </c>
      <c r="B4" s="333" t="s">
        <v>45</v>
      </c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5"/>
    </row>
    <row r="5" spans="1:15" s="48" customFormat="1" ht="22.5">
      <c r="A5" s="49" t="s">
        <v>10</v>
      </c>
      <c r="B5" s="200" t="s">
        <v>277</v>
      </c>
      <c r="C5" s="311">
        <v>79540</v>
      </c>
      <c r="D5" s="311">
        <v>81619</v>
      </c>
      <c r="E5" s="311">
        <v>79488</v>
      </c>
      <c r="F5" s="311">
        <v>76238</v>
      </c>
      <c r="G5" s="311">
        <v>76238</v>
      </c>
      <c r="H5" s="311">
        <v>76238</v>
      </c>
      <c r="I5" s="311">
        <v>94238</v>
      </c>
      <c r="J5" s="311">
        <v>83739</v>
      </c>
      <c r="K5" s="311">
        <v>94124</v>
      </c>
      <c r="L5" s="311">
        <v>89828</v>
      </c>
      <c r="M5" s="311">
        <v>107771</v>
      </c>
      <c r="N5" s="311">
        <v>70152</v>
      </c>
      <c r="O5" s="312">
        <f aca="true" t="shared" si="0" ref="O5:O14">SUM(C5:N5)</f>
        <v>1009213</v>
      </c>
    </row>
    <row r="6" spans="1:15" s="52" customFormat="1" ht="22.5">
      <c r="A6" s="50" t="s">
        <v>11</v>
      </c>
      <c r="B6" s="97" t="s">
        <v>290</v>
      </c>
      <c r="C6" s="288"/>
      <c r="D6" s="288"/>
      <c r="E6" s="288">
        <v>75140</v>
      </c>
      <c r="F6" s="288">
        <v>44000</v>
      </c>
      <c r="G6" s="288">
        <v>45742</v>
      </c>
      <c r="H6" s="288">
        <v>125140</v>
      </c>
      <c r="I6" s="288">
        <v>44000</v>
      </c>
      <c r="J6" s="288">
        <v>48500</v>
      </c>
      <c r="K6" s="288">
        <v>132649</v>
      </c>
      <c r="L6" s="288">
        <v>18447</v>
      </c>
      <c r="M6" s="288">
        <v>101513</v>
      </c>
      <c r="N6" s="288">
        <v>138265</v>
      </c>
      <c r="O6" s="313">
        <f t="shared" si="0"/>
        <v>773396</v>
      </c>
    </row>
    <row r="7" spans="1:15" s="52" customFormat="1" ht="22.5">
      <c r="A7" s="50" t="s">
        <v>12</v>
      </c>
      <c r="B7" s="96" t="s">
        <v>291</v>
      </c>
      <c r="C7" s="289"/>
      <c r="D7" s="289"/>
      <c r="E7" s="289">
        <v>6425</v>
      </c>
      <c r="F7" s="289">
        <v>80000</v>
      </c>
      <c r="G7" s="289"/>
      <c r="H7" s="289"/>
      <c r="I7" s="289">
        <v>105000</v>
      </c>
      <c r="J7" s="289">
        <v>18925</v>
      </c>
      <c r="K7" s="289">
        <v>81668</v>
      </c>
      <c r="L7" s="289">
        <v>45251</v>
      </c>
      <c r="M7" s="289">
        <v>18926</v>
      </c>
      <c r="N7" s="289">
        <v>95415</v>
      </c>
      <c r="O7" s="313">
        <f t="shared" si="0"/>
        <v>451610</v>
      </c>
    </row>
    <row r="8" spans="1:15" s="52" customFormat="1" ht="13.5" customHeight="1">
      <c r="A8" s="50" t="s">
        <v>13</v>
      </c>
      <c r="B8" s="95" t="s">
        <v>114</v>
      </c>
      <c r="C8" s="288">
        <v>3000</v>
      </c>
      <c r="D8" s="288">
        <v>4000</v>
      </c>
      <c r="E8" s="288">
        <v>115000</v>
      </c>
      <c r="F8" s="288">
        <v>9000</v>
      </c>
      <c r="G8" s="288">
        <v>4000</v>
      </c>
      <c r="H8" s="288">
        <v>3000</v>
      </c>
      <c r="I8" s="288">
        <v>4000</v>
      </c>
      <c r="J8" s="288">
        <v>3000</v>
      </c>
      <c r="K8" s="288">
        <v>118000</v>
      </c>
      <c r="L8" s="288">
        <v>9000</v>
      </c>
      <c r="M8" s="288">
        <v>3863</v>
      </c>
      <c r="N8" s="288">
        <v>29470</v>
      </c>
      <c r="O8" s="313">
        <f t="shared" si="0"/>
        <v>305333</v>
      </c>
    </row>
    <row r="9" spans="1:15" s="52" customFormat="1" ht="13.5" customHeight="1">
      <c r="A9" s="50" t="s">
        <v>14</v>
      </c>
      <c r="B9" s="95" t="s">
        <v>292</v>
      </c>
      <c r="C9" s="288">
        <v>38000</v>
      </c>
      <c r="D9" s="288">
        <v>35000</v>
      </c>
      <c r="E9" s="288">
        <v>39000</v>
      </c>
      <c r="F9" s="288">
        <v>37918</v>
      </c>
      <c r="G9" s="288">
        <v>35000</v>
      </c>
      <c r="H9" s="288">
        <v>33000</v>
      </c>
      <c r="I9" s="288">
        <v>32000</v>
      </c>
      <c r="J9" s="288">
        <v>35000</v>
      </c>
      <c r="K9" s="288">
        <v>42929</v>
      </c>
      <c r="L9" s="288">
        <v>55624</v>
      </c>
      <c r="M9" s="288">
        <v>40322</v>
      </c>
      <c r="N9" s="288">
        <v>36799</v>
      </c>
      <c r="O9" s="313">
        <f t="shared" si="0"/>
        <v>460592</v>
      </c>
    </row>
    <row r="10" spans="1:15" s="52" customFormat="1" ht="13.5" customHeight="1">
      <c r="A10" s="50" t="s">
        <v>15</v>
      </c>
      <c r="B10" s="95" t="s">
        <v>2</v>
      </c>
      <c r="C10" s="288"/>
      <c r="D10" s="288">
        <v>5400</v>
      </c>
      <c r="E10" s="288"/>
      <c r="F10" s="288"/>
      <c r="G10" s="288"/>
      <c r="H10" s="288">
        <v>518</v>
      </c>
      <c r="I10" s="288"/>
      <c r="J10" s="288"/>
      <c r="K10" s="288"/>
      <c r="L10" s="288"/>
      <c r="M10" s="288">
        <v>680</v>
      </c>
      <c r="N10" s="288"/>
      <c r="O10" s="313">
        <f t="shared" si="0"/>
        <v>6598</v>
      </c>
    </row>
    <row r="11" spans="1:15" s="52" customFormat="1" ht="13.5" customHeight="1">
      <c r="A11" s="50" t="s">
        <v>16</v>
      </c>
      <c r="B11" s="95" t="s">
        <v>279</v>
      </c>
      <c r="C11" s="288">
        <v>1136</v>
      </c>
      <c r="D11" s="288">
        <v>1136</v>
      </c>
      <c r="E11" s="288">
        <v>1146</v>
      </c>
      <c r="F11" s="288">
        <v>1136</v>
      </c>
      <c r="G11" s="288">
        <v>1146</v>
      </c>
      <c r="H11" s="288">
        <v>1346</v>
      </c>
      <c r="I11" s="288">
        <v>1136</v>
      </c>
      <c r="J11" s="288">
        <v>3346</v>
      </c>
      <c r="K11" s="288">
        <v>1146</v>
      </c>
      <c r="L11" s="288">
        <v>2522</v>
      </c>
      <c r="M11" s="288">
        <v>50</v>
      </c>
      <c r="N11" s="288">
        <v>73089</v>
      </c>
      <c r="O11" s="313">
        <f t="shared" si="0"/>
        <v>88335</v>
      </c>
    </row>
    <row r="12" spans="1:15" s="52" customFormat="1" ht="22.5">
      <c r="A12" s="50" t="s">
        <v>17</v>
      </c>
      <c r="B12" s="97" t="s">
        <v>289</v>
      </c>
      <c r="C12" s="288"/>
      <c r="D12" s="288"/>
      <c r="E12" s="288">
        <v>1880</v>
      </c>
      <c r="F12" s="288"/>
      <c r="G12" s="288">
        <v>900</v>
      </c>
      <c r="H12" s="288"/>
      <c r="I12" s="288">
        <v>1000</v>
      </c>
      <c r="J12" s="288"/>
      <c r="K12" s="288"/>
      <c r="L12" s="288"/>
      <c r="M12" s="288"/>
      <c r="N12" s="288"/>
      <c r="O12" s="313">
        <f t="shared" si="0"/>
        <v>3780</v>
      </c>
    </row>
    <row r="13" spans="1:15" s="52" customFormat="1" ht="13.5" customHeight="1" thickBot="1">
      <c r="A13" s="50" t="s">
        <v>18</v>
      </c>
      <c r="B13" s="95" t="s">
        <v>3</v>
      </c>
      <c r="C13" s="51">
        <v>192441</v>
      </c>
      <c r="D13" s="51">
        <v>20000</v>
      </c>
      <c r="E13" s="51"/>
      <c r="F13" s="51">
        <v>5000</v>
      </c>
      <c r="G13" s="51">
        <v>15000</v>
      </c>
      <c r="H13" s="51">
        <v>15000</v>
      </c>
      <c r="I13" s="51">
        <v>15000</v>
      </c>
      <c r="J13" s="51">
        <v>15000</v>
      </c>
      <c r="K13" s="51">
        <v>15000</v>
      </c>
      <c r="L13" s="51"/>
      <c r="M13" s="51"/>
      <c r="N13" s="288">
        <v>34068</v>
      </c>
      <c r="O13" s="313">
        <f t="shared" si="0"/>
        <v>326509</v>
      </c>
    </row>
    <row r="14" spans="1:15" s="48" customFormat="1" ht="15.75" customHeight="1" thickBot="1">
      <c r="A14" s="47" t="s">
        <v>19</v>
      </c>
      <c r="B14" s="29" t="s">
        <v>87</v>
      </c>
      <c r="C14" s="53">
        <f aca="true" t="shared" si="1" ref="C14:N14">SUM(C5:C13)</f>
        <v>314117</v>
      </c>
      <c r="D14" s="53">
        <f t="shared" si="1"/>
        <v>147155</v>
      </c>
      <c r="E14" s="53">
        <f t="shared" si="1"/>
        <v>318079</v>
      </c>
      <c r="F14" s="53">
        <f t="shared" si="1"/>
        <v>253292</v>
      </c>
      <c r="G14" s="53">
        <f t="shared" si="1"/>
        <v>178026</v>
      </c>
      <c r="H14" s="53">
        <f t="shared" si="1"/>
        <v>254242</v>
      </c>
      <c r="I14" s="53">
        <f t="shared" si="1"/>
        <v>296374</v>
      </c>
      <c r="J14" s="53">
        <f t="shared" si="1"/>
        <v>207510</v>
      </c>
      <c r="K14" s="53">
        <f t="shared" si="1"/>
        <v>485516</v>
      </c>
      <c r="L14" s="53">
        <f t="shared" si="1"/>
        <v>220672</v>
      </c>
      <c r="M14" s="53">
        <f t="shared" si="1"/>
        <v>273125</v>
      </c>
      <c r="N14" s="53">
        <f t="shared" si="1"/>
        <v>477258</v>
      </c>
      <c r="O14" s="54">
        <f t="shared" si="0"/>
        <v>3425366</v>
      </c>
    </row>
    <row r="15" spans="1:15" s="48" customFormat="1" ht="15" customHeight="1" thickBot="1">
      <c r="A15" s="47" t="s">
        <v>20</v>
      </c>
      <c r="B15" s="333" t="s">
        <v>46</v>
      </c>
      <c r="C15" s="334"/>
      <c r="D15" s="334"/>
      <c r="E15" s="334"/>
      <c r="F15" s="334"/>
      <c r="G15" s="334"/>
      <c r="H15" s="334"/>
      <c r="I15" s="334"/>
      <c r="J15" s="334"/>
      <c r="K15" s="334"/>
      <c r="L15" s="334"/>
      <c r="M15" s="334"/>
      <c r="N15" s="334"/>
      <c r="O15" s="335"/>
    </row>
    <row r="16" spans="1:15" s="52" customFormat="1" ht="13.5" customHeight="1">
      <c r="A16" s="55" t="s">
        <v>21</v>
      </c>
      <c r="B16" s="98" t="s">
        <v>50</v>
      </c>
      <c r="C16" s="289">
        <v>65000</v>
      </c>
      <c r="D16" s="289">
        <v>65000</v>
      </c>
      <c r="E16" s="289">
        <v>65298</v>
      </c>
      <c r="F16" s="289">
        <v>102500</v>
      </c>
      <c r="G16" s="289">
        <v>104604</v>
      </c>
      <c r="H16" s="289">
        <v>102500</v>
      </c>
      <c r="I16" s="289">
        <v>105500</v>
      </c>
      <c r="J16" s="289">
        <v>105500</v>
      </c>
      <c r="K16" s="289">
        <v>121747</v>
      </c>
      <c r="L16" s="289">
        <v>89615</v>
      </c>
      <c r="M16" s="289">
        <v>88575</v>
      </c>
      <c r="N16" s="289">
        <v>103816</v>
      </c>
      <c r="O16" s="314">
        <f aca="true" t="shared" si="2" ref="O16:O26">SUM(C16:N16)</f>
        <v>1119655</v>
      </c>
    </row>
    <row r="17" spans="1:15" s="52" customFormat="1" ht="27" customHeight="1">
      <c r="A17" s="50" t="s">
        <v>22</v>
      </c>
      <c r="B17" s="97" t="s">
        <v>123</v>
      </c>
      <c r="C17" s="288">
        <v>17737</v>
      </c>
      <c r="D17" s="288">
        <v>17000</v>
      </c>
      <c r="E17" s="288">
        <v>17079</v>
      </c>
      <c r="F17" s="288">
        <v>23000</v>
      </c>
      <c r="G17" s="288">
        <v>22815</v>
      </c>
      <c r="H17" s="288">
        <v>22800</v>
      </c>
      <c r="I17" s="288">
        <v>22800</v>
      </c>
      <c r="J17" s="288">
        <v>23100</v>
      </c>
      <c r="K17" s="288">
        <v>27534</v>
      </c>
      <c r="L17" s="288">
        <v>18644</v>
      </c>
      <c r="M17" s="288">
        <v>22566</v>
      </c>
      <c r="N17" s="288">
        <v>32346</v>
      </c>
      <c r="O17" s="313">
        <f t="shared" si="2"/>
        <v>267421</v>
      </c>
    </row>
    <row r="18" spans="1:15" s="52" customFormat="1" ht="13.5" customHeight="1">
      <c r="A18" s="50" t="s">
        <v>23</v>
      </c>
      <c r="B18" s="95" t="s">
        <v>99</v>
      </c>
      <c r="C18" s="288">
        <v>74000</v>
      </c>
      <c r="D18" s="288">
        <v>73000</v>
      </c>
      <c r="E18" s="288">
        <v>73000</v>
      </c>
      <c r="F18" s="288">
        <v>77000</v>
      </c>
      <c r="G18" s="288">
        <v>75190</v>
      </c>
      <c r="H18" s="288">
        <v>72000</v>
      </c>
      <c r="I18" s="288">
        <v>56000</v>
      </c>
      <c r="J18" s="288">
        <v>62000</v>
      </c>
      <c r="K18" s="288">
        <v>76634</v>
      </c>
      <c r="L18" s="288">
        <v>109624</v>
      </c>
      <c r="M18" s="288">
        <v>103398</v>
      </c>
      <c r="N18" s="288">
        <v>90613</v>
      </c>
      <c r="O18" s="313">
        <f t="shared" si="2"/>
        <v>942459</v>
      </c>
    </row>
    <row r="19" spans="1:15" s="52" customFormat="1" ht="13.5" customHeight="1">
      <c r="A19" s="50" t="s">
        <v>24</v>
      </c>
      <c r="B19" s="95" t="s">
        <v>124</v>
      </c>
      <c r="C19" s="288">
        <v>11200</v>
      </c>
      <c r="D19" s="288">
        <v>13887</v>
      </c>
      <c r="E19" s="288">
        <v>11300</v>
      </c>
      <c r="F19" s="288">
        <v>11200</v>
      </c>
      <c r="G19" s="288">
        <v>11300</v>
      </c>
      <c r="H19" s="288">
        <v>11200</v>
      </c>
      <c r="I19" s="288">
        <v>11200</v>
      </c>
      <c r="J19" s="288">
        <v>11300</v>
      </c>
      <c r="K19" s="288">
        <v>4600</v>
      </c>
      <c r="L19" s="288">
        <v>4600</v>
      </c>
      <c r="M19" s="288">
        <v>4000</v>
      </c>
      <c r="N19" s="288">
        <v>6500</v>
      </c>
      <c r="O19" s="313">
        <f t="shared" si="2"/>
        <v>112287</v>
      </c>
    </row>
    <row r="20" spans="1:15" s="52" customFormat="1" ht="13.5" customHeight="1">
      <c r="A20" s="50" t="s">
        <v>25</v>
      </c>
      <c r="B20" s="95" t="s">
        <v>4</v>
      </c>
      <c r="C20" s="288">
        <v>12900</v>
      </c>
      <c r="D20" s="288">
        <v>13000</v>
      </c>
      <c r="E20" s="288">
        <v>20763</v>
      </c>
      <c r="F20" s="288">
        <v>12800</v>
      </c>
      <c r="G20" s="288">
        <v>13040</v>
      </c>
      <c r="H20" s="288">
        <v>14376</v>
      </c>
      <c r="I20" s="288">
        <v>13100</v>
      </c>
      <c r="J20" s="288">
        <v>15443</v>
      </c>
      <c r="K20" s="288">
        <v>15343</v>
      </c>
      <c r="L20" s="288">
        <v>18630</v>
      </c>
      <c r="M20" s="288">
        <v>18343</v>
      </c>
      <c r="N20" s="288">
        <v>22575</v>
      </c>
      <c r="O20" s="313">
        <f t="shared" si="2"/>
        <v>190313</v>
      </c>
    </row>
    <row r="21" spans="1:16" s="52" customFormat="1" ht="13.5" customHeight="1">
      <c r="A21" s="50" t="s">
        <v>26</v>
      </c>
      <c r="B21" s="95" t="s">
        <v>139</v>
      </c>
      <c r="C21" s="288"/>
      <c r="D21" s="288">
        <v>1400</v>
      </c>
      <c r="E21" s="288">
        <v>9806</v>
      </c>
      <c r="F21" s="288">
        <v>1500</v>
      </c>
      <c r="G21" s="288">
        <v>6400</v>
      </c>
      <c r="H21" s="288">
        <v>6400</v>
      </c>
      <c r="I21" s="288">
        <v>6500</v>
      </c>
      <c r="J21" s="288">
        <v>28173</v>
      </c>
      <c r="K21" s="288">
        <v>72082</v>
      </c>
      <c r="L21" s="288">
        <v>2619</v>
      </c>
      <c r="M21" s="288">
        <v>24400</v>
      </c>
      <c r="N21" s="288">
        <v>18083</v>
      </c>
      <c r="O21" s="313">
        <f t="shared" si="2"/>
        <v>177363</v>
      </c>
      <c r="P21" s="309"/>
    </row>
    <row r="22" spans="1:15" s="52" customFormat="1" ht="15.75">
      <c r="A22" s="50" t="s">
        <v>27</v>
      </c>
      <c r="B22" s="97" t="s">
        <v>127</v>
      </c>
      <c r="C22" s="288"/>
      <c r="D22" s="288">
        <v>1000</v>
      </c>
      <c r="E22" s="288">
        <v>2000</v>
      </c>
      <c r="F22" s="288">
        <v>45000</v>
      </c>
      <c r="G22" s="288">
        <v>45035</v>
      </c>
      <c r="H22" s="288">
        <v>60000</v>
      </c>
      <c r="I22" s="288">
        <v>36106</v>
      </c>
      <c r="J22" s="288">
        <v>34427</v>
      </c>
      <c r="K22" s="288">
        <v>5270</v>
      </c>
      <c r="L22" s="288">
        <v>2000</v>
      </c>
      <c r="M22" s="288">
        <v>1000</v>
      </c>
      <c r="N22" s="288">
        <v>3404</v>
      </c>
      <c r="O22" s="313">
        <f t="shared" si="2"/>
        <v>235242</v>
      </c>
    </row>
    <row r="23" spans="1:15" s="52" customFormat="1" ht="13.5" customHeight="1">
      <c r="A23" s="50" t="s">
        <v>28</v>
      </c>
      <c r="B23" s="95" t="s">
        <v>142</v>
      </c>
      <c r="C23" s="288"/>
      <c r="D23" s="288">
        <v>1500</v>
      </c>
      <c r="E23" s="288">
        <v>1700</v>
      </c>
      <c r="F23" s="288">
        <v>1800</v>
      </c>
      <c r="G23" s="288">
        <v>1718</v>
      </c>
      <c r="H23" s="288">
        <v>2000</v>
      </c>
      <c r="I23" s="288">
        <v>1700</v>
      </c>
      <c r="J23" s="288">
        <v>1600</v>
      </c>
      <c r="K23" s="288">
        <v>1600</v>
      </c>
      <c r="L23" s="288">
        <v>1600</v>
      </c>
      <c r="M23" s="288">
        <v>1600</v>
      </c>
      <c r="N23" s="288">
        <v>5013</v>
      </c>
      <c r="O23" s="313">
        <f t="shared" si="2"/>
        <v>21831</v>
      </c>
    </row>
    <row r="24" spans="1:15" s="52" customFormat="1" ht="13.5" customHeight="1">
      <c r="A24" s="50" t="s">
        <v>29</v>
      </c>
      <c r="B24" s="95" t="s">
        <v>39</v>
      </c>
      <c r="C24" s="288"/>
      <c r="D24" s="288"/>
      <c r="E24" s="288"/>
      <c r="F24" s="288">
        <v>2000</v>
      </c>
      <c r="G24" s="288">
        <v>8000</v>
      </c>
      <c r="H24" s="288">
        <v>5500</v>
      </c>
      <c r="I24" s="288">
        <v>8980</v>
      </c>
      <c r="J24" s="288">
        <v>4500</v>
      </c>
      <c r="K24" s="288">
        <v>5543</v>
      </c>
      <c r="L24" s="288">
        <v>7582</v>
      </c>
      <c r="M24" s="288">
        <v>1583</v>
      </c>
      <c r="N24" s="288">
        <v>111110</v>
      </c>
      <c r="O24" s="313">
        <f t="shared" si="2"/>
        <v>154798</v>
      </c>
    </row>
    <row r="25" spans="1:15" s="52" customFormat="1" ht="13.5" customHeight="1" thickBot="1">
      <c r="A25" s="50" t="s">
        <v>30</v>
      </c>
      <c r="B25" s="95" t="s">
        <v>5</v>
      </c>
      <c r="C25" s="51">
        <v>27420</v>
      </c>
      <c r="D25" s="51"/>
      <c r="E25" s="51">
        <v>700</v>
      </c>
      <c r="F25" s="288"/>
      <c r="G25" s="51"/>
      <c r="H25" s="51">
        <v>750</v>
      </c>
      <c r="I25" s="51">
        <v>1157</v>
      </c>
      <c r="J25" s="51"/>
      <c r="K25" s="51">
        <v>70750</v>
      </c>
      <c r="L25" s="51">
        <v>219</v>
      </c>
      <c r="M25" s="51"/>
      <c r="N25" s="51">
        <v>103001</v>
      </c>
      <c r="O25" s="313">
        <f t="shared" si="2"/>
        <v>203997</v>
      </c>
    </row>
    <row r="26" spans="1:15" s="48" customFormat="1" ht="15.75" customHeight="1" thickBot="1">
      <c r="A26" s="56" t="s">
        <v>31</v>
      </c>
      <c r="B26" s="29" t="s">
        <v>88</v>
      </c>
      <c r="C26" s="53">
        <f aca="true" t="shared" si="3" ref="C26:N26">SUM(C16:C25)</f>
        <v>208257</v>
      </c>
      <c r="D26" s="53">
        <f t="shared" si="3"/>
        <v>185787</v>
      </c>
      <c r="E26" s="53">
        <f t="shared" si="3"/>
        <v>201646</v>
      </c>
      <c r="F26" s="53">
        <f t="shared" si="3"/>
        <v>276800</v>
      </c>
      <c r="G26" s="53">
        <f t="shared" si="3"/>
        <v>288102</v>
      </c>
      <c r="H26" s="53">
        <f t="shared" si="3"/>
        <v>297526</v>
      </c>
      <c r="I26" s="53">
        <f t="shared" si="3"/>
        <v>263043</v>
      </c>
      <c r="J26" s="53">
        <f t="shared" si="3"/>
        <v>286043</v>
      </c>
      <c r="K26" s="53">
        <f t="shared" si="3"/>
        <v>401103</v>
      </c>
      <c r="L26" s="53">
        <f t="shared" si="3"/>
        <v>255133</v>
      </c>
      <c r="M26" s="53">
        <f t="shared" si="3"/>
        <v>265465</v>
      </c>
      <c r="N26" s="53">
        <f t="shared" si="3"/>
        <v>496461</v>
      </c>
      <c r="O26" s="54">
        <f t="shared" si="2"/>
        <v>3425366</v>
      </c>
    </row>
    <row r="27" spans="1:15" ht="16.5" thickBot="1">
      <c r="A27" s="56" t="s">
        <v>32</v>
      </c>
      <c r="B27" s="99" t="s">
        <v>89</v>
      </c>
      <c r="C27" s="57">
        <f aca="true" t="shared" si="4" ref="C27:O27">C14-C26</f>
        <v>105860</v>
      </c>
      <c r="D27" s="57">
        <f t="shared" si="4"/>
        <v>-38632</v>
      </c>
      <c r="E27" s="57">
        <f t="shared" si="4"/>
        <v>116433</v>
      </c>
      <c r="F27" s="57">
        <f t="shared" si="4"/>
        <v>-23508</v>
      </c>
      <c r="G27" s="57">
        <f t="shared" si="4"/>
        <v>-110076</v>
      </c>
      <c r="H27" s="57">
        <f t="shared" si="4"/>
        <v>-43284</v>
      </c>
      <c r="I27" s="57">
        <f t="shared" si="4"/>
        <v>33331</v>
      </c>
      <c r="J27" s="57">
        <f t="shared" si="4"/>
        <v>-78533</v>
      </c>
      <c r="K27" s="57">
        <f t="shared" si="4"/>
        <v>84413</v>
      </c>
      <c r="L27" s="57">
        <f t="shared" si="4"/>
        <v>-34461</v>
      </c>
      <c r="M27" s="57">
        <f t="shared" si="4"/>
        <v>7660</v>
      </c>
      <c r="N27" s="57">
        <f t="shared" si="4"/>
        <v>-19203</v>
      </c>
      <c r="O27" s="58">
        <f t="shared" si="4"/>
        <v>0</v>
      </c>
    </row>
    <row r="28" ht="15.75">
      <c r="A28" s="60"/>
    </row>
    <row r="29" spans="2:15" ht="15.75">
      <c r="B29" s="61"/>
      <c r="C29" s="62"/>
      <c r="D29" s="62"/>
      <c r="O29" s="59"/>
    </row>
    <row r="30" ht="15.75">
      <c r="O30" s="59"/>
    </row>
    <row r="31" ht="15.75">
      <c r="O31" s="59"/>
    </row>
    <row r="32" ht="15.75">
      <c r="O32" s="59"/>
    </row>
    <row r="33" ht="15.75">
      <c r="O33" s="59"/>
    </row>
    <row r="34" ht="15.75">
      <c r="O34" s="59"/>
    </row>
    <row r="35" ht="15.75">
      <c r="O35" s="59"/>
    </row>
    <row r="36" ht="15.75">
      <c r="O36" s="59"/>
    </row>
    <row r="37" ht="15.75">
      <c r="O37" s="59"/>
    </row>
    <row r="38" ht="15.75">
      <c r="O38" s="59"/>
    </row>
    <row r="39" ht="15.75">
      <c r="O39" s="59"/>
    </row>
    <row r="40" ht="15.75">
      <c r="O40" s="59"/>
    </row>
    <row r="41" ht="15.75">
      <c r="O41" s="59"/>
    </row>
    <row r="42" ht="15.75">
      <c r="O42" s="59"/>
    </row>
    <row r="43" ht="15.75">
      <c r="O43" s="59"/>
    </row>
    <row r="44" ht="15.75">
      <c r="O44" s="59"/>
    </row>
    <row r="45" ht="15.75">
      <c r="O45" s="59"/>
    </row>
    <row r="46" ht="15.75">
      <c r="O46" s="59"/>
    </row>
    <row r="47" ht="15.75">
      <c r="O47" s="59"/>
    </row>
    <row r="48" ht="15.75">
      <c r="O48" s="59"/>
    </row>
    <row r="49" ht="15.75">
      <c r="O49" s="59"/>
    </row>
    <row r="50" ht="15.75">
      <c r="O50" s="59"/>
    </row>
    <row r="51" ht="15.75">
      <c r="O51" s="59"/>
    </row>
    <row r="52" ht="15.75">
      <c r="O52" s="59"/>
    </row>
    <row r="53" ht="15.75">
      <c r="O53" s="59"/>
    </row>
    <row r="54" ht="15.75">
      <c r="O54" s="59"/>
    </row>
    <row r="55" ht="15.75">
      <c r="O55" s="59"/>
    </row>
    <row r="56" ht="15.75">
      <c r="O56" s="59"/>
    </row>
    <row r="57" ht="15.75">
      <c r="O57" s="59"/>
    </row>
    <row r="58" ht="15.75">
      <c r="O58" s="59"/>
    </row>
    <row r="59" ht="15.75">
      <c r="O59" s="59"/>
    </row>
    <row r="60" ht="15.75">
      <c r="O60" s="59"/>
    </row>
    <row r="61" ht="15.75">
      <c r="O61" s="59"/>
    </row>
    <row r="62" ht="15.75">
      <c r="O62" s="59"/>
    </row>
    <row r="63" ht="15.75">
      <c r="O63" s="59"/>
    </row>
    <row r="64" ht="15.75">
      <c r="O64" s="59"/>
    </row>
    <row r="65" ht="15.75">
      <c r="O65" s="59"/>
    </row>
    <row r="66" ht="15.75">
      <c r="O66" s="59"/>
    </row>
    <row r="67" ht="15.75">
      <c r="O67" s="59"/>
    </row>
    <row r="68" ht="15.75">
      <c r="O68" s="59"/>
    </row>
    <row r="69" ht="15.75">
      <c r="O69" s="59"/>
    </row>
    <row r="70" ht="15.75">
      <c r="O70" s="59"/>
    </row>
    <row r="71" ht="15.75">
      <c r="O71" s="59"/>
    </row>
    <row r="72" ht="15.75">
      <c r="O72" s="59"/>
    </row>
    <row r="73" ht="15.75">
      <c r="O73" s="59"/>
    </row>
    <row r="74" ht="15.75">
      <c r="O74" s="59"/>
    </row>
    <row r="75" ht="15.75">
      <c r="O75" s="59"/>
    </row>
    <row r="76" ht="15.75">
      <c r="O76" s="59"/>
    </row>
    <row r="77" ht="15.75">
      <c r="O77" s="59"/>
    </row>
    <row r="78" ht="15.75">
      <c r="O78" s="59"/>
    </row>
    <row r="79" ht="15.75">
      <c r="O79" s="59"/>
    </row>
    <row r="80" ht="15.75">
      <c r="O80" s="59"/>
    </row>
    <row r="81" ht="15.75">
      <c r="O81" s="59"/>
    </row>
    <row r="82" ht="15.75">
      <c r="O82" s="59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 xml:space="preserve">&amp;R&amp;"Times New Roman CE,Dőlt"&amp;11 6.  melléklet a 9/2016.(IV.1.)  önkormányzati rendelethez   TÁJÉKOZTATÓ TÁBLA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139">
    <pageSetUpPr fitToPage="1"/>
  </sheetPr>
  <dimension ref="A1:GL57"/>
  <sheetViews>
    <sheetView tabSelected="1" workbookViewId="0" topLeftCell="A1">
      <pane xSplit="1" ySplit="8" topLeftCell="B3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55" sqref="J55"/>
    </sheetView>
  </sheetViews>
  <sheetFormatPr defaultColWidth="10.625" defaultRowHeight="12.75"/>
  <cols>
    <col min="1" max="1" width="42.375" style="205" customWidth="1"/>
    <col min="2" max="3" width="9.50390625" style="206" customWidth="1"/>
    <col min="4" max="4" width="9.375" style="206" bestFit="1" customWidth="1"/>
    <col min="5" max="6" width="9.50390625" style="206" customWidth="1"/>
    <col min="7" max="7" width="9.50390625" style="207" customWidth="1"/>
    <col min="8" max="8" width="1.12109375" style="207" customWidth="1"/>
    <col min="9" max="13" width="9.50390625" style="205" customWidth="1"/>
    <col min="14" max="14" width="9.50390625" style="208" customWidth="1"/>
    <col min="15" max="16384" width="10.625" style="205" customWidth="1"/>
  </cols>
  <sheetData>
    <row r="1" spans="10:13" ht="12.75">
      <c r="J1" s="339"/>
      <c r="K1" s="339"/>
      <c r="L1" s="339"/>
      <c r="M1" s="339"/>
    </row>
    <row r="2" spans="1:14" ht="12.75">
      <c r="A2" s="209"/>
      <c r="E2" s="310"/>
      <c r="I2" s="209"/>
      <c r="J2" s="338"/>
      <c r="K2" s="338"/>
      <c r="L2" s="338"/>
      <c r="M2" s="338"/>
      <c r="N2" s="210"/>
    </row>
    <row r="3" spans="1:14" ht="17.25" customHeight="1">
      <c r="A3" s="211" t="s">
        <v>351</v>
      </c>
      <c r="B3" s="212"/>
      <c r="C3" s="212"/>
      <c r="D3" s="212"/>
      <c r="E3" s="212"/>
      <c r="F3" s="212"/>
      <c r="G3" s="213"/>
      <c r="H3" s="213"/>
      <c r="I3" s="214"/>
      <c r="J3" s="214"/>
      <c r="K3" s="214"/>
      <c r="L3" s="214"/>
      <c r="M3" s="214"/>
      <c r="N3" s="215"/>
    </row>
    <row r="4" spans="1:14" ht="19.5">
      <c r="A4" s="216" t="s">
        <v>305</v>
      </c>
      <c r="B4" s="212"/>
      <c r="C4" s="212"/>
      <c r="D4" s="212"/>
      <c r="E4" s="212"/>
      <c r="F4" s="212"/>
      <c r="G4" s="213"/>
      <c r="H4" s="213"/>
      <c r="I4" s="214"/>
      <c r="J4" s="214"/>
      <c r="K4" s="214"/>
      <c r="L4" s="214"/>
      <c r="M4" s="214"/>
      <c r="N4" s="215"/>
    </row>
    <row r="5" spans="1:14" ht="0.75" customHeight="1" thickBot="1">
      <c r="A5" s="217"/>
      <c r="B5" s="212"/>
      <c r="C5" s="212"/>
      <c r="D5" s="212"/>
      <c r="E5" s="212"/>
      <c r="F5" s="212"/>
      <c r="G5" s="213"/>
      <c r="H5" s="213"/>
      <c r="I5" s="214"/>
      <c r="J5" s="214"/>
      <c r="K5" s="214"/>
      <c r="L5" s="214"/>
      <c r="M5" s="214"/>
      <c r="N5" s="210" t="s">
        <v>301</v>
      </c>
    </row>
    <row r="6" spans="1:14" ht="15.75">
      <c r="A6" s="218" t="s">
        <v>133</v>
      </c>
      <c r="B6" s="340" t="s">
        <v>306</v>
      </c>
      <c r="C6" s="341"/>
      <c r="D6" s="341"/>
      <c r="E6" s="341"/>
      <c r="F6" s="341"/>
      <c r="G6" s="342"/>
      <c r="H6" s="219"/>
      <c r="I6" s="340" t="s">
        <v>307</v>
      </c>
      <c r="J6" s="341"/>
      <c r="K6" s="341"/>
      <c r="L6" s="341"/>
      <c r="M6" s="341"/>
      <c r="N6" s="342"/>
    </row>
    <row r="7" spans="1:14" ht="12.75">
      <c r="A7" s="220"/>
      <c r="B7" s="221" t="s">
        <v>308</v>
      </c>
      <c r="C7" s="222" t="s">
        <v>302</v>
      </c>
      <c r="D7" s="222" t="s">
        <v>333</v>
      </c>
      <c r="E7" s="222" t="s">
        <v>309</v>
      </c>
      <c r="F7" s="222" t="s">
        <v>446</v>
      </c>
      <c r="G7" s="223" t="s">
        <v>352</v>
      </c>
      <c r="H7" s="224"/>
      <c r="I7" s="221" t="s">
        <v>308</v>
      </c>
      <c r="J7" s="222" t="s">
        <v>302</v>
      </c>
      <c r="K7" s="222" t="s">
        <v>343</v>
      </c>
      <c r="L7" s="222" t="s">
        <v>98</v>
      </c>
      <c r="M7" s="222" t="s">
        <v>334</v>
      </c>
      <c r="N7" s="223" t="s">
        <v>353</v>
      </c>
    </row>
    <row r="8" spans="1:14" ht="13.5" thickBot="1">
      <c r="A8" s="225"/>
      <c r="B8" s="226" t="s">
        <v>310</v>
      </c>
      <c r="C8" s="227" t="s">
        <v>310</v>
      </c>
      <c r="D8" s="227" t="s">
        <v>310</v>
      </c>
      <c r="E8" s="227" t="s">
        <v>311</v>
      </c>
      <c r="F8" s="227"/>
      <c r="G8" s="228" t="s">
        <v>312</v>
      </c>
      <c r="H8" s="229"/>
      <c r="I8" s="226" t="s">
        <v>313</v>
      </c>
      <c r="J8" s="227" t="s">
        <v>304</v>
      </c>
      <c r="K8" s="227" t="s">
        <v>303</v>
      </c>
      <c r="L8" s="227"/>
      <c r="M8" s="227"/>
      <c r="N8" s="228" t="s">
        <v>314</v>
      </c>
    </row>
    <row r="9" spans="1:194" ht="12.75">
      <c r="A9" s="230" t="s">
        <v>335</v>
      </c>
      <c r="B9" s="322">
        <v>84585</v>
      </c>
      <c r="C9" s="233"/>
      <c r="D9" s="232"/>
      <c r="E9" s="231"/>
      <c r="F9" s="233"/>
      <c r="G9" s="234">
        <f aca="true" t="shared" si="0" ref="G9:G18">SUM(B9:F9)</f>
        <v>84585</v>
      </c>
      <c r="H9" s="235"/>
      <c r="I9" s="316"/>
      <c r="J9" s="233">
        <v>7481</v>
      </c>
      <c r="K9" s="236"/>
      <c r="L9" s="233"/>
      <c r="M9" s="233"/>
      <c r="N9" s="234">
        <f aca="true" t="shared" si="1" ref="N9:N15">SUM(I9:M9)</f>
        <v>7481</v>
      </c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7"/>
      <c r="AB9" s="237"/>
      <c r="AC9" s="237"/>
      <c r="AD9" s="237"/>
      <c r="AE9" s="237"/>
      <c r="AF9" s="237"/>
      <c r="AG9" s="237"/>
      <c r="AH9" s="237"/>
      <c r="AI9" s="237"/>
      <c r="AJ9" s="237"/>
      <c r="AK9" s="237"/>
      <c r="AL9" s="237"/>
      <c r="AM9" s="237"/>
      <c r="AN9" s="237"/>
      <c r="AO9" s="237"/>
      <c r="AP9" s="237"/>
      <c r="AQ9" s="237"/>
      <c r="AR9" s="237"/>
      <c r="AS9" s="237"/>
      <c r="AT9" s="237"/>
      <c r="AU9" s="237"/>
      <c r="AV9" s="237"/>
      <c r="AW9" s="237"/>
      <c r="AX9" s="237"/>
      <c r="AY9" s="237"/>
      <c r="AZ9" s="237"/>
      <c r="BA9" s="237"/>
      <c r="BB9" s="237"/>
      <c r="BC9" s="237"/>
      <c r="BD9" s="237"/>
      <c r="BE9" s="237"/>
      <c r="BF9" s="237"/>
      <c r="BG9" s="237"/>
      <c r="BH9" s="237"/>
      <c r="BI9" s="237"/>
      <c r="BJ9" s="237"/>
      <c r="BK9" s="237"/>
      <c r="BL9" s="237"/>
      <c r="BM9" s="237"/>
      <c r="BN9" s="237"/>
      <c r="BO9" s="237"/>
      <c r="BP9" s="237"/>
      <c r="BQ9" s="237"/>
      <c r="BR9" s="237"/>
      <c r="BS9" s="237"/>
      <c r="BT9" s="237"/>
      <c r="BU9" s="237"/>
      <c r="BV9" s="237"/>
      <c r="BW9" s="237"/>
      <c r="BX9" s="237"/>
      <c r="BY9" s="237"/>
      <c r="BZ9" s="237"/>
      <c r="CA9" s="237"/>
      <c r="CB9" s="237"/>
      <c r="CC9" s="237"/>
      <c r="CD9" s="237"/>
      <c r="CE9" s="237"/>
      <c r="CF9" s="237"/>
      <c r="CG9" s="237"/>
      <c r="CH9" s="237"/>
      <c r="CI9" s="237"/>
      <c r="CJ9" s="237"/>
      <c r="CK9" s="237"/>
      <c r="CL9" s="237"/>
      <c r="CM9" s="237"/>
      <c r="CN9" s="237"/>
      <c r="CO9" s="237"/>
      <c r="CP9" s="237"/>
      <c r="CQ9" s="237"/>
      <c r="CR9" s="237"/>
      <c r="CS9" s="237"/>
      <c r="CT9" s="237"/>
      <c r="CU9" s="237"/>
      <c r="CV9" s="237"/>
      <c r="CW9" s="237"/>
      <c r="CX9" s="237"/>
      <c r="CY9" s="237"/>
      <c r="CZ9" s="237"/>
      <c r="DA9" s="237"/>
      <c r="DB9" s="237"/>
      <c r="DC9" s="237"/>
      <c r="DD9" s="237"/>
      <c r="DE9" s="237"/>
      <c r="DF9" s="237"/>
      <c r="DG9" s="237"/>
      <c r="DH9" s="237"/>
      <c r="DI9" s="237"/>
      <c r="DJ9" s="237"/>
      <c r="DK9" s="237"/>
      <c r="DL9" s="237"/>
      <c r="DM9" s="237"/>
      <c r="DN9" s="237"/>
      <c r="DO9" s="237"/>
      <c r="DP9" s="237"/>
      <c r="DQ9" s="237"/>
      <c r="DR9" s="237"/>
      <c r="DS9" s="237"/>
      <c r="DT9" s="237"/>
      <c r="DU9" s="237"/>
      <c r="DV9" s="237"/>
      <c r="DW9" s="237"/>
      <c r="DX9" s="237"/>
      <c r="DY9" s="237"/>
      <c r="DZ9" s="237"/>
      <c r="EA9" s="237"/>
      <c r="EB9" s="237"/>
      <c r="EC9" s="237"/>
      <c r="ED9" s="237"/>
      <c r="EE9" s="237"/>
      <c r="EF9" s="237"/>
      <c r="EG9" s="237"/>
      <c r="EH9" s="237"/>
      <c r="EI9" s="237"/>
      <c r="EJ9" s="237"/>
      <c r="EK9" s="237"/>
      <c r="EL9" s="237"/>
      <c r="EM9" s="237"/>
      <c r="EN9" s="237"/>
      <c r="EO9" s="237"/>
      <c r="EP9" s="237"/>
      <c r="EQ9" s="237"/>
      <c r="ER9" s="237"/>
      <c r="ES9" s="237"/>
      <c r="ET9" s="237"/>
      <c r="EU9" s="237"/>
      <c r="EV9" s="237"/>
      <c r="EW9" s="237"/>
      <c r="EX9" s="237"/>
      <c r="EY9" s="237"/>
      <c r="EZ9" s="237"/>
      <c r="FA9" s="237"/>
      <c r="FB9" s="237"/>
      <c r="FC9" s="237"/>
      <c r="FD9" s="237"/>
      <c r="FE9" s="237"/>
      <c r="FF9" s="237"/>
      <c r="FG9" s="237"/>
      <c r="FH9" s="237"/>
      <c r="FI9" s="237"/>
      <c r="FJ9" s="237"/>
      <c r="FK9" s="237"/>
      <c r="FL9" s="237"/>
      <c r="FM9" s="237"/>
      <c r="FN9" s="237"/>
      <c r="FO9" s="237"/>
      <c r="FP9" s="237"/>
      <c r="FQ9" s="237"/>
      <c r="FR9" s="237"/>
      <c r="FS9" s="237"/>
      <c r="FT9" s="237"/>
      <c r="FU9" s="237"/>
      <c r="FV9" s="237"/>
      <c r="FW9" s="237"/>
      <c r="FX9" s="237"/>
      <c r="FY9" s="237"/>
      <c r="FZ9" s="237"/>
      <c r="GA9" s="237"/>
      <c r="GB9" s="237"/>
      <c r="GC9" s="237"/>
      <c r="GD9" s="237"/>
      <c r="GE9" s="237"/>
      <c r="GF9" s="237"/>
      <c r="GG9" s="237"/>
      <c r="GH9" s="237"/>
      <c r="GI9" s="237"/>
      <c r="GJ9" s="237"/>
      <c r="GK9" s="237"/>
      <c r="GL9" s="237"/>
    </row>
    <row r="10" spans="1:14" ht="12.75">
      <c r="A10" s="238" t="s">
        <v>435</v>
      </c>
      <c r="B10" s="244"/>
      <c r="C10" s="246"/>
      <c r="D10" s="240"/>
      <c r="E10" s="240"/>
      <c r="F10" s="240"/>
      <c r="G10" s="241">
        <f t="shared" si="0"/>
        <v>0</v>
      </c>
      <c r="H10" s="242"/>
      <c r="I10" s="244">
        <v>13509</v>
      </c>
      <c r="J10" s="246"/>
      <c r="K10" s="246"/>
      <c r="L10" s="246"/>
      <c r="M10" s="246"/>
      <c r="N10" s="241">
        <f t="shared" si="1"/>
        <v>13509</v>
      </c>
    </row>
    <row r="11" spans="1:14" ht="12.75">
      <c r="A11" s="243" t="s">
        <v>336</v>
      </c>
      <c r="B11" s="244">
        <v>237</v>
      </c>
      <c r="C11" s="246"/>
      <c r="D11" s="240"/>
      <c r="E11" s="240"/>
      <c r="F11" s="240"/>
      <c r="G11" s="241">
        <f t="shared" si="0"/>
        <v>237</v>
      </c>
      <c r="H11" s="242"/>
      <c r="I11" s="244">
        <v>1237</v>
      </c>
      <c r="J11" s="246"/>
      <c r="K11" s="246"/>
      <c r="L11" s="246"/>
      <c r="M11" s="246"/>
      <c r="N11" s="241">
        <f t="shared" si="1"/>
        <v>1237</v>
      </c>
    </row>
    <row r="12" spans="1:14" ht="12.75">
      <c r="A12" s="243" t="s">
        <v>337</v>
      </c>
      <c r="B12" s="244">
        <v>46308</v>
      </c>
      <c r="C12" s="323">
        <v>442787</v>
      </c>
      <c r="D12" s="246"/>
      <c r="E12" s="253"/>
      <c r="F12" s="253"/>
      <c r="G12" s="241">
        <f t="shared" si="0"/>
        <v>489095</v>
      </c>
      <c r="H12" s="285" t="e">
        <f>SUM(#REF!)</f>
        <v>#REF!</v>
      </c>
      <c r="I12" s="244">
        <v>107910</v>
      </c>
      <c r="J12" s="246">
        <v>346707</v>
      </c>
      <c r="K12" s="246"/>
      <c r="L12" s="246"/>
      <c r="M12" s="246"/>
      <c r="N12" s="241">
        <f t="shared" si="1"/>
        <v>454617</v>
      </c>
    </row>
    <row r="13" spans="1:14" ht="12.75">
      <c r="A13" s="247" t="s">
        <v>436</v>
      </c>
      <c r="B13" s="244">
        <v>19894</v>
      </c>
      <c r="C13" s="251"/>
      <c r="D13" s="246"/>
      <c r="E13" s="251"/>
      <c r="F13" s="251"/>
      <c r="G13" s="248">
        <f t="shared" si="0"/>
        <v>19894</v>
      </c>
      <c r="H13" s="242"/>
      <c r="I13" s="244">
        <v>19850</v>
      </c>
      <c r="J13" s="246"/>
      <c r="K13" s="251"/>
      <c r="L13" s="251"/>
      <c r="M13" s="251"/>
      <c r="N13" s="248">
        <f t="shared" si="1"/>
        <v>19850</v>
      </c>
    </row>
    <row r="14" spans="1:14" ht="12.75">
      <c r="A14" s="238" t="s">
        <v>315</v>
      </c>
      <c r="B14" s="244"/>
      <c r="C14" s="246"/>
      <c r="D14" s="246"/>
      <c r="E14" s="246"/>
      <c r="F14" s="246"/>
      <c r="G14" s="241">
        <f t="shared" si="0"/>
        <v>0</v>
      </c>
      <c r="H14" s="242"/>
      <c r="I14" s="244">
        <v>7774</v>
      </c>
      <c r="J14" s="246">
        <v>1271</v>
      </c>
      <c r="K14" s="246"/>
      <c r="L14" s="246"/>
      <c r="M14" s="246"/>
      <c r="N14" s="241">
        <f t="shared" si="1"/>
        <v>9045</v>
      </c>
    </row>
    <row r="15" spans="1:14" ht="12.75">
      <c r="A15" s="238" t="s">
        <v>316</v>
      </c>
      <c r="B15" s="244">
        <v>847</v>
      </c>
      <c r="C15" s="246"/>
      <c r="D15" s="246"/>
      <c r="E15" s="246"/>
      <c r="F15" s="246"/>
      <c r="G15" s="241">
        <f t="shared" si="0"/>
        <v>847</v>
      </c>
      <c r="H15" s="242"/>
      <c r="I15" s="244">
        <v>2098</v>
      </c>
      <c r="J15" s="246"/>
      <c r="K15" s="246"/>
      <c r="L15" s="246"/>
      <c r="M15" s="246"/>
      <c r="N15" s="241">
        <f t="shared" si="1"/>
        <v>2098</v>
      </c>
    </row>
    <row r="16" spans="1:14" ht="12.75">
      <c r="A16" s="238" t="s">
        <v>317</v>
      </c>
      <c r="B16" s="244">
        <v>19894</v>
      </c>
      <c r="C16" s="246"/>
      <c r="D16" s="246"/>
      <c r="E16" s="246"/>
      <c r="F16" s="246"/>
      <c r="G16" s="241">
        <f t="shared" si="0"/>
        <v>19894</v>
      </c>
      <c r="H16" s="242"/>
      <c r="I16" s="244">
        <v>16212</v>
      </c>
      <c r="J16" s="246"/>
      <c r="K16" s="246"/>
      <c r="L16" s="246"/>
      <c r="M16" s="246"/>
      <c r="N16" s="241">
        <f aca="true" t="shared" si="2" ref="N16:N45">SUM(I16:M16)</f>
        <v>16212</v>
      </c>
    </row>
    <row r="17" spans="1:14" ht="12.75">
      <c r="A17" s="238" t="s">
        <v>318</v>
      </c>
      <c r="B17" s="259"/>
      <c r="C17" s="251"/>
      <c r="D17" s="251"/>
      <c r="E17" s="251"/>
      <c r="F17" s="251"/>
      <c r="G17" s="248">
        <f t="shared" si="0"/>
        <v>0</v>
      </c>
      <c r="H17" s="249"/>
      <c r="I17" s="244">
        <v>23717</v>
      </c>
      <c r="J17" s="246">
        <v>1366</v>
      </c>
      <c r="K17" s="251"/>
      <c r="L17" s="251"/>
      <c r="M17" s="251"/>
      <c r="N17" s="248">
        <f t="shared" si="2"/>
        <v>25083</v>
      </c>
    </row>
    <row r="18" spans="1:14" ht="12.75">
      <c r="A18" s="250" t="s">
        <v>319</v>
      </c>
      <c r="B18" s="259"/>
      <c r="C18" s="251"/>
      <c r="D18" s="251"/>
      <c r="E18" s="251"/>
      <c r="F18" s="251"/>
      <c r="G18" s="248">
        <f t="shared" si="0"/>
        <v>0</v>
      </c>
      <c r="H18" s="249"/>
      <c r="I18" s="244">
        <v>601</v>
      </c>
      <c r="J18" s="251"/>
      <c r="K18" s="251"/>
      <c r="L18" s="251"/>
      <c r="M18" s="251"/>
      <c r="N18" s="248">
        <f t="shared" si="2"/>
        <v>601</v>
      </c>
    </row>
    <row r="19" spans="1:14" ht="12.75">
      <c r="A19" s="252" t="s">
        <v>320</v>
      </c>
      <c r="B19" s="244">
        <f>SUM(B20:B22)</f>
        <v>305333</v>
      </c>
      <c r="C19" s="246">
        <f>SUM(C20:C22)</f>
        <v>0</v>
      </c>
      <c r="D19" s="246">
        <f>SUM(D20:D22)</f>
        <v>0</v>
      </c>
      <c r="E19" s="253"/>
      <c r="F19" s="253"/>
      <c r="G19" s="248">
        <f>SUM(G20:G22)</f>
        <v>305333</v>
      </c>
      <c r="H19" s="249"/>
      <c r="I19" s="259"/>
      <c r="J19" s="251"/>
      <c r="K19" s="251">
        <f>SUM(K20:K22)</f>
        <v>0</v>
      </c>
      <c r="L19" s="251"/>
      <c r="M19" s="251"/>
      <c r="N19" s="248">
        <f t="shared" si="2"/>
        <v>0</v>
      </c>
    </row>
    <row r="20" spans="1:14" ht="12.75">
      <c r="A20" s="254" t="s">
        <v>338</v>
      </c>
      <c r="B20" s="244">
        <v>274168</v>
      </c>
      <c r="C20" s="251"/>
      <c r="D20" s="251"/>
      <c r="E20" s="251"/>
      <c r="F20" s="251"/>
      <c r="G20" s="255">
        <f aca="true" t="shared" si="3" ref="G20:G26">SUM(B20:F20)</f>
        <v>274168</v>
      </c>
      <c r="H20" s="249"/>
      <c r="I20" s="259"/>
      <c r="J20" s="251"/>
      <c r="K20" s="251"/>
      <c r="L20" s="251"/>
      <c r="M20" s="251"/>
      <c r="N20" s="255">
        <f t="shared" si="2"/>
        <v>0</v>
      </c>
    </row>
    <row r="21" spans="1:14" ht="12.75">
      <c r="A21" s="254" t="s">
        <v>321</v>
      </c>
      <c r="B21" s="244">
        <v>26000</v>
      </c>
      <c r="C21" s="251"/>
      <c r="D21" s="251"/>
      <c r="E21" s="251"/>
      <c r="F21" s="251"/>
      <c r="G21" s="255">
        <f t="shared" si="3"/>
        <v>26000</v>
      </c>
      <c r="H21" s="249"/>
      <c r="I21" s="259"/>
      <c r="J21" s="251"/>
      <c r="K21" s="251"/>
      <c r="L21" s="251"/>
      <c r="M21" s="251"/>
      <c r="N21" s="255">
        <f t="shared" si="2"/>
        <v>0</v>
      </c>
    </row>
    <row r="22" spans="1:14" ht="12.75">
      <c r="A22" s="254" t="s">
        <v>437</v>
      </c>
      <c r="B22" s="244">
        <v>5165</v>
      </c>
      <c r="C22" s="251"/>
      <c r="D22" s="251"/>
      <c r="E22" s="251"/>
      <c r="F22" s="251"/>
      <c r="G22" s="255">
        <f t="shared" si="3"/>
        <v>5165</v>
      </c>
      <c r="H22" s="249"/>
      <c r="I22" s="259"/>
      <c r="J22" s="251"/>
      <c r="K22" s="251"/>
      <c r="L22" s="251"/>
      <c r="M22" s="251"/>
      <c r="N22" s="255">
        <f t="shared" si="2"/>
        <v>0</v>
      </c>
    </row>
    <row r="23" spans="1:14" ht="12.75">
      <c r="A23" s="256" t="s">
        <v>445</v>
      </c>
      <c r="B23" s="259"/>
      <c r="C23" s="251"/>
      <c r="D23" s="251"/>
      <c r="E23" s="251"/>
      <c r="F23" s="251"/>
      <c r="G23" s="255">
        <f t="shared" si="3"/>
        <v>0</v>
      </c>
      <c r="H23" s="249"/>
      <c r="I23" s="244">
        <v>369</v>
      </c>
      <c r="J23" s="246"/>
      <c r="K23" s="251"/>
      <c r="L23" s="251"/>
      <c r="M23" s="251"/>
      <c r="N23" s="255">
        <f t="shared" si="2"/>
        <v>369</v>
      </c>
    </row>
    <row r="24" spans="1:14" ht="12.75">
      <c r="A24" s="238" t="s">
        <v>349</v>
      </c>
      <c r="B24" s="259"/>
      <c r="C24" s="251"/>
      <c r="D24" s="251"/>
      <c r="E24" s="251"/>
      <c r="F24" s="251"/>
      <c r="G24" s="248">
        <f t="shared" si="3"/>
        <v>0</v>
      </c>
      <c r="H24" s="249"/>
      <c r="I24" s="244"/>
      <c r="J24" s="251"/>
      <c r="K24" s="251"/>
      <c r="L24" s="251"/>
      <c r="M24" s="251"/>
      <c r="N24" s="248">
        <f t="shared" si="2"/>
        <v>0</v>
      </c>
    </row>
    <row r="25" spans="1:14" ht="12.75">
      <c r="A25" s="238" t="s">
        <v>322</v>
      </c>
      <c r="B25" s="259"/>
      <c r="C25" s="251"/>
      <c r="D25" s="251"/>
      <c r="E25" s="251"/>
      <c r="F25" s="251"/>
      <c r="G25" s="248">
        <f t="shared" si="3"/>
        <v>0</v>
      </c>
      <c r="H25" s="249"/>
      <c r="I25" s="244">
        <v>28251</v>
      </c>
      <c r="J25" s="251"/>
      <c r="K25" s="251"/>
      <c r="L25" s="251"/>
      <c r="M25" s="251"/>
      <c r="N25" s="248">
        <f t="shared" si="2"/>
        <v>28251</v>
      </c>
    </row>
    <row r="26" spans="1:14" ht="13.5" customHeight="1">
      <c r="A26" s="261" t="s">
        <v>323</v>
      </c>
      <c r="B26" s="262">
        <v>19201</v>
      </c>
      <c r="C26" s="263"/>
      <c r="D26" s="283"/>
      <c r="E26" s="283"/>
      <c r="F26" s="263">
        <v>187578</v>
      </c>
      <c r="G26" s="265">
        <f t="shared" si="3"/>
        <v>206779</v>
      </c>
      <c r="H26" s="249"/>
      <c r="I26" s="262">
        <v>195973</v>
      </c>
      <c r="J26" s="263">
        <v>4582</v>
      </c>
      <c r="K26" s="263"/>
      <c r="L26" s="283"/>
      <c r="M26" s="283"/>
      <c r="N26" s="265">
        <f t="shared" si="2"/>
        <v>200555</v>
      </c>
    </row>
    <row r="27" spans="1:14" ht="12.75">
      <c r="A27" s="252" t="s">
        <v>339</v>
      </c>
      <c r="B27" s="244">
        <f>SUM(B28:B29)</f>
        <v>1147438</v>
      </c>
      <c r="C27" s="246">
        <f>SUM(C28:C29)</f>
        <v>8500</v>
      </c>
      <c r="D27" s="246">
        <f>SUM(D28:D29)</f>
        <v>0</v>
      </c>
      <c r="E27" s="253"/>
      <c r="F27" s="253"/>
      <c r="G27" s="248">
        <f>SUM(G28:G29)</f>
        <v>1155938</v>
      </c>
      <c r="H27" s="284"/>
      <c r="I27" s="259">
        <f>SUM(I28:I29)</f>
        <v>42173</v>
      </c>
      <c r="J27" s="259">
        <f>SUM(J28:J29)</f>
        <v>0</v>
      </c>
      <c r="K27" s="259">
        <f>SUM(K28:K29)</f>
        <v>0</v>
      </c>
      <c r="L27" s="259">
        <f>SUM(L28:L29)</f>
        <v>0</v>
      </c>
      <c r="M27" s="259">
        <f>SUM(M28:M29)</f>
        <v>0</v>
      </c>
      <c r="N27" s="248">
        <f t="shared" si="2"/>
        <v>42173</v>
      </c>
    </row>
    <row r="28" spans="1:14" ht="12.75">
      <c r="A28" s="254" t="s">
        <v>340</v>
      </c>
      <c r="B28" s="244">
        <v>885691</v>
      </c>
      <c r="C28" s="246"/>
      <c r="D28" s="251"/>
      <c r="E28" s="251"/>
      <c r="F28" s="251"/>
      <c r="G28" s="255">
        <f aca="true" t="shared" si="4" ref="G28:G47">SUM(B28:F28)</f>
        <v>885691</v>
      </c>
      <c r="H28" s="249"/>
      <c r="I28" s="244"/>
      <c r="J28" s="251"/>
      <c r="K28" s="251"/>
      <c r="L28" s="251"/>
      <c r="M28" s="251"/>
      <c r="N28" s="260">
        <f t="shared" si="2"/>
        <v>0</v>
      </c>
    </row>
    <row r="29" spans="1:14" ht="12.75">
      <c r="A29" s="254" t="s">
        <v>341</v>
      </c>
      <c r="B29" s="324">
        <v>261747</v>
      </c>
      <c r="C29" s="246">
        <v>8500</v>
      </c>
      <c r="D29" s="246"/>
      <c r="E29" s="251"/>
      <c r="F29" s="251"/>
      <c r="G29" s="255">
        <f t="shared" si="4"/>
        <v>270247</v>
      </c>
      <c r="H29" s="249"/>
      <c r="I29" s="244">
        <v>42173</v>
      </c>
      <c r="J29" s="251"/>
      <c r="K29" s="251"/>
      <c r="L29" s="251"/>
      <c r="M29" s="251"/>
      <c r="N29" s="260">
        <f t="shared" si="2"/>
        <v>42173</v>
      </c>
    </row>
    <row r="30" spans="1:14" ht="12.75">
      <c r="A30" s="238" t="s">
        <v>324</v>
      </c>
      <c r="B30" s="244">
        <v>133506</v>
      </c>
      <c r="C30" s="246"/>
      <c r="D30" s="246"/>
      <c r="E30" s="246"/>
      <c r="F30" s="246"/>
      <c r="G30" s="241">
        <f t="shared" si="4"/>
        <v>133506</v>
      </c>
      <c r="H30" s="242"/>
      <c r="I30" s="244">
        <v>175056</v>
      </c>
      <c r="J30" s="246">
        <v>4328</v>
      </c>
      <c r="K30" s="246"/>
      <c r="L30" s="246"/>
      <c r="M30" s="253">
        <v>154798</v>
      </c>
      <c r="N30" s="248">
        <f t="shared" si="2"/>
        <v>334182</v>
      </c>
    </row>
    <row r="31" spans="1:14" ht="12.75">
      <c r="A31" s="238" t="s">
        <v>342</v>
      </c>
      <c r="B31" s="259"/>
      <c r="C31" s="251"/>
      <c r="D31" s="251"/>
      <c r="E31" s="251"/>
      <c r="F31" s="251"/>
      <c r="G31" s="248">
        <f t="shared" si="4"/>
        <v>0</v>
      </c>
      <c r="H31" s="249"/>
      <c r="I31" s="244"/>
      <c r="J31" s="246"/>
      <c r="K31" s="246">
        <v>1199369</v>
      </c>
      <c r="L31" s="246"/>
      <c r="M31" s="246"/>
      <c r="N31" s="248">
        <f t="shared" si="2"/>
        <v>1199369</v>
      </c>
    </row>
    <row r="32" spans="1:14" ht="12.75">
      <c r="A32" s="238" t="s">
        <v>325</v>
      </c>
      <c r="B32" s="244"/>
      <c r="C32" s="246"/>
      <c r="D32" s="246"/>
      <c r="E32" s="246"/>
      <c r="F32" s="246"/>
      <c r="G32" s="248">
        <f t="shared" si="4"/>
        <v>0</v>
      </c>
      <c r="H32" s="249"/>
      <c r="I32" s="244">
        <v>614</v>
      </c>
      <c r="J32" s="246"/>
      <c r="K32" s="246"/>
      <c r="L32" s="246"/>
      <c r="M32" s="246"/>
      <c r="N32" s="248">
        <f t="shared" si="2"/>
        <v>614</v>
      </c>
    </row>
    <row r="33" spans="1:14" ht="12.75">
      <c r="A33" s="261" t="s">
        <v>326</v>
      </c>
      <c r="B33" s="262"/>
      <c r="C33" s="263"/>
      <c r="D33" s="263"/>
      <c r="E33" s="263"/>
      <c r="F33" s="263"/>
      <c r="G33" s="248">
        <f t="shared" si="4"/>
        <v>0</v>
      </c>
      <c r="H33" s="249"/>
      <c r="I33" s="262">
        <v>1047</v>
      </c>
      <c r="J33" s="263"/>
      <c r="K33" s="263"/>
      <c r="L33" s="263"/>
      <c r="M33" s="263"/>
      <c r="N33" s="248">
        <f t="shared" si="2"/>
        <v>1047</v>
      </c>
    </row>
    <row r="34" spans="1:14" ht="12.75">
      <c r="A34" s="261" t="s">
        <v>344</v>
      </c>
      <c r="B34" s="262"/>
      <c r="C34" s="263"/>
      <c r="D34" s="263"/>
      <c r="E34" s="263"/>
      <c r="F34" s="263"/>
      <c r="G34" s="248">
        <f t="shared" si="4"/>
        <v>0</v>
      </c>
      <c r="H34" s="249"/>
      <c r="I34" s="262"/>
      <c r="J34" s="263"/>
      <c r="K34" s="263"/>
      <c r="L34" s="263"/>
      <c r="M34" s="263"/>
      <c r="N34" s="241">
        <f t="shared" si="2"/>
        <v>0</v>
      </c>
    </row>
    <row r="35" spans="1:14" ht="12.75">
      <c r="A35" s="261" t="s">
        <v>345</v>
      </c>
      <c r="B35" s="262"/>
      <c r="C35" s="263"/>
      <c r="D35" s="263"/>
      <c r="E35" s="263"/>
      <c r="F35" s="263"/>
      <c r="G35" s="248">
        <f t="shared" si="4"/>
        <v>0</v>
      </c>
      <c r="H35" s="249"/>
      <c r="I35" s="262">
        <v>4685</v>
      </c>
      <c r="J35" s="263"/>
      <c r="K35" s="263"/>
      <c r="L35" s="263"/>
      <c r="M35" s="263"/>
      <c r="N35" s="241">
        <f t="shared" si="2"/>
        <v>4685</v>
      </c>
    </row>
    <row r="36" spans="1:14" ht="12.75">
      <c r="A36" s="261" t="s">
        <v>346</v>
      </c>
      <c r="B36" s="262">
        <v>837</v>
      </c>
      <c r="C36" s="263"/>
      <c r="D36" s="263"/>
      <c r="E36" s="263"/>
      <c r="F36" s="263"/>
      <c r="G36" s="248">
        <f t="shared" si="4"/>
        <v>837</v>
      </c>
      <c r="H36" s="249"/>
      <c r="I36" s="262">
        <v>10837</v>
      </c>
      <c r="J36" s="263"/>
      <c r="K36" s="263"/>
      <c r="L36" s="263"/>
      <c r="M36" s="263"/>
      <c r="N36" s="241">
        <f t="shared" si="2"/>
        <v>10837</v>
      </c>
    </row>
    <row r="37" spans="1:14" ht="12.75">
      <c r="A37" s="261" t="s">
        <v>439</v>
      </c>
      <c r="B37" s="262"/>
      <c r="C37" s="263"/>
      <c r="D37" s="263"/>
      <c r="E37" s="263"/>
      <c r="F37" s="263"/>
      <c r="G37" s="248">
        <f t="shared" si="4"/>
        <v>0</v>
      </c>
      <c r="H37" s="249"/>
      <c r="I37" s="262">
        <v>38500</v>
      </c>
      <c r="J37" s="263"/>
      <c r="K37" s="263"/>
      <c r="L37" s="319"/>
      <c r="M37" s="263"/>
      <c r="N37" s="241">
        <f t="shared" si="2"/>
        <v>38500</v>
      </c>
    </row>
    <row r="38" spans="1:14" ht="12.75">
      <c r="A38" s="261" t="s">
        <v>327</v>
      </c>
      <c r="B38" s="262"/>
      <c r="C38" s="263"/>
      <c r="D38" s="263"/>
      <c r="E38" s="263"/>
      <c r="F38" s="263"/>
      <c r="G38" s="248">
        <f t="shared" si="4"/>
        <v>0</v>
      </c>
      <c r="H38" s="249"/>
      <c r="I38" s="262">
        <v>650</v>
      </c>
      <c r="J38" s="263"/>
      <c r="K38" s="263"/>
      <c r="L38" s="263"/>
      <c r="M38" s="263"/>
      <c r="N38" s="241">
        <f t="shared" si="2"/>
        <v>650</v>
      </c>
    </row>
    <row r="39" spans="1:14" ht="12.75">
      <c r="A39" s="261" t="s">
        <v>328</v>
      </c>
      <c r="B39" s="262"/>
      <c r="C39" s="263"/>
      <c r="D39" s="263"/>
      <c r="E39" s="263"/>
      <c r="F39" s="263"/>
      <c r="G39" s="248">
        <f t="shared" si="4"/>
        <v>0</v>
      </c>
      <c r="H39" s="249"/>
      <c r="I39" s="262">
        <v>250</v>
      </c>
      <c r="J39" s="263"/>
      <c r="K39" s="263"/>
      <c r="L39" s="263"/>
      <c r="M39" s="263"/>
      <c r="N39" s="241">
        <f t="shared" si="2"/>
        <v>250</v>
      </c>
    </row>
    <row r="40" spans="1:14" ht="12.75">
      <c r="A40" s="261" t="s">
        <v>329</v>
      </c>
      <c r="B40" s="262">
        <v>500</v>
      </c>
      <c r="C40" s="263"/>
      <c r="D40" s="263"/>
      <c r="E40" s="263"/>
      <c r="F40" s="263"/>
      <c r="G40" s="248">
        <f t="shared" si="4"/>
        <v>500</v>
      </c>
      <c r="H40" s="249"/>
      <c r="I40" s="262"/>
      <c r="J40" s="263"/>
      <c r="K40" s="263"/>
      <c r="L40" s="263"/>
      <c r="M40" s="263"/>
      <c r="N40" s="241">
        <f t="shared" si="2"/>
        <v>0</v>
      </c>
    </row>
    <row r="41" spans="1:14" ht="12.75">
      <c r="A41" s="287" t="s">
        <v>330</v>
      </c>
      <c r="B41" s="262">
        <v>800</v>
      </c>
      <c r="C41" s="263"/>
      <c r="D41" s="263"/>
      <c r="E41" s="263"/>
      <c r="F41" s="263"/>
      <c r="G41" s="248">
        <f t="shared" si="4"/>
        <v>800</v>
      </c>
      <c r="H41" s="249"/>
      <c r="I41" s="262">
        <v>17998</v>
      </c>
      <c r="J41" s="263">
        <v>11194</v>
      </c>
      <c r="K41" s="286"/>
      <c r="L41" s="263"/>
      <c r="M41" s="263"/>
      <c r="N41" s="241">
        <f t="shared" si="2"/>
        <v>29192</v>
      </c>
    </row>
    <row r="42" spans="1:14" ht="12.75">
      <c r="A42" s="264" t="s">
        <v>331</v>
      </c>
      <c r="B42" s="262">
        <v>13922</v>
      </c>
      <c r="C42" s="263">
        <v>6598</v>
      </c>
      <c r="D42" s="263"/>
      <c r="E42" s="263"/>
      <c r="F42" s="263"/>
      <c r="G42" s="248">
        <f t="shared" si="4"/>
        <v>20520</v>
      </c>
      <c r="H42" s="249"/>
      <c r="I42" s="262">
        <v>14665</v>
      </c>
      <c r="J42" s="263">
        <v>9035</v>
      </c>
      <c r="K42" s="263"/>
      <c r="L42" s="263"/>
      <c r="M42" s="263"/>
      <c r="N42" s="241">
        <f t="shared" si="2"/>
        <v>23700</v>
      </c>
    </row>
    <row r="43" spans="1:14" ht="12.75">
      <c r="A43" s="287" t="s">
        <v>0</v>
      </c>
      <c r="B43" s="262"/>
      <c r="C43" s="263"/>
      <c r="D43" s="263"/>
      <c r="E43" s="263"/>
      <c r="F43" s="263"/>
      <c r="G43" s="248">
        <f t="shared" si="4"/>
        <v>0</v>
      </c>
      <c r="H43" s="249"/>
      <c r="I43" s="262"/>
      <c r="J43" s="263"/>
      <c r="K43" s="263"/>
      <c r="L43" s="263"/>
      <c r="M43" s="263"/>
      <c r="N43" s="241">
        <f t="shared" si="2"/>
        <v>0</v>
      </c>
    </row>
    <row r="44" spans="1:14" ht="12.75">
      <c r="A44" s="264" t="s">
        <v>347</v>
      </c>
      <c r="B44" s="307">
        <v>538818</v>
      </c>
      <c r="C44" s="263">
        <v>445</v>
      </c>
      <c r="D44" s="263"/>
      <c r="E44" s="263"/>
      <c r="F44" s="263"/>
      <c r="G44" s="248">
        <f t="shared" si="4"/>
        <v>539263</v>
      </c>
      <c r="H44" s="249"/>
      <c r="I44" s="307">
        <v>475309</v>
      </c>
      <c r="J44" s="308">
        <v>38445</v>
      </c>
      <c r="K44" s="263"/>
      <c r="L44" s="263"/>
      <c r="M44" s="263"/>
      <c r="N44" s="241">
        <f t="shared" si="2"/>
        <v>513754</v>
      </c>
    </row>
    <row r="45" spans="1:14" ht="12.75">
      <c r="A45" s="287" t="s">
        <v>348</v>
      </c>
      <c r="B45" s="262"/>
      <c r="C45" s="263"/>
      <c r="D45" s="263"/>
      <c r="E45" s="263"/>
      <c r="F45" s="263"/>
      <c r="G45" s="248">
        <f t="shared" si="4"/>
        <v>0</v>
      </c>
      <c r="H45" s="249"/>
      <c r="I45" s="262"/>
      <c r="J45" s="263"/>
      <c r="K45" s="263"/>
      <c r="L45" s="263"/>
      <c r="M45" s="263"/>
      <c r="N45" s="241">
        <f t="shared" si="2"/>
        <v>0</v>
      </c>
    </row>
    <row r="46" spans="1:14" ht="12.75">
      <c r="A46" s="261" t="s">
        <v>1</v>
      </c>
      <c r="B46" s="262"/>
      <c r="C46" s="263"/>
      <c r="D46" s="263"/>
      <c r="E46" s="263"/>
      <c r="F46" s="263"/>
      <c r="G46" s="265">
        <f t="shared" si="4"/>
        <v>0</v>
      </c>
      <c r="H46" s="249"/>
      <c r="I46" s="262"/>
      <c r="J46" s="263"/>
      <c r="K46" s="263"/>
      <c r="L46" s="263"/>
      <c r="M46" s="263"/>
      <c r="N46" s="266"/>
    </row>
    <row r="47" spans="1:14" ht="13.5" thickBot="1">
      <c r="A47" s="261" t="s">
        <v>438</v>
      </c>
      <c r="B47" s="262">
        <v>550</v>
      </c>
      <c r="C47" s="263"/>
      <c r="D47" s="263"/>
      <c r="E47" s="263"/>
      <c r="F47" s="263"/>
      <c r="G47" s="265">
        <f t="shared" si="4"/>
        <v>550</v>
      </c>
      <c r="H47" s="249"/>
      <c r="I47" s="262">
        <v>613</v>
      </c>
      <c r="J47" s="319">
        <v>104</v>
      </c>
      <c r="K47" s="263"/>
      <c r="L47" s="263"/>
      <c r="M47" s="263"/>
      <c r="N47" s="266">
        <f>SUM(I47:M47)</f>
        <v>717</v>
      </c>
    </row>
    <row r="48" spans="1:14" ht="12.75">
      <c r="A48" s="267" t="s">
        <v>40</v>
      </c>
      <c r="B48" s="268">
        <f>SUM(B9:B12,B13:B19,B24:B27,B30:B47,B23)</f>
        <v>2332670</v>
      </c>
      <c r="C48" s="268">
        <f>SUM(C9:C12,C13:C19,C24:C27,C30:C47,C23)</f>
        <v>458330</v>
      </c>
      <c r="D48" s="268">
        <f>SUM(D9:D12,D13:D19,D24:D27,D30:D47,D23)</f>
        <v>0</v>
      </c>
      <c r="E48" s="268">
        <f>SUM(E9:E12,E13:E19,E24:E27,E30:E47,E23)</f>
        <v>0</v>
      </c>
      <c r="F48" s="268">
        <f>SUM(F9:F12,F13:F19,F24:F27,F30:F47,F23)</f>
        <v>187578</v>
      </c>
      <c r="G48" s="268">
        <f>SUM(G9:G12,G13:G19,G24:G27,G30:G36,G37:G47,G23)</f>
        <v>2978578</v>
      </c>
      <c r="H48" s="268" t="e">
        <f>SUM(H9:H12,H14:H19,H24:H27,H30:H36,H37:H47)</f>
        <v>#REF!</v>
      </c>
      <c r="I48" s="268">
        <f aca="true" t="shared" si="5" ref="I48:N48">SUM(I9:I12,I13:I19,I24:I27,I30:I47,I23)</f>
        <v>1199898</v>
      </c>
      <c r="J48" s="268">
        <f t="shared" si="5"/>
        <v>424513</v>
      </c>
      <c r="K48" s="268">
        <f t="shared" si="5"/>
        <v>1199369</v>
      </c>
      <c r="L48" s="268">
        <f t="shared" si="5"/>
        <v>0</v>
      </c>
      <c r="M48" s="268">
        <f t="shared" si="5"/>
        <v>154798</v>
      </c>
      <c r="N48" s="269">
        <f t="shared" si="5"/>
        <v>2978578</v>
      </c>
    </row>
    <row r="49" spans="1:14" ht="12.75">
      <c r="A49" s="270" t="s">
        <v>332</v>
      </c>
      <c r="B49" s="239"/>
      <c r="C49" s="240"/>
      <c r="D49" s="240"/>
      <c r="E49" s="240"/>
      <c r="F49" s="240"/>
      <c r="G49" s="241"/>
      <c r="H49" s="271"/>
      <c r="I49" s="245"/>
      <c r="J49" s="246"/>
      <c r="K49" s="253">
        <v>1199369</v>
      </c>
      <c r="L49" s="240"/>
      <c r="M49" s="240"/>
      <c r="N49" s="272">
        <f>SUM(I49:M49)</f>
        <v>1199369</v>
      </c>
    </row>
    <row r="50" spans="1:14" ht="13.5" thickBot="1">
      <c r="A50" s="273" t="s">
        <v>51</v>
      </c>
      <c r="B50" s="274">
        <f aca="true" t="shared" si="6" ref="B50:N50">B48-B49</f>
        <v>2332670</v>
      </c>
      <c r="C50" s="275">
        <f t="shared" si="6"/>
        <v>458330</v>
      </c>
      <c r="D50" s="275">
        <f t="shared" si="6"/>
        <v>0</v>
      </c>
      <c r="E50" s="275">
        <f t="shared" si="6"/>
        <v>0</v>
      </c>
      <c r="F50" s="275">
        <f t="shared" si="6"/>
        <v>187578</v>
      </c>
      <c r="G50" s="275">
        <f t="shared" si="6"/>
        <v>2978578</v>
      </c>
      <c r="H50" s="276" t="e">
        <f t="shared" si="6"/>
        <v>#REF!</v>
      </c>
      <c r="I50" s="274">
        <f t="shared" si="6"/>
        <v>1199898</v>
      </c>
      <c r="J50" s="275">
        <f t="shared" si="6"/>
        <v>424513</v>
      </c>
      <c r="K50" s="275">
        <f t="shared" si="6"/>
        <v>0</v>
      </c>
      <c r="L50" s="275">
        <f t="shared" si="6"/>
        <v>0</v>
      </c>
      <c r="M50" s="275">
        <f t="shared" si="6"/>
        <v>154798</v>
      </c>
      <c r="N50" s="277">
        <f t="shared" si="6"/>
        <v>1779209</v>
      </c>
    </row>
    <row r="51" spans="1:14" ht="12.75">
      <c r="A51" s="278"/>
      <c r="B51" s="279"/>
      <c r="C51" s="279"/>
      <c r="D51" s="279"/>
      <c r="E51" s="279"/>
      <c r="F51" s="279"/>
      <c r="G51" s="258"/>
      <c r="H51" s="258"/>
      <c r="I51" s="280"/>
      <c r="J51" s="279"/>
      <c r="K51" s="281"/>
      <c r="L51" s="280"/>
      <c r="M51" s="280"/>
      <c r="N51" s="257"/>
    </row>
    <row r="52" spans="1:14" ht="12.75">
      <c r="A52" s="278"/>
      <c r="B52" s="279"/>
      <c r="C52" s="279"/>
      <c r="D52" s="279"/>
      <c r="E52" s="279"/>
      <c r="F52" s="279"/>
      <c r="G52" s="258"/>
      <c r="H52" s="258"/>
      <c r="I52" s="279"/>
      <c r="J52" s="279"/>
      <c r="K52" s="281"/>
      <c r="L52" s="280"/>
      <c r="M52" s="280"/>
      <c r="N52" s="257"/>
    </row>
    <row r="53" spans="1:14" ht="12.75">
      <c r="A53" s="278"/>
      <c r="B53" s="279"/>
      <c r="C53" s="279"/>
      <c r="D53" s="279"/>
      <c r="E53" s="279"/>
      <c r="F53" s="279"/>
      <c r="G53" s="258"/>
      <c r="H53" s="258"/>
      <c r="I53" s="282"/>
      <c r="J53" s="279"/>
      <c r="K53" s="257"/>
      <c r="L53" s="279"/>
      <c r="M53" s="279"/>
      <c r="N53" s="257"/>
    </row>
    <row r="54" spans="1:14" ht="12.75">
      <c r="A54" s="278"/>
      <c r="B54" s="279"/>
      <c r="C54" s="279"/>
      <c r="D54" s="279"/>
      <c r="E54" s="279"/>
      <c r="F54" s="279"/>
      <c r="G54" s="258"/>
      <c r="H54" s="258"/>
      <c r="I54" s="279"/>
      <c r="J54" s="279"/>
      <c r="K54" s="257"/>
      <c r="L54" s="279"/>
      <c r="M54" s="279"/>
      <c r="N54" s="257"/>
    </row>
    <row r="55" spans="1:14" ht="12.75">
      <c r="A55" s="278"/>
      <c r="B55" s="279"/>
      <c r="C55" s="279"/>
      <c r="D55" s="279"/>
      <c r="E55" s="279"/>
      <c r="F55" s="279"/>
      <c r="G55" s="258"/>
      <c r="H55" s="258"/>
      <c r="I55" s="279"/>
      <c r="J55" s="279"/>
      <c r="K55" s="257"/>
      <c r="L55" s="279"/>
      <c r="M55" s="279"/>
      <c r="N55" s="257"/>
    </row>
    <row r="56" spans="1:14" ht="12.75">
      <c r="A56" s="278"/>
      <c r="B56" s="279"/>
      <c r="C56" s="279"/>
      <c r="D56" s="279"/>
      <c r="E56" s="279"/>
      <c r="F56" s="279"/>
      <c r="G56" s="258"/>
      <c r="H56" s="258"/>
      <c r="I56" s="279"/>
      <c r="J56" s="279"/>
      <c r="K56" s="257"/>
      <c r="L56" s="279"/>
      <c r="M56" s="279"/>
      <c r="N56" s="257"/>
    </row>
    <row r="57" spans="1:14" ht="12.75">
      <c r="A57" s="278"/>
      <c r="B57" s="279"/>
      <c r="C57" s="279"/>
      <c r="D57" s="279"/>
      <c r="E57" s="279"/>
      <c r="F57" s="279"/>
      <c r="G57" s="258"/>
      <c r="H57" s="258"/>
      <c r="I57" s="279"/>
      <c r="J57" s="279"/>
      <c r="K57" s="257"/>
      <c r="L57" s="279"/>
      <c r="M57" s="279"/>
      <c r="N57" s="257"/>
    </row>
  </sheetData>
  <sheetProtection/>
  <mergeCells count="4">
    <mergeCell ref="J2:M2"/>
    <mergeCell ref="J1:M1"/>
    <mergeCell ref="B6:G6"/>
    <mergeCell ref="I6:N6"/>
  </mergeCells>
  <printOptions horizontalCentered="1"/>
  <pageMargins left="0.5511811023622047" right="0.6299212598425197" top="0.3937007874015748" bottom="0.3937007874015748" header="0.11811023622047245" footer="0.11811023622047245"/>
  <pageSetup fitToHeight="1" fitToWidth="1" horizontalDpi="600" verticalDpi="600" orientation="landscape" paperSize="9" scale="83" r:id="rId1"/>
  <headerFooter alignWithMargins="0">
    <oddHeader>&amp;R7. melléklet a 9/2016.(IV.1.)   önkormányzati rendelethez TÁJÉKOZTATÓ TÁBLA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user</cp:lastModifiedBy>
  <cp:lastPrinted>2016-03-23T13:22:32Z</cp:lastPrinted>
  <dcterms:created xsi:type="dcterms:W3CDTF">1999-10-30T10:30:45Z</dcterms:created>
  <dcterms:modified xsi:type="dcterms:W3CDTF">2016-04-01T06:47:33Z</dcterms:modified>
  <cp:category/>
  <cp:version/>
  <cp:contentType/>
  <cp:contentStatus/>
</cp:coreProperties>
</file>