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6. évi költségvetés\"/>
    </mc:Choice>
  </mc:AlternateContent>
  <bookViews>
    <workbookView xWindow="16230" yWindow="-225" windowWidth="12660" windowHeight="11640" tabRatio="727" firstSheet="6" activeTab="12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4.sz.mell." sheetId="77" r:id="rId8"/>
    <sheet name="6.sz.mell." sheetId="63" r:id="rId9"/>
    <sheet name="7.sz.mell." sheetId="64" r:id="rId10"/>
    <sheet name="9.1. sz. mell" sheetId="3" r:id="rId11"/>
    <sheet name="9.2. sz. mell" sheetId="79" r:id="rId12"/>
    <sheet name="9.3. sz. mell" sheetId="105" r:id="rId13"/>
    <sheet name="Munka1" sheetId="94" r:id="rId14"/>
  </sheets>
  <definedNames>
    <definedName name="_xlnm.Print_Titles" localSheetId="10">'9.1. sz. mell'!$1:$6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'1.1.sz.mell.'!$A$1:$D$159</definedName>
    <definedName name="_xlnm.Print_Area" localSheetId="2">'1.2.sz.mell.'!$A$1:$D$159</definedName>
    <definedName name="_xlnm.Print_Area" localSheetId="3">'1.3.sz.mell.'!$A$1:$D$159</definedName>
  </definedNames>
  <calcPr calcId="162913"/>
</workbook>
</file>

<file path=xl/calcChain.xml><?xml version="1.0" encoding="utf-8"?>
<calcChain xmlns="http://schemas.openxmlformats.org/spreadsheetml/2006/main">
  <c r="D1" i="105" l="1"/>
  <c r="D1" i="79"/>
  <c r="D1" i="3"/>
  <c r="H1" i="61"/>
  <c r="H1" i="73"/>
  <c r="C51" i="105" l="1"/>
  <c r="C45" i="105"/>
  <c r="C57" i="105" s="1"/>
  <c r="C37" i="105"/>
  <c r="C30" i="105"/>
  <c r="C26" i="105"/>
  <c r="C20" i="105"/>
  <c r="C8" i="105"/>
  <c r="C36" i="105" s="1"/>
  <c r="C41" i="105" s="1"/>
  <c r="C52" i="79"/>
  <c r="C46" i="79"/>
  <c r="C58" i="79" s="1"/>
  <c r="C38" i="79"/>
  <c r="C31" i="79"/>
  <c r="C37" i="79" s="1"/>
  <c r="C42" i="79" s="1"/>
  <c r="C146" i="3"/>
  <c r="C140" i="3"/>
  <c r="C133" i="3"/>
  <c r="C129" i="3"/>
  <c r="C154" i="3" s="1"/>
  <c r="C119" i="3"/>
  <c r="C114" i="3" s="1"/>
  <c r="C111" i="3"/>
  <c r="C98" i="3"/>
  <c r="C93" i="3"/>
  <c r="C82" i="3"/>
  <c r="C78" i="3"/>
  <c r="C75" i="3"/>
  <c r="C70" i="3"/>
  <c r="C66" i="3"/>
  <c r="C89" i="3" s="1"/>
  <c r="C60" i="3"/>
  <c r="C55" i="3"/>
  <c r="C49" i="3"/>
  <c r="C37" i="3"/>
  <c r="C29" i="3"/>
  <c r="C22" i="3"/>
  <c r="C15" i="3"/>
  <c r="C8" i="3"/>
  <c r="C65" i="3" s="1"/>
  <c r="C90" i="3" s="1"/>
  <c r="C128" i="3" l="1"/>
  <c r="C155" i="3" s="1"/>
  <c r="F33" i="61"/>
  <c r="F30" i="61"/>
  <c r="F17" i="61"/>
  <c r="F32" i="61" s="1"/>
  <c r="C30" i="61"/>
  <c r="C24" i="61"/>
  <c r="C18" i="61"/>
  <c r="C17" i="61"/>
  <c r="C33" i="61" s="1"/>
  <c r="F29" i="73"/>
  <c r="F18" i="73"/>
  <c r="F31" i="73" s="1"/>
  <c r="C29" i="73"/>
  <c r="C24" i="73"/>
  <c r="C19" i="73"/>
  <c r="C18" i="73"/>
  <c r="F31" i="61" l="1"/>
  <c r="C31" i="61"/>
  <c r="C32" i="61"/>
  <c r="C31" i="73"/>
  <c r="F30" i="73"/>
  <c r="C30" i="73"/>
  <c r="C145" i="117"/>
  <c r="C140" i="117"/>
  <c r="C133" i="117"/>
  <c r="C129" i="117"/>
  <c r="C153" i="117" s="1"/>
  <c r="C119" i="117"/>
  <c r="C114" i="117" s="1"/>
  <c r="C98" i="117"/>
  <c r="C93" i="117" s="1"/>
  <c r="C79" i="117"/>
  <c r="C75" i="117"/>
  <c r="C72" i="117"/>
  <c r="C67" i="117"/>
  <c r="C63" i="117"/>
  <c r="C86" i="117" s="1"/>
  <c r="C57" i="117"/>
  <c r="C52" i="117"/>
  <c r="C46" i="117"/>
  <c r="C34" i="117"/>
  <c r="C26" i="117"/>
  <c r="C19" i="117"/>
  <c r="C12" i="117"/>
  <c r="C5" i="117"/>
  <c r="C62" i="117" s="1"/>
  <c r="C87" i="117" s="1"/>
  <c r="C159" i="116"/>
  <c r="C158" i="116"/>
  <c r="C145" i="116"/>
  <c r="C140" i="116"/>
  <c r="C133" i="116"/>
  <c r="C129" i="116"/>
  <c r="C153" i="116" s="1"/>
  <c r="C119" i="116"/>
  <c r="C114" i="116" s="1"/>
  <c r="C111" i="116"/>
  <c r="C98" i="116"/>
  <c r="C93" i="116"/>
  <c r="C128" i="116" s="1"/>
  <c r="C154" i="116" s="1"/>
  <c r="C79" i="116"/>
  <c r="C75" i="116"/>
  <c r="C72" i="116"/>
  <c r="C67" i="116"/>
  <c r="C86" i="116" s="1"/>
  <c r="C63" i="116"/>
  <c r="C57" i="116"/>
  <c r="C52" i="116"/>
  <c r="C46" i="116"/>
  <c r="C34" i="116"/>
  <c r="C26" i="116"/>
  <c r="C19" i="116"/>
  <c r="C12" i="116"/>
  <c r="C5" i="116"/>
  <c r="C62" i="116" s="1"/>
  <c r="C87" i="116" s="1"/>
  <c r="F32" i="73" l="1"/>
  <c r="C32" i="73"/>
  <c r="C128" i="117"/>
  <c r="C154" i="117" s="1"/>
  <c r="C159" i="1"/>
  <c r="C158" i="1"/>
  <c r="C145" i="1"/>
  <c r="C140" i="1"/>
  <c r="C133" i="1"/>
  <c r="C129" i="1"/>
  <c r="C153" i="1" s="1"/>
  <c r="C119" i="1"/>
  <c r="C114" i="1" s="1"/>
  <c r="C111" i="1"/>
  <c r="C98" i="1"/>
  <c r="C93" i="1"/>
  <c r="C128" i="1" s="1"/>
  <c r="C79" i="1"/>
  <c r="C75" i="1"/>
  <c r="C72" i="1"/>
  <c r="C67" i="1"/>
  <c r="C63" i="1"/>
  <c r="C86" i="1" s="1"/>
  <c r="C57" i="1"/>
  <c r="C52" i="1"/>
  <c r="C46" i="1"/>
  <c r="C34" i="1"/>
  <c r="C26" i="1"/>
  <c r="C19" i="1"/>
  <c r="C12" i="1"/>
  <c r="C5" i="1"/>
  <c r="C62" i="1" s="1"/>
  <c r="C87" i="1" s="1"/>
  <c r="C154" i="1" l="1"/>
  <c r="D111" i="3"/>
  <c r="D111" i="116"/>
  <c r="D111" i="1"/>
  <c r="D93" i="1" s="1"/>
  <c r="D98" i="117"/>
  <c r="D119" i="116"/>
  <c r="D114" i="116"/>
  <c r="D98" i="116"/>
  <c r="D119" i="117"/>
  <c r="D114" i="117" s="1"/>
  <c r="D98" i="1"/>
  <c r="D119" i="1"/>
  <c r="D114" i="1" s="1"/>
  <c r="D98" i="3"/>
  <c r="D119" i="3"/>
  <c r="D114" i="3" s="1"/>
  <c r="D29" i="3"/>
  <c r="D26" i="117"/>
  <c r="D26" i="116"/>
  <c r="D26" i="1"/>
  <c r="F3" i="64"/>
  <c r="E3" i="63"/>
  <c r="E3" i="64" s="1"/>
  <c r="D18" i="73"/>
  <c r="D140" i="3"/>
  <c r="D154" i="3" s="1"/>
  <c r="D51" i="105"/>
  <c r="D45" i="105"/>
  <c r="D57" i="105" s="1"/>
  <c r="D145" i="117"/>
  <c r="D140" i="117"/>
  <c r="D133" i="117"/>
  <c r="D129" i="117"/>
  <c r="D153" i="117" s="1"/>
  <c r="D93" i="117"/>
  <c r="D128" i="117" s="1"/>
  <c r="D79" i="117"/>
  <c r="D75" i="117"/>
  <c r="D72" i="117"/>
  <c r="D67" i="117"/>
  <c r="D63" i="117"/>
  <c r="D86" i="117"/>
  <c r="D159" i="117" s="1"/>
  <c r="D57" i="117"/>
  <c r="D52" i="117"/>
  <c r="D46" i="117"/>
  <c r="D34" i="117"/>
  <c r="D19" i="117"/>
  <c r="D12" i="117"/>
  <c r="D5" i="117"/>
  <c r="D62" i="117" s="1"/>
  <c r="D91" i="117"/>
  <c r="D91" i="116"/>
  <c r="D145" i="116"/>
  <c r="D140" i="116"/>
  <c r="D133" i="116"/>
  <c r="D129" i="116"/>
  <c r="D153" i="116" s="1"/>
  <c r="D79" i="116"/>
  <c r="D75" i="116"/>
  <c r="D72" i="116"/>
  <c r="D67" i="116"/>
  <c r="D63" i="116"/>
  <c r="D86" i="116" s="1"/>
  <c r="D159" i="116" s="1"/>
  <c r="D57" i="116"/>
  <c r="D52" i="116"/>
  <c r="D46" i="116"/>
  <c r="D34" i="116"/>
  <c r="D19" i="116"/>
  <c r="D12" i="116"/>
  <c r="D5" i="116"/>
  <c r="D26" i="79"/>
  <c r="D146" i="3"/>
  <c r="D133" i="3"/>
  <c r="G29" i="73"/>
  <c r="G18" i="73"/>
  <c r="G30" i="73" s="1"/>
  <c r="D145" i="1"/>
  <c r="D133" i="1"/>
  <c r="F3" i="63"/>
  <c r="D3" i="64"/>
  <c r="A12" i="75"/>
  <c r="A11" i="76"/>
  <c r="A4" i="76"/>
  <c r="D37" i="105"/>
  <c r="D30" i="105"/>
  <c r="D26" i="105"/>
  <c r="D20" i="105"/>
  <c r="D8" i="105"/>
  <c r="D36" i="105" s="1"/>
  <c r="D41" i="105" s="1"/>
  <c r="D52" i="79"/>
  <c r="D38" i="79"/>
  <c r="D31" i="79"/>
  <c r="D20" i="79"/>
  <c r="D129" i="3"/>
  <c r="D82" i="3"/>
  <c r="D78" i="3"/>
  <c r="D75" i="3"/>
  <c r="D70" i="3"/>
  <c r="D66" i="3"/>
  <c r="D89" i="3"/>
  <c r="D60" i="3"/>
  <c r="D55" i="3"/>
  <c r="D49" i="3"/>
  <c r="D37" i="3"/>
  <c r="D22" i="3"/>
  <c r="D15" i="3"/>
  <c r="D8" i="3"/>
  <c r="D65" i="3"/>
  <c r="D90" i="3" s="1"/>
  <c r="G17" i="61"/>
  <c r="G31" i="61" s="1"/>
  <c r="D17" i="61"/>
  <c r="D6" i="76"/>
  <c r="D140" i="1"/>
  <c r="D129" i="1"/>
  <c r="D153" i="1" s="1"/>
  <c r="B14" i="76" s="1"/>
  <c r="D79" i="1"/>
  <c r="D75" i="1"/>
  <c r="D72" i="1"/>
  <c r="D67" i="1"/>
  <c r="D63" i="1"/>
  <c r="D86" i="1" s="1"/>
  <c r="D57" i="1"/>
  <c r="D52" i="1"/>
  <c r="D46" i="1"/>
  <c r="D34" i="1"/>
  <c r="D19" i="1"/>
  <c r="D12" i="1"/>
  <c r="D5" i="1"/>
  <c r="G30" i="61"/>
  <c r="D14" i="76" s="1"/>
  <c r="D18" i="61"/>
  <c r="D30" i="61" s="1"/>
  <c r="D19" i="73"/>
  <c r="D29" i="73" s="1"/>
  <c r="D7" i="76" s="1"/>
  <c r="D24" i="61"/>
  <c r="D24" i="73"/>
  <c r="D46" i="79"/>
  <c r="D58" i="79" s="1"/>
  <c r="D8" i="79"/>
  <c r="D37" i="79" s="1"/>
  <c r="D42" i="79" s="1"/>
  <c r="C11" i="77"/>
  <c r="F6" i="64"/>
  <c r="F24" i="64" s="1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22" i="63"/>
  <c r="F13" i="63"/>
  <c r="F14" i="63"/>
  <c r="F15" i="63"/>
  <c r="F16" i="63"/>
  <c r="F17" i="63"/>
  <c r="F18" i="63"/>
  <c r="F19" i="63"/>
  <c r="F20" i="63"/>
  <c r="F21" i="63"/>
  <c r="B22" i="63"/>
  <c r="D22" i="63"/>
  <c r="E22" i="63"/>
  <c r="G32" i="61"/>
  <c r="D93" i="3" l="1"/>
  <c r="D128" i="3" s="1"/>
  <c r="D155" i="3" s="1"/>
  <c r="D32" i="61"/>
  <c r="D15" i="76"/>
  <c r="D31" i="73"/>
  <c r="E14" i="76"/>
  <c r="D93" i="116"/>
  <c r="D128" i="116" s="1"/>
  <c r="D154" i="116" s="1"/>
  <c r="D62" i="116"/>
  <c r="D128" i="1"/>
  <c r="D158" i="1" s="1"/>
  <c r="D62" i="1"/>
  <c r="D87" i="1" s="1"/>
  <c r="B8" i="76" s="1"/>
  <c r="D4" i="73"/>
  <c r="D4" i="61" s="1"/>
  <c r="C3" i="77"/>
  <c r="D91" i="1"/>
  <c r="D31" i="61"/>
  <c r="D33" i="61"/>
  <c r="G33" i="61"/>
  <c r="D87" i="117"/>
  <c r="D158" i="117"/>
  <c r="B7" i="76"/>
  <c r="E7" i="76" s="1"/>
  <c r="D159" i="1"/>
  <c r="D154" i="117"/>
  <c r="B6" i="76"/>
  <c r="E6" i="76" s="1"/>
  <c r="D87" i="116"/>
  <c r="B13" i="76"/>
  <c r="G32" i="73"/>
  <c r="G31" i="73"/>
  <c r="D30" i="73"/>
  <c r="D8" i="76" s="1"/>
  <c r="D32" i="73"/>
  <c r="D13" i="76"/>
  <c r="D158" i="116" l="1"/>
  <c r="D154" i="1"/>
  <c r="B15" i="76" s="1"/>
  <c r="E15" i="76" s="1"/>
  <c r="G4" i="73"/>
  <c r="G4" i="61"/>
  <c r="E8" i="76"/>
  <c r="E13" i="76"/>
</calcChain>
</file>

<file path=xl/sharedStrings.xml><?xml version="1.0" encoding="utf-8"?>
<sst xmlns="http://schemas.openxmlformats.org/spreadsheetml/2006/main" count="1740" uniqueCount="473">
  <si>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</si>
  <si>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</si>
  <si>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</si>
  <si>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</si>
  <si>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</si>
  <si>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</si>
  <si>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</si>
  <si>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</si>
  <si>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</si>
  <si>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</si>
  <si>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</si>
  <si>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</si>
  <si>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</si>
  <si>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</si>
  <si>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</si>
  <si>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</si>
  <si>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</si>
  <si>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</si>
  <si>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</si>
  <si>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</si>
  <si>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</si>
  <si>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</si>
  <si>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</si>
  <si>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</si>
  <si>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</si>
  <si>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</si>
  <si>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</si>
  <si>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</si>
  <si>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</si>
  <si>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</si>
  <si>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</si>
  <si>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</si>
  <si>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</si>
  <si>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</si>
  <si>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</si>
  <si>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</si>
  <si>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</si>
  <si>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</si>
  <si>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</si>
  <si>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</si>
  <si>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</si>
  <si>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</si>
  <si>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</si>
  <si>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</si>
  <si>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</si>
  <si>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</si>
  <si>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</si>
  <si>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</si>
  <si>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</si>
  <si>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</si>
  <si>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</si>
  <si>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</si>
  <si>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</si>
  <si>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</si>
  <si>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</si>
  <si>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</si>
  <si>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</si>
  <si>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</si>
  <si>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</si>
  <si>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</si>
  <si>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</si>
  <si>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</si>
  <si>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</si>
  <si>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</si>
  <si>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</si>
  <si>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</si>
  <si>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</si>
  <si>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</si>
  <si>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</si>
  <si>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</si>
  <si>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</si>
  <si>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</si>
  <si>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</si>
  <si>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</si>
  <si>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</si>
  <si>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</si>
  <si>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</si>
  <si>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</si>
  <si>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</si>
  <si>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</si>
  <si>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</si>
  <si>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</si>
  <si>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</si>
  <si>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</si>
  <si>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</si>
  <si>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</si>
  <si>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</si>
  <si>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</si>
  <si>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</si>
  <si>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</si>
  <si>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</si>
  <si>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</si>
  <si>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</si>
  <si>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</si>
  <si>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</si>
  <si>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</si>
  <si>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</si>
  <si>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</si>
  <si>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</si>
  <si>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</si>
  <si>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</si>
  <si>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</si>
  <si>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</si>
  <si>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</si>
  <si>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</si>
  <si>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</si>
  <si>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</si>
  <si>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</si>
  <si>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</si>
  <si>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</si>
  <si>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</si>
  <si>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</si>
  <si>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</si>
  <si>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</si>
  <si>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</si>
  <si>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</si>
  <si>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</si>
  <si>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</si>
  <si>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</si>
  <si>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</si>
  <si>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</si>
  <si>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</si>
  <si>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</si>
  <si>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</si>
  <si>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</si>
  <si>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</si>
  <si>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</si>
  <si>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</si>
  <si>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</si>
  <si>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</si>
  <si>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</si>
  <si>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</si>
  <si>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</si>
  <si>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</si>
  <si>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</si>
  <si>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</si>
  <si>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</si>
  <si>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</si>
  <si>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</si>
  <si>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</si>
  <si>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</si>
  <si>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</si>
  <si>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</si>
  <si>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</si>
  <si>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</si>
  <si>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</si>
  <si>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</si>
  <si>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</si>
  <si>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</si>
  <si>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</si>
  <si>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</si>
  <si>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</si>
  <si>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</si>
  <si>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</si>
  <si>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</si>
  <si>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</si>
  <si>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</si>
  <si>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</si>
  <si>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</si>
  <si>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</si>
  <si>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</si>
  <si>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</si>
  <si>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</si>
  <si>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</si>
  <si>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</si>
  <si>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</si>
  <si>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</si>
  <si>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</si>
  <si>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</si>
  <si>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</si>
  <si>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</si>
  <si>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</si>
  <si>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</si>
  <si>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</si>
  <si>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</si>
  <si>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</si>
  <si>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</si>
  <si>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</si>
  <si>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</si>
  <si>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</si>
  <si>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</si>
  <si>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</si>
  <si>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</si>
  <si>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</si>
  <si>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</si>
  <si>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</si>
  <si>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</si>
  <si>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</si>
  <si>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</si>
  <si>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</si>
  <si>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</si>
  <si>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</si>
  <si>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</si>
  <si>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</si>
  <si>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</si>
  <si>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</si>
  <si>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</si>
  <si>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</si>
  <si>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</si>
  <si>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</si>
  <si>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</si>
  <si>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</si>
  <si>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</si>
  <si>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</si>
  <si>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</si>
  <si>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</si>
  <si>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</si>
  <si>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</si>
  <si>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</si>
  <si>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</si>
  <si>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</si>
  <si>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</si>
  <si>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</si>
  <si>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</si>
  <si>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</si>
  <si>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</si>
  <si>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</si>
  <si>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</si>
  <si>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</si>
  <si>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</si>
  <si>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</si>
  <si>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</si>
  <si>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</si>
  <si>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</si>
  <si>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</si>
  <si>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</si>
  <si>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</si>
  <si>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</si>
  <si>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</si>
  <si>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</si>
  <si>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</si>
  <si>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</si>
  <si>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</si>
  <si>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</si>
  <si>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</si>
  <si>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</si>
  <si>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</si>
  <si>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</si>
  <si>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</si>
  <si>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</si>
  <si>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</si>
  <si>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</si>
  <si>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</si>
  <si>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</si>
  <si>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</si>
  <si>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</si>
  <si>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</si>
  <si>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</si>
  <si>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</si>
  <si>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</si>
  <si>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</si>
  <si>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</si>
  <si>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</si>
  <si>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</si>
  <si>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</si>
  <si>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</si>
  <si>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</si>
  <si>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</si>
  <si>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</si>
  <si>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</si>
  <si>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</si>
  <si>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</si>
  <si>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</si>
  <si>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</si>
  <si>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</si>
  <si>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</si>
  <si>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</si>
  <si>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</si>
  <si>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</si>
  <si>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</si>
  <si>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</si>
  <si>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</si>
  <si>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</si>
  <si>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</si>
  <si>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</si>
  <si>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</si>
  <si>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</si>
  <si>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</si>
  <si>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</si>
  <si>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</si>
  <si>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</si>
  <si>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</si>
  <si>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</si>
  <si>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</si>
  <si>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</si>
  <si>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</si>
  <si>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</si>
  <si>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</si>
  <si>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</si>
  <si>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</si>
  <si>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</si>
  <si>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</si>
  <si>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</si>
  <si>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</si>
  <si>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</si>
  <si>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</si>
  <si>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</si>
  <si>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</si>
  <si>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</si>
  <si>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</si>
  <si>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</si>
  <si>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</si>
  <si>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</si>
  <si>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</si>
  <si>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</si>
  <si>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</si>
  <si>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</si>
  <si>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</si>
  <si>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</si>
  <si>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</si>
  <si>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</si>
  <si>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</si>
  <si>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</si>
  <si>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</si>
  <si>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</si>
  <si>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</si>
  <si>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</si>
  <si>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</si>
  <si>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</si>
  <si>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</si>
  <si>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</si>
  <si>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</si>
  <si>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</si>
  <si>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</si>
  <si>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</si>
  <si>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</si>
  <si>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</si>
  <si>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</si>
  <si>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</si>
  <si>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</si>
  <si>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</si>
  <si>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</si>
  <si>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</si>
  <si>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</si>
  <si>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</si>
  <si>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</si>
  <si>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</si>
  <si>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</si>
  <si>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</si>
  <si>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</si>
  <si>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</si>
  <si>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</si>
  <si>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</si>
  <si>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</si>
  <si>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</si>
  <si>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</si>
  <si>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</si>
  <si>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</si>
  <si>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</si>
  <si>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</si>
  <si>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</si>
  <si>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</si>
  <si>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</si>
  <si>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</si>
  <si>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</si>
  <si>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</si>
  <si>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</si>
  <si>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</si>
  <si>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</si>
  <si>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</si>
  <si>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</si>
  <si>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</si>
  <si>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</si>
  <si>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</si>
  <si>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</si>
  <si>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</si>
  <si>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</si>
  <si>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</si>
  <si>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</si>
  <si>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</si>
  <si>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</si>
  <si>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</si>
  <si>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</si>
  <si>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</si>
  <si>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</si>
  <si>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</si>
  <si>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</si>
  <si>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</si>
  <si>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</si>
  <si>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</si>
  <si>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</si>
  <si>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</si>
  <si>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</si>
  <si>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</si>
  <si>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</si>
  <si>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</si>
  <si>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</si>
  <si>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</si>
  <si>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</si>
  <si>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</si>
  <si>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</si>
  <si>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</si>
  <si>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</si>
  <si>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</si>
  <si>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</si>
  <si>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</si>
  <si>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</si>
  <si>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</si>
  <si>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</si>
  <si>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</si>
  <si>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</si>
  <si>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</si>
  <si>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</si>
  <si>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</si>
  <si>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</si>
  <si>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</si>
  <si>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</si>
  <si>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</si>
  <si>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</si>
  <si>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</si>
  <si>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</si>
  <si>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</si>
  <si>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</si>
  <si>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</si>
  <si>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</si>
  <si>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</si>
  <si>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</si>
  <si>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</si>
  <si>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</si>
  <si>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</si>
  <si>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</si>
  <si>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</si>
  <si>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</si>
  <si>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</si>
  <si>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</si>
  <si>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</si>
  <si>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</si>
  <si>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</si>
  <si>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</si>
  <si>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</si>
  <si>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</si>
  <si>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</si>
  <si>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</si>
  <si>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</si>
  <si>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</si>
  <si>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</si>
  <si>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</si>
  <si>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</si>
  <si>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</si>
  <si>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</si>
  <si>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</si>
  <si>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</si>
  <si>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</si>
  <si>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</si>
  <si>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</si>
  <si>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</si>
  <si>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</si>
  <si>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</si>
  <si>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</si>
  <si>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</si>
  <si>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Magánszemélyek kommunális adója</t>
  </si>
  <si>
    <t>Murakeresztúri Közös Önkormányzati Hivatal</t>
  </si>
  <si>
    <t>Murakeresztúri Óvoda</t>
  </si>
  <si>
    <t>Kossuth Lajos utcai járda felújítása</t>
  </si>
  <si>
    <t>2016</t>
  </si>
  <si>
    <t>Murakeresztúr Község Önkormányzat saját bevételeinek részletezése az adósságot keletkeztető ügyletből származó tárgyévi fizetési kötelezettség megállapításához</t>
  </si>
  <si>
    <t>Államháztartáson belüli megelőlegezések visszafizetések</t>
  </si>
  <si>
    <t>Informatikai eszköz (NAS) beszerzés</t>
  </si>
  <si>
    <t>Térköves járda építés Keresztúrok keresztjéhez</t>
  </si>
  <si>
    <t>Konyhabútor vásárlás (szolgálati lakásba)</t>
  </si>
  <si>
    <t>Közfoglalkoztatáshoz kis értékű tárgyi eszköz (szerszámok, kisgépek) beszerzése</t>
  </si>
  <si>
    <t>Közfoglalkoztatáshoz önjáró fűnyíró vásárlás</t>
  </si>
  <si>
    <t>Óvodába kis értékű tárgyxi eszköz beszerzés</t>
  </si>
  <si>
    <t>Villanytűzhely vásárlás</t>
  </si>
  <si>
    <t>2016. évi eredeti előirányzat</t>
  </si>
  <si>
    <t>2016. eredeti előirányzat</t>
  </si>
  <si>
    <t>2016. évi módosított előirányzat</t>
  </si>
  <si>
    <t>F</t>
  </si>
  <si>
    <t>2016. évi eredeti előirányzít</t>
  </si>
  <si>
    <t xml:space="preserve">2.1. számú melléklet G. oszlop 18. sor + 2.2. számú melléklet G. oszlop 17. sor </t>
  </si>
  <si>
    <t>Önjáró fűnyíró traktor vásárlás</t>
  </si>
  <si>
    <t>Kollátszegi kápolna felújítás</t>
  </si>
  <si>
    <t>2016. évi módosított előirányzat (2016.06. 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</si>
</sst>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4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58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0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8" fillId="0" borderId="19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9" xfId="0" applyNumberFormat="1" applyFont="1" applyFill="1" applyBorder="1" applyAlignment="1" applyProtection="1">
      <alignment horizontal="center" vertical="center" wrapText="1"/>
    </xf>
    <xf numFmtId="165" fontId="19" fillId="0" borderId="20" xfId="0" applyNumberFormat="1" applyFont="1" applyFill="1" applyBorder="1" applyAlignment="1" applyProtection="1">
      <alignment horizontal="center" vertical="center" wrapText="1"/>
    </xf>
    <xf numFmtId="165" fontId="19" fillId="0" borderId="21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0" fillId="0" borderId="18" xfId="0" applyNumberFormat="1" applyFont="1" applyFill="1" applyBorder="1" applyAlignment="1" applyProtection="1">
      <alignment vertical="center" wrapText="1"/>
    </xf>
    <xf numFmtId="165" fontId="19" fillId="0" borderId="14" xfId="0" applyNumberFormat="1" applyFont="1" applyFill="1" applyBorder="1" applyAlignment="1" applyProtection="1">
      <alignment vertical="center" wrapText="1"/>
    </xf>
    <xf numFmtId="165" fontId="19" fillId="0" borderId="19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18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165" fontId="18" fillId="0" borderId="22" xfId="0" applyNumberFormat="1" applyFont="1" applyFill="1" applyBorder="1" applyAlignment="1" applyProtection="1">
      <alignment vertical="center" wrapText="1"/>
    </xf>
    <xf numFmtId="165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19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9" xfId="0" applyFont="1" applyFill="1" applyBorder="1" applyAlignment="1" applyProtection="1">
      <alignment horizontal="right"/>
    </xf>
    <xf numFmtId="0" fontId="28" fillId="0" borderId="2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6" fontId="27" fillId="0" borderId="19" xfId="1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33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165" fontId="8" fillId="0" borderId="36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7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19" fillId="0" borderId="30" xfId="4" applyNumberFormat="1" applyFont="1" applyFill="1" applyBorder="1" applyAlignment="1" applyProtection="1">
      <alignment horizontal="right" vertical="center" wrapText="1" indent="1"/>
    </xf>
    <xf numFmtId="165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20" xfId="0" applyFont="1" applyBorder="1" applyAlignment="1" applyProtection="1">
      <alignment horizontal="left" vertical="center" wrapText="1" indent="1"/>
    </xf>
    <xf numFmtId="165" fontId="19" fillId="0" borderId="26" xfId="4" applyNumberFormat="1" applyFont="1" applyFill="1" applyBorder="1" applyAlignment="1" applyProtection="1">
      <alignment horizontal="right" vertical="center" wrapText="1" indent="1"/>
    </xf>
    <xf numFmtId="165" fontId="19" fillId="0" borderId="19" xfId="4" applyNumberFormat="1" applyFont="1" applyFill="1" applyBorder="1" applyAlignment="1" applyProtection="1">
      <alignment horizontal="right" vertical="center" wrapText="1" indent="1"/>
    </xf>
    <xf numFmtId="165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right" vertical="center"/>
    </xf>
    <xf numFmtId="165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0" applyNumberFormat="1" applyFont="1" applyFill="1" applyBorder="1" applyAlignment="1" applyProtection="1">
      <alignment horizontal="right" vertical="center" wrapText="1" indent="1"/>
    </xf>
    <xf numFmtId="165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7" fillId="0" borderId="32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43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4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0" fillId="0" borderId="45" xfId="0" applyNumberFormat="1" applyFont="1" applyFill="1" applyBorder="1" applyAlignment="1" applyProtection="1">
      <alignment horizontal="left" vertical="center" wrapText="1" indent="1"/>
    </xf>
    <xf numFmtId="165" fontId="30" fillId="0" borderId="32" xfId="0" applyNumberFormat="1" applyFont="1" applyFill="1" applyBorder="1" applyAlignment="1" applyProtection="1">
      <alignment horizontal="left" vertical="center" wrapText="1" indent="1"/>
    </xf>
    <xf numFmtId="165" fontId="1" fillId="0" borderId="46" xfId="0" applyNumberFormat="1" applyFont="1" applyFill="1" applyBorder="1" applyAlignment="1" applyProtection="1">
      <alignment horizontal="left" vertical="center" wrapText="1" inden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44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30" fillId="0" borderId="13" xfId="0" applyNumberFormat="1" applyFont="1" applyFill="1" applyBorder="1" applyAlignment="1" applyProtection="1">
      <alignment horizontal="left" vertical="center" wrapText="1" indent="1"/>
    </xf>
    <xf numFmtId="165" fontId="30" fillId="0" borderId="30" xfId="0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8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166" fontId="28" fillId="0" borderId="47" xfId="1" applyNumberFormat="1" applyFont="1" applyFill="1" applyBorder="1" applyProtection="1">
      <protection locked="0"/>
    </xf>
    <xf numFmtId="166" fontId="28" fillId="0" borderId="40" xfId="1" applyNumberFormat="1" applyFont="1" applyFill="1" applyBorder="1" applyProtection="1">
      <protection locked="0"/>
    </xf>
    <xf numFmtId="166" fontId="28" fillId="0" borderId="36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9" fillId="0" borderId="30" xfId="0" applyNumberFormat="1" applyFont="1" applyFill="1" applyBorder="1" applyAlignment="1" applyProtection="1">
      <alignment horizontal="right" vertical="center" wrapText="1" indent="1"/>
    </xf>
    <xf numFmtId="165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8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21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46" xfId="0" applyNumberForma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left" vertical="center" wrapText="1" indent="1"/>
    </xf>
    <xf numFmtId="165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6" xfId="4" applyNumberFormat="1" applyFont="1" applyFill="1" applyBorder="1" applyAlignment="1" applyProtection="1">
      <alignment horizontal="right" vertical="center" wrapText="1" indent="1"/>
    </xf>
    <xf numFmtId="165" fontId="19" fillId="0" borderId="14" xfId="4" applyNumberFormat="1" applyFont="1" applyFill="1" applyBorder="1" applyAlignment="1" applyProtection="1">
      <alignment horizontal="right" vertical="center" wrapText="1" indent="1"/>
    </xf>
    <xf numFmtId="165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6" xfId="4" applyFont="1" applyFill="1" applyBorder="1" applyAlignment="1" applyProtection="1">
      <alignment horizontal="center" vertical="center" wrapTex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1" xfId="0" applyFont="1" applyBorder="1" applyAlignment="1" applyProtection="1">
      <alignment wrapText="1"/>
    </xf>
    <xf numFmtId="0" fontId="12" fillId="0" borderId="0" xfId="4" applyFill="1" applyAlignment="1" applyProtection="1"/>
    <xf numFmtId="165" fontId="24" fillId="0" borderId="19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5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20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165" fontId="27" fillId="0" borderId="30" xfId="4" applyNumberFormat="1" applyFont="1" applyFill="1" applyBorder="1" applyAlignment="1" applyProtection="1">
      <alignment horizontal="right" vertical="center" wrapText="1" indent="1"/>
    </xf>
    <xf numFmtId="0" fontId="8" fillId="0" borderId="33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vertical="center" wrapText="1"/>
    </xf>
    <xf numFmtId="165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vertical="center" wrapText="1"/>
    </xf>
    <xf numFmtId="0" fontId="19" fillId="0" borderId="20" xfId="4" applyFont="1" applyFill="1" applyBorder="1" applyAlignment="1" applyProtection="1">
      <alignment horizontal="left" vertical="center" wrapText="1" indent="1"/>
    </xf>
    <xf numFmtId="0" fontId="19" fillId="0" borderId="21" xfId="4" applyFont="1" applyFill="1" applyBorder="1" applyAlignment="1" applyProtection="1">
      <alignment vertical="center" wrapText="1"/>
    </xf>
    <xf numFmtId="165" fontId="19" fillId="0" borderId="31" xfId="4" applyNumberFormat="1" applyFont="1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7"/>
    </xf>
    <xf numFmtId="165" fontId="2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5" fontId="19" fillId="0" borderId="52" xfId="4" applyNumberFormat="1" applyFont="1" applyFill="1" applyBorder="1" applyAlignment="1" applyProtection="1">
      <alignment horizontal="right" vertical="center" wrapText="1" indent="1"/>
    </xf>
    <xf numFmtId="165" fontId="2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0" xfId="0" applyNumberFormat="1" applyFont="1" applyBorder="1" applyAlignment="1" applyProtection="1">
      <alignment horizontal="right" vertical="center" wrapText="1" indent="1"/>
    </xf>
    <xf numFmtId="165" fontId="24" fillId="0" borderId="30" xfId="0" quotePrefix="1" applyNumberFormat="1" applyFont="1" applyBorder="1" applyAlignment="1" applyProtection="1">
      <alignment horizontal="right" vertical="center" wrapText="1" indent="1"/>
    </xf>
    <xf numFmtId="165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1" xfId="4" applyNumberFormat="1" applyFont="1" applyFill="1" applyBorder="1" applyAlignment="1" applyProtection="1">
      <alignment horizontal="right" vertical="center" wrapText="1" indent="1"/>
    </xf>
    <xf numFmtId="165" fontId="26" fillId="0" borderId="14" xfId="0" applyNumberFormat="1" applyFont="1" applyBorder="1" applyAlignment="1" applyProtection="1">
      <alignment horizontal="right" vertical="center" wrapText="1" indent="1"/>
    </xf>
    <xf numFmtId="165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14" xfId="0" quotePrefix="1" applyNumberFormat="1" applyFont="1" applyBorder="1" applyAlignment="1" applyProtection="1">
      <alignment horizontal="right" vertical="center" wrapText="1" indent="1"/>
    </xf>
    <xf numFmtId="0" fontId="25" fillId="0" borderId="6" xfId="0" applyFont="1" applyBorder="1" applyAlignment="1" applyProtection="1">
      <alignment horizontal="left" indent="1"/>
    </xf>
    <xf numFmtId="0" fontId="27" fillId="0" borderId="14" xfId="4" applyFont="1" applyFill="1" applyBorder="1" applyAlignment="1" applyProtection="1">
      <alignment horizontal="center" vertical="center"/>
    </xf>
    <xf numFmtId="0" fontId="27" fillId="0" borderId="19" xfId="4" applyFont="1" applyFill="1" applyBorder="1" applyAlignment="1" applyProtection="1">
      <alignment horizontal="center" vertical="center"/>
    </xf>
    <xf numFmtId="165" fontId="8" fillId="0" borderId="19" xfId="0" applyNumberFormat="1" applyFont="1" applyFill="1" applyBorder="1" applyAlignment="1" applyProtection="1">
      <alignment horizontal="center" wrapText="1"/>
    </xf>
    <xf numFmtId="165" fontId="27" fillId="0" borderId="31" xfId="0" applyNumberFormat="1" applyFont="1" applyFill="1" applyBorder="1" applyAlignment="1" applyProtection="1">
      <alignment horizontal="center" vertical="center" wrapText="1"/>
    </xf>
    <xf numFmtId="165" fontId="19" fillId="0" borderId="31" xfId="0" applyNumberFormat="1" applyFont="1" applyFill="1" applyBorder="1" applyAlignment="1" applyProtection="1">
      <alignment horizontal="center" vertical="center" wrapText="1"/>
    </xf>
    <xf numFmtId="165" fontId="0" fillId="0" borderId="8" xfId="0" applyNumberFormat="1" applyFill="1" applyBorder="1" applyAlignment="1" applyProtection="1">
      <alignment horizontal="left" vertical="center" wrapText="1"/>
      <protection locked="0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32" fillId="0" borderId="29" xfId="4" applyNumberFormat="1" applyFont="1" applyFill="1" applyBorder="1" applyAlignment="1" applyProtection="1">
      <alignment horizontal="left"/>
    </xf>
    <xf numFmtId="0" fontId="8" fillId="0" borderId="58" xfId="4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center" vertical="center" wrapText="1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32" fillId="0" borderId="29" xfId="4" applyNumberFormat="1" applyFont="1" applyFill="1" applyBorder="1" applyAlignment="1" applyProtection="1">
      <alignment horizontal="left"/>
    </xf>
    <xf numFmtId="165" fontId="19" fillId="0" borderId="59" xfId="4" applyNumberFormat="1" applyFont="1" applyFill="1" applyBorder="1" applyAlignment="1" applyProtection="1">
      <alignment horizontal="right" vertical="center" wrapText="1" indent="1"/>
    </xf>
    <xf numFmtId="165" fontId="2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62" xfId="4" applyNumberFormat="1" applyFont="1" applyFill="1" applyBorder="1" applyAlignment="1" applyProtection="1">
      <alignment horizontal="right" vertical="center" wrapText="1" indent="1"/>
    </xf>
    <xf numFmtId="165" fontId="20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8" xfId="4" applyNumberFormat="1" applyFont="1" applyFill="1" applyBorder="1" applyAlignment="1" applyProtection="1">
      <alignment horizontal="right" vertical="center" wrapText="1" indent="1"/>
    </xf>
    <xf numFmtId="165" fontId="27" fillId="0" borderId="58" xfId="4" applyNumberFormat="1" applyFont="1" applyFill="1" applyBorder="1" applyAlignment="1" applyProtection="1">
      <alignment horizontal="right" vertical="center" wrapText="1" indent="1"/>
    </xf>
    <xf numFmtId="165" fontId="26" fillId="0" borderId="58" xfId="0" applyNumberFormat="1" applyFont="1" applyBorder="1" applyAlignment="1" applyProtection="1">
      <alignment horizontal="right" vertical="center" wrapText="1" indent="1"/>
    </xf>
    <xf numFmtId="165" fontId="26" fillId="0" borderId="58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58" xfId="0" quotePrefix="1" applyNumberFormat="1" applyFont="1" applyBorder="1" applyAlignment="1" applyProtection="1">
      <alignment horizontal="right" vertical="center" wrapText="1" indent="1"/>
    </xf>
    <xf numFmtId="0" fontId="19" fillId="0" borderId="59" xfId="4" applyFont="1" applyFill="1" applyBorder="1" applyAlignment="1" applyProtection="1">
      <alignment horizontal="center" vertical="center" wrapText="1"/>
    </xf>
    <xf numFmtId="165" fontId="2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42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vertical="center" wrapText="1" indent="1"/>
    </xf>
    <xf numFmtId="0" fontId="19" fillId="0" borderId="59" xfId="4" applyFont="1" applyFill="1" applyBorder="1" applyAlignment="1" applyProtection="1">
      <alignment vertical="center" wrapText="1"/>
    </xf>
    <xf numFmtId="0" fontId="20" fillId="0" borderId="63" xfId="4" applyFont="1" applyFill="1" applyBorder="1" applyAlignment="1" applyProtection="1">
      <alignment horizontal="left" vertical="center" wrapText="1" indent="1"/>
    </xf>
    <xf numFmtId="0" fontId="20" fillId="0" borderId="42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1"/>
    </xf>
    <xf numFmtId="0" fontId="20" fillId="0" borderId="61" xfId="4" applyFont="1" applyFill="1" applyBorder="1" applyAlignment="1" applyProtection="1">
      <alignment horizontal="left" vertical="center" wrapText="1" indent="6"/>
    </xf>
    <xf numFmtId="0" fontId="20" fillId="0" borderId="64" xfId="4" applyFont="1" applyFill="1" applyBorder="1" applyAlignment="1" applyProtection="1">
      <alignment horizontal="left" vertical="center" wrapText="1" indent="1"/>
    </xf>
    <xf numFmtId="0" fontId="20" fillId="0" borderId="65" xfId="4" applyFont="1" applyFill="1" applyBorder="1" applyAlignment="1" applyProtection="1">
      <alignment horizontal="left" vertical="center" wrapText="1" indent="7"/>
    </xf>
    <xf numFmtId="0" fontId="19" fillId="0" borderId="62" xfId="4" applyFont="1" applyFill="1" applyBorder="1" applyAlignment="1" applyProtection="1">
      <alignment vertical="center" wrapText="1"/>
    </xf>
    <xf numFmtId="0" fontId="20" fillId="0" borderId="60" xfId="4" applyFont="1" applyFill="1" applyBorder="1" applyAlignment="1" applyProtection="1">
      <alignment horizontal="left" vertical="center" wrapText="1" indent="1"/>
    </xf>
    <xf numFmtId="0" fontId="20" fillId="0" borderId="50" xfId="4" applyFont="1" applyFill="1" applyBorder="1" applyAlignment="1" applyProtection="1">
      <alignment horizontal="left" vertical="center" wrapText="1" indent="1"/>
    </xf>
    <xf numFmtId="0" fontId="27" fillId="0" borderId="58" xfId="4" applyFont="1" applyFill="1" applyBorder="1" applyAlignment="1" applyProtection="1">
      <alignment horizontal="left" vertical="center" wrapText="1" indent="1"/>
    </xf>
    <xf numFmtId="0" fontId="24" fillId="0" borderId="62" xfId="0" applyFont="1" applyBorder="1" applyAlignment="1" applyProtection="1">
      <alignment horizontal="left" vertical="center" wrapText="1" indent="1"/>
    </xf>
    <xf numFmtId="0" fontId="19" fillId="0" borderId="58" xfId="4" applyFont="1" applyFill="1" applyBorder="1" applyAlignment="1" applyProtection="1">
      <alignment vertical="center" wrapText="1"/>
    </xf>
    <xf numFmtId="0" fontId="20" fillId="0" borderId="42" xfId="4" applyFont="1" applyFill="1" applyBorder="1" applyAlignment="1" applyProtection="1">
      <alignment horizontal="left" indent="6"/>
    </xf>
    <xf numFmtId="0" fontId="20" fillId="0" borderId="42" xfId="4" applyFont="1" applyFill="1" applyBorder="1" applyAlignment="1" applyProtection="1">
      <alignment horizontal="left" vertical="center" wrapText="1" indent="6"/>
    </xf>
    <xf numFmtId="0" fontId="20" fillId="0" borderId="60" xfId="4" applyFont="1" applyFill="1" applyBorder="1" applyAlignment="1" applyProtection="1">
      <alignment horizontal="left" vertical="center" wrapText="1" indent="6"/>
    </xf>
    <xf numFmtId="165" fontId="8" fillId="0" borderId="37" xfId="0" applyNumberFormat="1" applyFont="1" applyFill="1" applyBorder="1" applyAlignment="1" applyProtection="1">
      <alignment horizontal="centerContinuous" vertical="center" wrapText="1"/>
    </xf>
    <xf numFmtId="165" fontId="8" fillId="0" borderId="37" xfId="0" applyNumberFormat="1" applyFont="1" applyFill="1" applyBorder="1" applyAlignment="1" applyProtection="1">
      <alignment horizontal="center" vertical="center" wrapText="1"/>
    </xf>
    <xf numFmtId="165" fontId="27" fillId="0" borderId="37" xfId="0" applyNumberFormat="1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165" fontId="27" fillId="0" borderId="38" xfId="0" applyNumberFormat="1" applyFont="1" applyFill="1" applyBorder="1" applyAlignment="1" applyProtection="1">
      <alignment horizontal="center" vertical="center" wrapText="1"/>
    </xf>
    <xf numFmtId="165" fontId="20" fillId="0" borderId="68" xfId="0" applyNumberFormat="1" applyFont="1" applyFill="1" applyBorder="1" applyAlignment="1" applyProtection="1">
      <alignment horizontal="left" vertical="center" wrapText="1" indent="1"/>
    </xf>
    <xf numFmtId="165" fontId="20" fillId="0" borderId="69" xfId="0" applyNumberFormat="1" applyFont="1" applyFill="1" applyBorder="1" applyAlignment="1" applyProtection="1">
      <alignment horizontal="left" vertical="center" wrapText="1" indent="1"/>
    </xf>
    <xf numFmtId="165" fontId="2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38" xfId="0" applyNumberFormat="1" applyFont="1" applyFill="1" applyBorder="1" applyAlignment="1" applyProtection="1">
      <alignment horizontal="left" vertical="center" wrapText="1" indent="1"/>
    </xf>
    <xf numFmtId="165" fontId="28" fillId="0" borderId="45" xfId="0" applyNumberFormat="1" applyFont="1" applyFill="1" applyBorder="1" applyAlignment="1" applyProtection="1">
      <alignment horizontal="left" vertical="center" wrapText="1" indent="1"/>
    </xf>
    <xf numFmtId="165" fontId="28" fillId="0" borderId="69" xfId="0" applyNumberFormat="1" applyFont="1" applyFill="1" applyBorder="1" applyAlignment="1" applyProtection="1">
      <alignment horizontal="left" vertical="center" wrapText="1" indent="1"/>
    </xf>
    <xf numFmtId="165" fontId="30" fillId="0" borderId="38" xfId="0" applyNumberFormat="1" applyFont="1" applyFill="1" applyBorder="1" applyAlignment="1" applyProtection="1">
      <alignment horizontal="left" vertical="center" wrapText="1" indent="1"/>
    </xf>
    <xf numFmtId="165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7" xfId="0" applyNumberFormat="1" applyFont="1" applyFill="1" applyBorder="1" applyAlignment="1" applyProtection="1">
      <alignment horizontal="right" vertical="center" wrapText="1" indent="1"/>
    </xf>
    <xf numFmtId="165" fontId="31" fillId="0" borderId="67" xfId="0" applyNumberFormat="1" applyFont="1" applyFill="1" applyBorder="1" applyAlignment="1" applyProtection="1">
      <alignment horizontal="right" vertical="center" wrapText="1" indent="1"/>
    </xf>
    <xf numFmtId="165" fontId="31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4" xfId="0" applyNumberFormat="1" applyFont="1" applyFill="1" applyBorder="1" applyAlignment="1" applyProtection="1">
      <alignment horizontal="right" vertical="center" wrapText="1" indent="1"/>
    </xf>
    <xf numFmtId="165" fontId="8" fillId="0" borderId="39" xfId="0" applyNumberFormat="1" applyFont="1" applyFill="1" applyBorder="1" applyAlignment="1" applyProtection="1">
      <alignment horizontal="centerContinuous" vertical="center" wrapText="1"/>
    </xf>
    <xf numFmtId="165" fontId="8" fillId="0" borderId="39" xfId="0" applyNumberFormat="1" applyFont="1" applyFill="1" applyBorder="1" applyAlignment="1" applyProtection="1">
      <alignment horizontal="center" vertical="center" wrapText="1"/>
    </xf>
    <xf numFmtId="165" fontId="27" fillId="0" borderId="39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2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8" xfId="0" applyNumberFormat="1" applyFont="1" applyFill="1" applyBorder="1" applyAlignment="1" applyProtection="1">
      <alignment horizontal="right" vertical="center" wrapText="1" indent="1"/>
    </xf>
    <xf numFmtId="165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39" xfId="0" applyNumberFormat="1" applyFont="1" applyFill="1" applyBorder="1" applyAlignment="1" applyProtection="1">
      <alignment horizontal="right" vertical="center" wrapText="1" indent="1"/>
    </xf>
    <xf numFmtId="165" fontId="30" fillId="0" borderId="19" xfId="0" applyNumberFormat="1" applyFont="1" applyFill="1" applyBorder="1" applyAlignment="1" applyProtection="1">
      <alignment horizontal="right" vertical="center" wrapText="1" indent="1"/>
    </xf>
    <xf numFmtId="165" fontId="2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 wrapText="1"/>
    </xf>
    <xf numFmtId="0" fontId="19" fillId="0" borderId="58" xfId="0" applyFont="1" applyFill="1" applyBorder="1" applyAlignment="1" applyProtection="1">
      <alignment horizontal="center" vertical="center" wrapText="1"/>
    </xf>
    <xf numFmtId="0" fontId="19" fillId="0" borderId="58" xfId="4" applyFont="1" applyFill="1" applyBorder="1" applyAlignment="1" applyProtection="1">
      <alignment horizontal="left" vertical="center" wrapText="1" indent="1"/>
    </xf>
    <xf numFmtId="0" fontId="25" fillId="0" borderId="60" xfId="0" applyFont="1" applyBorder="1" applyAlignment="1" applyProtection="1">
      <alignment horizontal="left" wrapText="1" indent="1"/>
    </xf>
    <xf numFmtId="0" fontId="25" fillId="0" borderId="42" xfId="0" applyFont="1" applyBorder="1" applyAlignment="1" applyProtection="1">
      <alignment horizontal="left" wrapText="1" indent="1"/>
    </xf>
    <xf numFmtId="0" fontId="25" fillId="0" borderId="61" xfId="0" applyFont="1" applyBorder="1" applyAlignment="1" applyProtection="1">
      <alignment horizontal="left" wrapText="1" indent="1"/>
    </xf>
    <xf numFmtId="0" fontId="26" fillId="0" borderId="58" xfId="0" applyFont="1" applyBorder="1" applyAlignment="1" applyProtection="1">
      <alignment horizontal="left" vertical="center" wrapText="1" indent="1"/>
    </xf>
    <xf numFmtId="0" fontId="25" fillId="0" borderId="61" xfId="0" applyFont="1" applyBorder="1" applyAlignment="1" applyProtection="1">
      <alignment horizontal="left" indent="1"/>
    </xf>
    <xf numFmtId="0" fontId="25" fillId="0" borderId="61" xfId="0" applyFont="1" applyBorder="1" applyAlignment="1" applyProtection="1">
      <alignment wrapText="1"/>
    </xf>
    <xf numFmtId="0" fontId="26" fillId="0" borderId="58" xfId="0" applyFont="1" applyBorder="1" applyAlignment="1" applyProtection="1">
      <alignment wrapText="1"/>
    </xf>
    <xf numFmtId="0" fontId="26" fillId="0" borderId="62" xfId="0" applyFont="1" applyBorder="1" applyAlignment="1" applyProtection="1">
      <alignment wrapText="1"/>
    </xf>
    <xf numFmtId="0" fontId="20" fillId="0" borderId="65" xfId="4" applyFont="1" applyFill="1" applyBorder="1" applyAlignment="1" applyProtection="1">
      <alignment horizontal="left" vertical="center" wrapText="1" indent="6"/>
    </xf>
    <xf numFmtId="0" fontId="4" fillId="0" borderId="39" xfId="0" applyFont="1" applyFill="1" applyBorder="1" applyAlignment="1" applyProtection="1">
      <alignment vertical="center" wrapText="1"/>
    </xf>
    <xf numFmtId="165" fontId="20" fillId="0" borderId="41" xfId="4" applyNumberFormat="1" applyFont="1" applyFill="1" applyBorder="1" applyAlignment="1" applyProtection="1">
      <alignment horizontal="right" vertical="center" wrapText="1" indent="1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" xfId="4" applyNumberFormat="1" applyFont="1" applyFill="1" applyBorder="1" applyAlignment="1" applyProtection="1">
      <alignment horizontal="right" vertical="center" wrapText="1" indent="1"/>
    </xf>
    <xf numFmtId="165" fontId="19" fillId="0" borderId="1" xfId="0" applyNumberFormat="1" applyFont="1" applyFill="1" applyBorder="1" applyAlignment="1" applyProtection="1">
      <alignment horizontal="right" vertical="center" wrapText="1" indent="1"/>
    </xf>
    <xf numFmtId="165" fontId="19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9" xfId="0" applyNumberFormat="1" applyFont="1" applyFill="1" applyBorder="1" applyAlignment="1" applyProtection="1">
      <alignment horizontal="right" vertical="center" wrapText="1" indent="1"/>
    </xf>
    <xf numFmtId="0" fontId="27" fillId="0" borderId="58" xfId="0" applyFont="1" applyFill="1" applyBorder="1" applyAlignment="1" applyProtection="1">
      <alignment horizontal="left" vertical="center" wrapText="1" indent="1"/>
    </xf>
    <xf numFmtId="0" fontId="28" fillId="0" borderId="60" xfId="4" applyFont="1" applyFill="1" applyBorder="1" applyAlignment="1" applyProtection="1">
      <alignment horizontal="left" vertical="center" wrapText="1" indent="1"/>
    </xf>
    <xf numFmtId="0" fontId="28" fillId="0" borderId="42" xfId="4" applyFont="1" applyFill="1" applyBorder="1" applyAlignment="1" applyProtection="1">
      <alignment horizontal="left" vertical="center" wrapText="1" indent="1"/>
    </xf>
    <xf numFmtId="0" fontId="28" fillId="0" borderId="62" xfId="4" applyFont="1" applyFill="1" applyBorder="1" applyAlignment="1" applyProtection="1">
      <alignment horizontal="left" vertical="center" wrapText="1" indent="1"/>
    </xf>
    <xf numFmtId="165" fontId="2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9" xfId="0" applyNumberFormat="1" applyFont="1" applyFill="1" applyBorder="1" applyAlignment="1" applyProtection="1">
      <alignment horizontal="right" vertical="center" wrapText="1" indent="1"/>
    </xf>
    <xf numFmtId="165" fontId="19" fillId="0" borderId="58" xfId="0" applyNumberFormat="1" applyFont="1" applyFill="1" applyBorder="1" applyAlignment="1" applyProtection="1">
      <alignment horizontal="right" vertical="center" wrapText="1" indent="1"/>
    </xf>
    <xf numFmtId="0" fontId="0" fillId="0" borderId="50" xfId="0" applyFill="1" applyBorder="1" applyAlignment="1" applyProtection="1">
      <alignment horizontal="right" vertical="center" wrapText="1" indent="1"/>
    </xf>
    <xf numFmtId="0" fontId="20" fillId="0" borderId="24" xfId="4" applyFont="1" applyFill="1" applyBorder="1" applyAlignment="1" applyProtection="1">
      <alignment horizontal="left" vertical="center" wrapText="1" indent="1"/>
    </xf>
    <xf numFmtId="165" fontId="2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9" xfId="4" applyNumberFormat="1" applyFont="1" applyFill="1" applyBorder="1" applyAlignment="1" applyProtection="1">
      <alignment horizontal="left"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2" fillId="0" borderId="29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39" fillId="0" borderId="49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49" xfId="4" applyFont="1" applyFill="1" applyBorder="1" applyAlignment="1">
      <alignment horizontal="justify" vertical="center" wrapText="1"/>
    </xf>
    <xf numFmtId="165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</xdr:row>
      <xdr:rowOff>333375</xdr:rowOff>
    </xdr:from>
    <xdr:to>
      <xdr:col>3</xdr:col>
      <xdr:colOff>455294</xdr:colOff>
      <xdr:row>2</xdr:row>
      <xdr:rowOff>379094</xdr:rowOff>
    </xdr:to>
    <xdr:sp macro="" textlink="">
      <xdr:nvSpPr>
        <xdr:cNvPr id="2" name="Szövegdoboz 1"/>
        <xdr:cNvSpPr txBox="1"/>
      </xdr:nvSpPr>
      <xdr:spPr>
        <a:xfrm>
          <a:off x="7505700" y="73342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5" sqref="A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90</v>
      </c>
    </row>
    <row r="4" spans="1:2" x14ac:dyDescent="0.2">
      <c r="A4" s="72"/>
      <c r="B4" s="72"/>
    </row>
    <row r="5" spans="1:2" s="82" customFormat="1" ht="15.75" x14ac:dyDescent="0.25">
      <c r="A5" s="55" t="s">
        <v>445</v>
      </c>
      <c r="B5" s="81"/>
    </row>
    <row r="6" spans="1:2" x14ac:dyDescent="0.2">
      <c r="A6" s="72"/>
      <c r="B6" s="72"/>
    </row>
    <row r="7" spans="1:2" x14ac:dyDescent="0.2">
      <c r="A7" s="72" t="s">
        <v>430</v>
      </c>
      <c r="B7" s="72" t="s">
        <v>391</v>
      </c>
    </row>
    <row r="8" spans="1:2" x14ac:dyDescent="0.2">
      <c r="A8" s="72" t="s">
        <v>431</v>
      </c>
      <c r="B8" s="72" t="s">
        <v>392</v>
      </c>
    </row>
    <row r="9" spans="1:2" x14ac:dyDescent="0.2">
      <c r="A9" s="72" t="s">
        <v>432</v>
      </c>
      <c r="B9" s="72" t="s">
        <v>393</v>
      </c>
    </row>
    <row r="10" spans="1:2" x14ac:dyDescent="0.2">
      <c r="A10" s="72"/>
      <c r="B10" s="72"/>
    </row>
    <row r="11" spans="1:2" x14ac:dyDescent="0.2">
      <c r="A11" s="72"/>
      <c r="B11" s="72"/>
    </row>
    <row r="12" spans="1:2" s="82" customFormat="1" ht="15.75" x14ac:dyDescent="0.25">
      <c r="A12" s="55" t="str">
        <f>+CONCATENATE(LEFT(A5,4),". évi előirányzat KIADÁSOK")</f>
        <v>2016. évi előirányzat KIADÁSOK</v>
      </c>
      <c r="B12" s="81"/>
    </row>
    <row r="13" spans="1:2" x14ac:dyDescent="0.2">
      <c r="A13" s="72"/>
      <c r="B13" s="72"/>
    </row>
    <row r="14" spans="1:2" x14ac:dyDescent="0.2">
      <c r="A14" s="72" t="s">
        <v>433</v>
      </c>
      <c r="B14" s="72" t="s">
        <v>394</v>
      </c>
    </row>
    <row r="15" spans="1:2" x14ac:dyDescent="0.2">
      <c r="A15" s="72" t="s">
        <v>434</v>
      </c>
      <c r="B15" s="72" t="s">
        <v>395</v>
      </c>
    </row>
    <row r="16" spans="1:2" x14ac:dyDescent="0.2">
      <c r="A16" s="72" t="s">
        <v>435</v>
      </c>
      <c r="B16" s="72" t="s">
        <v>396</v>
      </c>
    </row>
  </sheetData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F9" sqref="F9"/>
    </sheetView>
  </sheetViews>
  <sheetFormatPr defaultRowHeight="12.75" x14ac:dyDescent="0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 x14ac:dyDescent="0.2">
      <c r="A1" s="457" t="s">
        <v>1</v>
      </c>
      <c r="B1" s="457"/>
      <c r="C1" s="457"/>
      <c r="D1" s="457"/>
      <c r="E1" s="457"/>
      <c r="F1" s="457"/>
    </row>
    <row r="2" spans="1:6" ht="23.25" customHeight="1" thickBot="1" x14ac:dyDescent="0.3">
      <c r="A2" s="95"/>
      <c r="B2" s="38"/>
      <c r="C2" s="38"/>
      <c r="D2" s="38"/>
      <c r="E2" s="38"/>
      <c r="F2" s="34" t="s">
        <v>47</v>
      </c>
    </row>
    <row r="3" spans="1:6" s="32" customFormat="1" ht="48.75" customHeight="1" thickBot="1" x14ac:dyDescent="0.25">
      <c r="A3" s="96" t="s">
        <v>54</v>
      </c>
      <c r="B3" s="97" t="s">
        <v>52</v>
      </c>
      <c r="C3" s="97" t="s">
        <v>53</v>
      </c>
      <c r="D3" s="97" t="str">
        <f>+'6.sz.mell.'!D3</f>
        <v>2016. évi eredeti előirányzat</v>
      </c>
      <c r="E3" s="97" t="str">
        <f>+'6.sz.mell.'!E3</f>
        <v>2016. évi módosított előirányzat (2016.06. 25.)</v>
      </c>
      <c r="F3" s="326" t="str">
        <f>+CONCATENATE(LEFT(ÖSSZEFÜGGÉSEK!A5,4),". utáni szükséglet ",CHAR(10),"")</f>
        <v xml:space="preserve">2016. utáni szükséglet 
</v>
      </c>
    </row>
    <row r="4" spans="1:6" s="38" customFormat="1" ht="15" customHeight="1" thickBot="1" x14ac:dyDescent="0.25">
      <c r="A4" s="36" t="s">
        <v>397</v>
      </c>
      <c r="B4" s="37" t="s">
        <v>398</v>
      </c>
      <c r="C4" s="37" t="s">
        <v>399</v>
      </c>
      <c r="D4" s="37" t="s">
        <v>401</v>
      </c>
      <c r="E4" s="37" t="s">
        <v>400</v>
      </c>
      <c r="F4" s="328" t="s">
        <v>448</v>
      </c>
    </row>
    <row r="5" spans="1:6" ht="15.95" customHeight="1" x14ac:dyDescent="0.2">
      <c r="A5" s="43" t="s">
        <v>453</v>
      </c>
      <c r="B5" s="44">
        <v>14100</v>
      </c>
      <c r="C5" s="300" t="s">
        <v>454</v>
      </c>
      <c r="D5" s="44">
        <v>14100</v>
      </c>
      <c r="E5" s="44">
        <v>14100</v>
      </c>
      <c r="F5" s="45"/>
    </row>
    <row r="6" spans="1:6" ht="15.95" customHeight="1" x14ac:dyDescent="0.2">
      <c r="A6" s="43" t="s">
        <v>471</v>
      </c>
      <c r="B6" s="44">
        <v>3000</v>
      </c>
      <c r="C6" s="300" t="s">
        <v>454</v>
      </c>
      <c r="D6" s="44"/>
      <c r="E6" s="44">
        <v>3000</v>
      </c>
      <c r="F6" s="45">
        <f t="shared" ref="F6:F23" si="0">B6-D6-E6</f>
        <v>0</v>
      </c>
    </row>
    <row r="7" spans="1:6" ht="15.95" customHeight="1" x14ac:dyDescent="0.2">
      <c r="A7" s="43"/>
      <c r="B7" s="44"/>
      <c r="C7" s="300"/>
      <c r="D7" s="44"/>
      <c r="E7" s="44"/>
      <c r="F7" s="45">
        <f t="shared" si="0"/>
        <v>0</v>
      </c>
    </row>
    <row r="8" spans="1:6" ht="15.95" customHeight="1" x14ac:dyDescent="0.2">
      <c r="A8" s="43"/>
      <c r="B8" s="44"/>
      <c r="C8" s="300"/>
      <c r="D8" s="44"/>
      <c r="E8" s="44"/>
      <c r="F8" s="45">
        <f t="shared" si="0"/>
        <v>0</v>
      </c>
    </row>
    <row r="9" spans="1:6" ht="15.95" customHeight="1" x14ac:dyDescent="0.2">
      <c r="A9" s="43"/>
      <c r="B9" s="44"/>
      <c r="C9" s="300"/>
      <c r="D9" s="44"/>
      <c r="E9" s="44"/>
      <c r="F9" s="45">
        <f t="shared" si="0"/>
        <v>0</v>
      </c>
    </row>
    <row r="10" spans="1:6" ht="15.95" customHeight="1" x14ac:dyDescent="0.2">
      <c r="A10" s="43"/>
      <c r="B10" s="44"/>
      <c r="C10" s="300"/>
      <c r="D10" s="44"/>
      <c r="E10" s="44"/>
      <c r="F10" s="45">
        <f t="shared" si="0"/>
        <v>0</v>
      </c>
    </row>
    <row r="11" spans="1:6" ht="15.95" customHeight="1" x14ac:dyDescent="0.2">
      <c r="A11" s="43"/>
      <c r="B11" s="44"/>
      <c r="C11" s="300"/>
      <c r="D11" s="44"/>
      <c r="E11" s="44"/>
      <c r="F11" s="45">
        <f t="shared" si="0"/>
        <v>0</v>
      </c>
    </row>
    <row r="12" spans="1:6" ht="15.95" customHeight="1" x14ac:dyDescent="0.2">
      <c r="A12" s="43"/>
      <c r="B12" s="44"/>
      <c r="C12" s="300"/>
      <c r="D12" s="44"/>
      <c r="E12" s="44"/>
      <c r="F12" s="45">
        <f t="shared" si="0"/>
        <v>0</v>
      </c>
    </row>
    <row r="13" spans="1:6" ht="15.95" customHeight="1" x14ac:dyDescent="0.2">
      <c r="A13" s="43"/>
      <c r="B13" s="44"/>
      <c r="C13" s="300"/>
      <c r="D13" s="44"/>
      <c r="E13" s="44"/>
      <c r="F13" s="45">
        <f t="shared" si="0"/>
        <v>0</v>
      </c>
    </row>
    <row r="14" spans="1:6" ht="15.95" customHeight="1" x14ac:dyDescent="0.2">
      <c r="A14" s="43"/>
      <c r="B14" s="44"/>
      <c r="C14" s="300"/>
      <c r="D14" s="44"/>
      <c r="E14" s="44"/>
      <c r="F14" s="45">
        <f t="shared" si="0"/>
        <v>0</v>
      </c>
    </row>
    <row r="15" spans="1:6" ht="15.95" customHeight="1" x14ac:dyDescent="0.2">
      <c r="A15" s="43"/>
      <c r="B15" s="44"/>
      <c r="C15" s="300"/>
      <c r="D15" s="44"/>
      <c r="E15" s="44"/>
      <c r="F15" s="45">
        <f t="shared" si="0"/>
        <v>0</v>
      </c>
    </row>
    <row r="16" spans="1:6" ht="15.95" customHeight="1" x14ac:dyDescent="0.2">
      <c r="A16" s="43"/>
      <c r="B16" s="44"/>
      <c r="C16" s="300"/>
      <c r="D16" s="44"/>
      <c r="E16" s="44"/>
      <c r="F16" s="45">
        <f t="shared" si="0"/>
        <v>0</v>
      </c>
    </row>
    <row r="17" spans="1:6" ht="15.95" customHeight="1" x14ac:dyDescent="0.2">
      <c r="A17" s="43"/>
      <c r="B17" s="44"/>
      <c r="C17" s="300"/>
      <c r="D17" s="44"/>
      <c r="E17" s="44"/>
      <c r="F17" s="45">
        <f t="shared" si="0"/>
        <v>0</v>
      </c>
    </row>
    <row r="18" spans="1:6" ht="15.95" customHeight="1" x14ac:dyDescent="0.2">
      <c r="A18" s="43"/>
      <c r="B18" s="44"/>
      <c r="C18" s="300"/>
      <c r="D18" s="44"/>
      <c r="E18" s="44"/>
      <c r="F18" s="45">
        <f t="shared" si="0"/>
        <v>0</v>
      </c>
    </row>
    <row r="19" spans="1:6" ht="15.95" customHeight="1" x14ac:dyDescent="0.2">
      <c r="A19" s="43"/>
      <c r="B19" s="44"/>
      <c r="C19" s="300"/>
      <c r="D19" s="44"/>
      <c r="E19" s="44"/>
      <c r="F19" s="45">
        <f t="shared" si="0"/>
        <v>0</v>
      </c>
    </row>
    <row r="20" spans="1:6" ht="15.95" customHeight="1" x14ac:dyDescent="0.2">
      <c r="A20" s="43"/>
      <c r="B20" s="44"/>
      <c r="C20" s="300"/>
      <c r="D20" s="44"/>
      <c r="E20" s="44"/>
      <c r="F20" s="45">
        <f t="shared" si="0"/>
        <v>0</v>
      </c>
    </row>
    <row r="21" spans="1:6" ht="15.95" customHeight="1" x14ac:dyDescent="0.2">
      <c r="A21" s="43"/>
      <c r="B21" s="44"/>
      <c r="C21" s="300"/>
      <c r="D21" s="44"/>
      <c r="E21" s="44"/>
      <c r="F21" s="45">
        <f t="shared" si="0"/>
        <v>0</v>
      </c>
    </row>
    <row r="22" spans="1:6" ht="15.95" customHeight="1" x14ac:dyDescent="0.2">
      <c r="A22" s="43"/>
      <c r="B22" s="44"/>
      <c r="C22" s="300"/>
      <c r="D22" s="44"/>
      <c r="E22" s="44"/>
      <c r="F22" s="45">
        <f t="shared" si="0"/>
        <v>0</v>
      </c>
    </row>
    <row r="23" spans="1:6" ht="15.95" customHeight="1" thickBot="1" x14ac:dyDescent="0.25">
      <c r="A23" s="46"/>
      <c r="B23" s="47"/>
      <c r="C23" s="301"/>
      <c r="D23" s="47"/>
      <c r="E23" s="47"/>
      <c r="F23" s="48">
        <f t="shared" si="0"/>
        <v>0</v>
      </c>
    </row>
    <row r="24" spans="1:6" s="42" customFormat="1" ht="18" customHeight="1" thickBot="1" x14ac:dyDescent="0.25">
      <c r="A24" s="98" t="s">
        <v>50</v>
      </c>
      <c r="B24" s="99">
        <f>SUM(B5:B23)</f>
        <v>17100</v>
      </c>
      <c r="C24" s="62"/>
      <c r="D24" s="99">
        <f>SUM(D5:D23)</f>
        <v>14100</v>
      </c>
      <c r="E24" s="99">
        <f>SUM(E5:E23)</f>
        <v>17100</v>
      </c>
      <c r="F24" s="49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4294967295" verticalDpi="300" r:id="rId1"/>
  <headerFooter alignWithMargins="0">
    <oddHeader xml:space="preserve">&amp;R&amp;"Times New Roman CE,Félkövér dőlt"&amp;12 &amp;11 5. melléklet a 8/2016. (VI. 25.)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57"/>
  <sheetViews>
    <sheetView zoomScale="130" zoomScaleNormal="130" zoomScaleSheetLayoutView="85" workbookViewId="0">
      <selection activeCell="D2" sqref="D2"/>
    </sheetView>
  </sheetViews>
  <sheetFormatPr defaultRowHeight="12.75" x14ac:dyDescent="0.2"/>
  <cols>
    <col min="1" max="1" width="12.33203125" style="223" customWidth="1"/>
    <col min="2" max="2" width="58.33203125" style="224" customWidth="1"/>
    <col min="3" max="3" width="21.1640625" style="224" customWidth="1"/>
    <col min="4" max="4" width="25" style="225" customWidth="1"/>
    <col min="5" max="16384" width="9.33203125" style="2"/>
  </cols>
  <sheetData>
    <row r="1" spans="1:4" s="1" customFormat="1" ht="16.5" customHeight="1" thickBot="1" x14ac:dyDescent="0.25">
      <c r="A1" s="104"/>
      <c r="B1" s="106"/>
      <c r="C1" s="106"/>
      <c r="D1" s="129" t="str">
        <f>+CONCATENATE("6.1. melléklet a 8/",LEFT(ÖSSZEFÜGGÉSEK!A5,4),". (VI. 25.) önkormányzati rendelethez")</f>
        <v>6.1. melléklet a 8/2016. (VI. 25.) önkormányzati rendelethez</v>
      </c>
    </row>
    <row r="2" spans="1:4" s="56" customFormat="1" ht="21" customHeight="1" x14ac:dyDescent="0.2">
      <c r="A2" s="238" t="s">
        <v>48</v>
      </c>
      <c r="B2" s="203" t="s">
        <v>132</v>
      </c>
      <c r="C2" s="408"/>
      <c r="D2" s="205" t="s">
        <v>40</v>
      </c>
    </row>
    <row r="3" spans="1:4" s="56" customFormat="1" ht="16.5" thickBot="1" x14ac:dyDescent="0.25">
      <c r="A3" s="107" t="s">
        <v>128</v>
      </c>
      <c r="B3" s="204" t="s">
        <v>309</v>
      </c>
      <c r="C3" s="409"/>
      <c r="D3" s="310" t="s">
        <v>40</v>
      </c>
    </row>
    <row r="4" spans="1:4" s="57" customFormat="1" ht="15.95" customHeight="1" thickBot="1" x14ac:dyDescent="0.3">
      <c r="A4" s="108"/>
      <c r="B4" s="108"/>
      <c r="C4" s="108"/>
      <c r="D4" s="109" t="s">
        <v>41</v>
      </c>
    </row>
    <row r="5" spans="1:4" ht="24.75" thickBot="1" x14ac:dyDescent="0.25">
      <c r="A5" s="239" t="s">
        <v>130</v>
      </c>
      <c r="B5" s="110" t="s">
        <v>449</v>
      </c>
      <c r="C5" s="410" t="s">
        <v>464</v>
      </c>
      <c r="D5" s="111" t="s">
        <v>466</v>
      </c>
    </row>
    <row r="6" spans="1:4" s="50" customFormat="1" ht="12.95" customHeight="1" thickBot="1" x14ac:dyDescent="0.25">
      <c r="A6" s="100"/>
      <c r="B6" s="101" t="s">
        <v>397</v>
      </c>
      <c r="C6" s="411" t="s">
        <v>398</v>
      </c>
      <c r="D6" s="102" t="s">
        <v>399</v>
      </c>
    </row>
    <row r="7" spans="1:4" s="50" customFormat="1" ht="15.95" customHeight="1" thickBot="1" x14ac:dyDescent="0.25">
      <c r="A7" s="112"/>
      <c r="B7" s="113" t="s">
        <v>42</v>
      </c>
      <c r="C7" s="113"/>
      <c r="D7" s="206"/>
    </row>
    <row r="8" spans="1:4" s="50" customFormat="1" ht="12" customHeight="1" thickBot="1" x14ac:dyDescent="0.25">
      <c r="A8" s="26" t="s">
        <v>8</v>
      </c>
      <c r="B8" s="412" t="s">
        <v>161</v>
      </c>
      <c r="C8" s="230">
        <f>+C9+C10+C11+C12+C13+C14</f>
        <v>127758</v>
      </c>
      <c r="D8" s="131">
        <f>+D9+D10+D11+D12+D13+D14</f>
        <v>128449</v>
      </c>
    </row>
    <row r="9" spans="1:4" s="58" customFormat="1" ht="12" customHeight="1" x14ac:dyDescent="0.2">
      <c r="A9" s="265" t="s">
        <v>67</v>
      </c>
      <c r="B9" s="413" t="s">
        <v>162</v>
      </c>
      <c r="C9" s="232">
        <v>53407</v>
      </c>
      <c r="D9" s="133">
        <v>53407</v>
      </c>
    </row>
    <row r="10" spans="1:4" s="59" customFormat="1" ht="12" customHeight="1" x14ac:dyDescent="0.2">
      <c r="A10" s="266" t="s">
        <v>68</v>
      </c>
      <c r="B10" s="414" t="s">
        <v>163</v>
      </c>
      <c r="C10" s="231">
        <v>26305</v>
      </c>
      <c r="D10" s="132">
        <v>26305</v>
      </c>
    </row>
    <row r="11" spans="1:4" s="59" customFormat="1" ht="12" customHeight="1" x14ac:dyDescent="0.2">
      <c r="A11" s="266" t="s">
        <v>69</v>
      </c>
      <c r="B11" s="414" t="s">
        <v>436</v>
      </c>
      <c r="C11" s="231">
        <v>43541</v>
      </c>
      <c r="D11" s="132">
        <v>43541</v>
      </c>
    </row>
    <row r="12" spans="1:4" s="59" customFormat="1" ht="12" customHeight="1" x14ac:dyDescent="0.2">
      <c r="A12" s="266" t="s">
        <v>70</v>
      </c>
      <c r="B12" s="414" t="s">
        <v>164</v>
      </c>
      <c r="C12" s="231">
        <v>2009</v>
      </c>
      <c r="D12" s="132">
        <v>2009</v>
      </c>
    </row>
    <row r="13" spans="1:4" s="59" customFormat="1" ht="12" customHeight="1" x14ac:dyDescent="0.2">
      <c r="A13" s="266" t="s">
        <v>87</v>
      </c>
      <c r="B13" s="414" t="s">
        <v>405</v>
      </c>
      <c r="C13" s="231">
        <v>2496</v>
      </c>
      <c r="D13" s="132">
        <v>2496</v>
      </c>
    </row>
    <row r="14" spans="1:4" s="58" customFormat="1" ht="12" customHeight="1" thickBot="1" x14ac:dyDescent="0.25">
      <c r="A14" s="267" t="s">
        <v>71</v>
      </c>
      <c r="B14" s="415" t="s">
        <v>337</v>
      </c>
      <c r="C14" s="231"/>
      <c r="D14" s="132">
        <v>691</v>
      </c>
    </row>
    <row r="15" spans="1:4" s="58" customFormat="1" ht="12" customHeight="1" thickBot="1" x14ac:dyDescent="0.25">
      <c r="A15" s="26" t="s">
        <v>9</v>
      </c>
      <c r="B15" s="416" t="s">
        <v>165</v>
      </c>
      <c r="C15" s="230">
        <f>+C16+C17+C18+C19+C20</f>
        <v>29729</v>
      </c>
      <c r="D15" s="131">
        <f>+D16+D17+D18+D19+D20</f>
        <v>30038</v>
      </c>
    </row>
    <row r="16" spans="1:4" s="58" customFormat="1" ht="12" customHeight="1" x14ac:dyDescent="0.2">
      <c r="A16" s="265" t="s">
        <v>73</v>
      </c>
      <c r="B16" s="413" t="s">
        <v>166</v>
      </c>
      <c r="C16" s="232"/>
      <c r="D16" s="133"/>
    </row>
    <row r="17" spans="1:4" s="58" customFormat="1" ht="12" customHeight="1" x14ac:dyDescent="0.2">
      <c r="A17" s="266" t="s">
        <v>74</v>
      </c>
      <c r="B17" s="414" t="s">
        <v>167</v>
      </c>
      <c r="C17" s="231"/>
      <c r="D17" s="132"/>
    </row>
    <row r="18" spans="1:4" s="58" customFormat="1" ht="12" customHeight="1" x14ac:dyDescent="0.2">
      <c r="A18" s="266" t="s">
        <v>75</v>
      </c>
      <c r="B18" s="414" t="s">
        <v>329</v>
      </c>
      <c r="C18" s="231"/>
      <c r="D18" s="132"/>
    </row>
    <row r="19" spans="1:4" s="58" customFormat="1" ht="12" customHeight="1" x14ac:dyDescent="0.2">
      <c r="A19" s="266" t="s">
        <v>76</v>
      </c>
      <c r="B19" s="414" t="s">
        <v>330</v>
      </c>
      <c r="C19" s="231"/>
      <c r="D19" s="132"/>
    </row>
    <row r="20" spans="1:4" s="58" customFormat="1" ht="12" customHeight="1" x14ac:dyDescent="0.2">
      <c r="A20" s="266" t="s">
        <v>77</v>
      </c>
      <c r="B20" s="414" t="s">
        <v>168</v>
      </c>
      <c r="C20" s="231">
        <v>29729</v>
      </c>
      <c r="D20" s="132">
        <v>30038</v>
      </c>
    </row>
    <row r="21" spans="1:4" s="59" customFormat="1" ht="12" customHeight="1" thickBot="1" x14ac:dyDescent="0.25">
      <c r="A21" s="267" t="s">
        <v>83</v>
      </c>
      <c r="B21" s="415" t="s">
        <v>169</v>
      </c>
      <c r="C21" s="233"/>
      <c r="D21" s="134"/>
    </row>
    <row r="22" spans="1:4" s="59" customFormat="1" ht="12" customHeight="1" thickBot="1" x14ac:dyDescent="0.25">
      <c r="A22" s="26" t="s">
        <v>10</v>
      </c>
      <c r="B22" s="412" t="s">
        <v>170</v>
      </c>
      <c r="C22" s="230">
        <f>+C23+C24+C25+C26+C27</f>
        <v>1475</v>
      </c>
      <c r="D22" s="131">
        <f>+D23+D24+D25+D26+D27</f>
        <v>1475</v>
      </c>
    </row>
    <row r="23" spans="1:4" s="59" customFormat="1" ht="12" customHeight="1" x14ac:dyDescent="0.2">
      <c r="A23" s="265" t="s">
        <v>56</v>
      </c>
      <c r="B23" s="413" t="s">
        <v>171</v>
      </c>
      <c r="C23" s="232"/>
      <c r="D23" s="133"/>
    </row>
    <row r="24" spans="1:4" s="58" customFormat="1" ht="12" customHeight="1" x14ac:dyDescent="0.2">
      <c r="A24" s="266" t="s">
        <v>57</v>
      </c>
      <c r="B24" s="414" t="s">
        <v>172</v>
      </c>
      <c r="C24" s="231"/>
      <c r="D24" s="132"/>
    </row>
    <row r="25" spans="1:4" s="59" customFormat="1" ht="12" customHeight="1" x14ac:dyDescent="0.2">
      <c r="A25" s="266" t="s">
        <v>58</v>
      </c>
      <c r="B25" s="414" t="s">
        <v>331</v>
      </c>
      <c r="C25" s="231"/>
      <c r="D25" s="132"/>
    </row>
    <row r="26" spans="1:4" s="59" customFormat="1" ht="12" customHeight="1" x14ac:dyDescent="0.2">
      <c r="A26" s="266" t="s">
        <v>59</v>
      </c>
      <c r="B26" s="414" t="s">
        <v>332</v>
      </c>
      <c r="C26" s="231"/>
      <c r="D26" s="132"/>
    </row>
    <row r="27" spans="1:4" s="59" customFormat="1" ht="12" customHeight="1" x14ac:dyDescent="0.2">
      <c r="A27" s="266" t="s">
        <v>101</v>
      </c>
      <c r="B27" s="414" t="s">
        <v>173</v>
      </c>
      <c r="C27" s="231">
        <v>1475</v>
      </c>
      <c r="D27" s="132">
        <v>1475</v>
      </c>
    </row>
    <row r="28" spans="1:4" s="59" customFormat="1" ht="12" customHeight="1" thickBot="1" x14ac:dyDescent="0.25">
      <c r="A28" s="267" t="s">
        <v>102</v>
      </c>
      <c r="B28" s="415" t="s">
        <v>174</v>
      </c>
      <c r="C28" s="233"/>
      <c r="D28" s="134"/>
    </row>
    <row r="29" spans="1:4" s="59" customFormat="1" ht="12" customHeight="1" thickBot="1" x14ac:dyDescent="0.25">
      <c r="A29" s="26" t="s">
        <v>103</v>
      </c>
      <c r="B29" s="412" t="s">
        <v>447</v>
      </c>
      <c r="C29" s="237">
        <f>+C30+C34+C35+C36+C32+C33</f>
        <v>42420</v>
      </c>
      <c r="D29" s="277">
        <f>+D30+D34+D35+D36+D32+D33</f>
        <v>42420</v>
      </c>
    </row>
    <row r="30" spans="1:4" s="59" customFormat="1" ht="12" customHeight="1" x14ac:dyDescent="0.2">
      <c r="A30" s="265" t="s">
        <v>175</v>
      </c>
      <c r="B30" s="413" t="s">
        <v>450</v>
      </c>
      <c r="C30" s="425">
        <v>8300</v>
      </c>
      <c r="D30" s="423">
        <v>8300</v>
      </c>
    </row>
    <row r="31" spans="1:4" s="59" customFormat="1" ht="12" customHeight="1" x14ac:dyDescent="0.2">
      <c r="A31" s="266" t="s">
        <v>176</v>
      </c>
      <c r="B31" s="414" t="s">
        <v>442</v>
      </c>
      <c r="C31" s="231"/>
      <c r="D31" s="132"/>
    </row>
    <row r="32" spans="1:4" s="59" customFormat="1" ht="12" customHeight="1" x14ac:dyDescent="0.2">
      <c r="A32" s="266" t="s">
        <v>177</v>
      </c>
      <c r="B32" s="414" t="s">
        <v>443</v>
      </c>
      <c r="C32" s="231">
        <v>30000</v>
      </c>
      <c r="D32" s="132">
        <v>30000</v>
      </c>
    </row>
    <row r="33" spans="1:4" s="59" customFormat="1" ht="12" customHeight="1" x14ac:dyDescent="0.2">
      <c r="A33" s="266" t="s">
        <v>178</v>
      </c>
      <c r="B33" s="414" t="s">
        <v>444</v>
      </c>
      <c r="C33" s="231">
        <v>200</v>
      </c>
      <c r="D33" s="132">
        <v>200</v>
      </c>
    </row>
    <row r="34" spans="1:4" s="59" customFormat="1" ht="12" customHeight="1" x14ac:dyDescent="0.2">
      <c r="A34" s="266" t="s">
        <v>438</v>
      </c>
      <c r="B34" s="414" t="s">
        <v>179</v>
      </c>
      <c r="C34" s="231">
        <v>3600</v>
      </c>
      <c r="D34" s="132">
        <v>3600</v>
      </c>
    </row>
    <row r="35" spans="1:4" s="59" customFormat="1" ht="12" customHeight="1" x14ac:dyDescent="0.2">
      <c r="A35" s="266" t="s">
        <v>439</v>
      </c>
      <c r="B35" s="414" t="s">
        <v>180</v>
      </c>
      <c r="C35" s="231"/>
      <c r="D35" s="132"/>
    </row>
    <row r="36" spans="1:4" s="59" customFormat="1" ht="12" customHeight="1" thickBot="1" x14ac:dyDescent="0.25">
      <c r="A36" s="267" t="s">
        <v>440</v>
      </c>
      <c r="B36" s="417" t="s">
        <v>181</v>
      </c>
      <c r="C36" s="233">
        <v>320</v>
      </c>
      <c r="D36" s="134">
        <v>320</v>
      </c>
    </row>
    <row r="37" spans="1:4" s="59" customFormat="1" ht="12" customHeight="1" thickBot="1" x14ac:dyDescent="0.25">
      <c r="A37" s="26" t="s">
        <v>12</v>
      </c>
      <c r="B37" s="412" t="s">
        <v>338</v>
      </c>
      <c r="C37" s="230">
        <f>SUM(C38:C48)</f>
        <v>32089</v>
      </c>
      <c r="D37" s="131">
        <f>SUM(D38:D48)</f>
        <v>32089</v>
      </c>
    </row>
    <row r="38" spans="1:4" s="59" customFormat="1" ht="12" customHeight="1" x14ac:dyDescent="0.2">
      <c r="A38" s="265" t="s">
        <v>60</v>
      </c>
      <c r="B38" s="413" t="s">
        <v>184</v>
      </c>
      <c r="C38" s="232"/>
      <c r="D38" s="133"/>
    </row>
    <row r="39" spans="1:4" s="59" customFormat="1" ht="12" customHeight="1" x14ac:dyDescent="0.2">
      <c r="A39" s="266" t="s">
        <v>61</v>
      </c>
      <c r="B39" s="414" t="s">
        <v>185</v>
      </c>
      <c r="C39" s="231">
        <v>9541</v>
      </c>
      <c r="D39" s="132">
        <v>9541</v>
      </c>
    </row>
    <row r="40" spans="1:4" s="59" customFormat="1" ht="12" customHeight="1" x14ac:dyDescent="0.2">
      <c r="A40" s="266" t="s">
        <v>62</v>
      </c>
      <c r="B40" s="414" t="s">
        <v>186</v>
      </c>
      <c r="C40" s="231">
        <v>100</v>
      </c>
      <c r="D40" s="132">
        <v>100</v>
      </c>
    </row>
    <row r="41" spans="1:4" s="59" customFormat="1" ht="12" customHeight="1" x14ac:dyDescent="0.2">
      <c r="A41" s="266" t="s">
        <v>105</v>
      </c>
      <c r="B41" s="414" t="s">
        <v>187</v>
      </c>
      <c r="C41" s="231">
        <v>7082</v>
      </c>
      <c r="D41" s="132">
        <v>7082</v>
      </c>
    </row>
    <row r="42" spans="1:4" s="59" customFormat="1" ht="12" customHeight="1" x14ac:dyDescent="0.2">
      <c r="A42" s="266" t="s">
        <v>106</v>
      </c>
      <c r="B42" s="414" t="s">
        <v>188</v>
      </c>
      <c r="C42" s="231">
        <v>10424</v>
      </c>
      <c r="D42" s="132">
        <v>10424</v>
      </c>
    </row>
    <row r="43" spans="1:4" s="59" customFormat="1" ht="12" customHeight="1" x14ac:dyDescent="0.2">
      <c r="A43" s="266" t="s">
        <v>107</v>
      </c>
      <c r="B43" s="414" t="s">
        <v>189</v>
      </c>
      <c r="C43" s="231">
        <v>4842</v>
      </c>
      <c r="D43" s="132">
        <v>4842</v>
      </c>
    </row>
    <row r="44" spans="1:4" s="59" customFormat="1" ht="12" customHeight="1" x14ac:dyDescent="0.2">
      <c r="A44" s="266" t="s">
        <v>108</v>
      </c>
      <c r="B44" s="414" t="s">
        <v>190</v>
      </c>
      <c r="C44" s="231"/>
      <c r="D44" s="132"/>
    </row>
    <row r="45" spans="1:4" s="59" customFormat="1" ht="12" customHeight="1" x14ac:dyDescent="0.2">
      <c r="A45" s="266" t="s">
        <v>109</v>
      </c>
      <c r="B45" s="414" t="s">
        <v>446</v>
      </c>
      <c r="C45" s="231">
        <v>100</v>
      </c>
      <c r="D45" s="132">
        <v>100</v>
      </c>
    </row>
    <row r="46" spans="1:4" s="59" customFormat="1" ht="12" customHeight="1" x14ac:dyDescent="0.2">
      <c r="A46" s="266" t="s">
        <v>182</v>
      </c>
      <c r="B46" s="414" t="s">
        <v>192</v>
      </c>
      <c r="C46" s="234"/>
      <c r="D46" s="135"/>
    </row>
    <row r="47" spans="1:4" s="59" customFormat="1" ht="12" customHeight="1" x14ac:dyDescent="0.2">
      <c r="A47" s="267" t="s">
        <v>183</v>
      </c>
      <c r="B47" s="415" t="s">
        <v>340</v>
      </c>
      <c r="C47" s="235"/>
      <c r="D47" s="136"/>
    </row>
    <row r="48" spans="1:4" s="59" customFormat="1" ht="12" customHeight="1" thickBot="1" x14ac:dyDescent="0.25">
      <c r="A48" s="267" t="s">
        <v>339</v>
      </c>
      <c r="B48" s="415" t="s">
        <v>193</v>
      </c>
      <c r="C48" s="235"/>
      <c r="D48" s="136"/>
    </row>
    <row r="49" spans="1:4" s="59" customFormat="1" ht="12" customHeight="1" thickBot="1" x14ac:dyDescent="0.25">
      <c r="A49" s="26" t="s">
        <v>13</v>
      </c>
      <c r="B49" s="412" t="s">
        <v>194</v>
      </c>
      <c r="C49" s="230">
        <f>SUM(C50:C54)</f>
        <v>0</v>
      </c>
      <c r="D49" s="131">
        <f>SUM(D50:D54)</f>
        <v>0</v>
      </c>
    </row>
    <row r="50" spans="1:4" s="59" customFormat="1" ht="12" customHeight="1" x14ac:dyDescent="0.2">
      <c r="A50" s="265" t="s">
        <v>63</v>
      </c>
      <c r="B50" s="413" t="s">
        <v>198</v>
      </c>
      <c r="C50" s="292"/>
      <c r="D50" s="137"/>
    </row>
    <row r="51" spans="1:4" s="59" customFormat="1" ht="12" customHeight="1" x14ac:dyDescent="0.2">
      <c r="A51" s="266" t="s">
        <v>64</v>
      </c>
      <c r="B51" s="414" t="s">
        <v>199</v>
      </c>
      <c r="C51" s="234"/>
      <c r="D51" s="135"/>
    </row>
    <row r="52" spans="1:4" s="59" customFormat="1" ht="12" customHeight="1" x14ac:dyDescent="0.2">
      <c r="A52" s="266" t="s">
        <v>195</v>
      </c>
      <c r="B52" s="414" t="s">
        <v>200</v>
      </c>
      <c r="C52" s="234"/>
      <c r="D52" s="135"/>
    </row>
    <row r="53" spans="1:4" s="59" customFormat="1" ht="12" customHeight="1" x14ac:dyDescent="0.2">
      <c r="A53" s="266" t="s">
        <v>196</v>
      </c>
      <c r="B53" s="414" t="s">
        <v>201</v>
      </c>
      <c r="C53" s="234"/>
      <c r="D53" s="135"/>
    </row>
    <row r="54" spans="1:4" s="59" customFormat="1" ht="12" customHeight="1" thickBot="1" x14ac:dyDescent="0.25">
      <c r="A54" s="267" t="s">
        <v>197</v>
      </c>
      <c r="B54" s="415" t="s">
        <v>202</v>
      </c>
      <c r="C54" s="235"/>
      <c r="D54" s="136"/>
    </row>
    <row r="55" spans="1:4" s="59" customFormat="1" ht="12" customHeight="1" thickBot="1" x14ac:dyDescent="0.25">
      <c r="A55" s="26" t="s">
        <v>110</v>
      </c>
      <c r="B55" s="412" t="s">
        <v>203</v>
      </c>
      <c r="C55" s="230">
        <f>SUM(C56:C58)</f>
        <v>2185</v>
      </c>
      <c r="D55" s="131">
        <f>SUM(D56:D58)</f>
        <v>2185</v>
      </c>
    </row>
    <row r="56" spans="1:4" s="59" customFormat="1" ht="12" customHeight="1" x14ac:dyDescent="0.2">
      <c r="A56" s="265" t="s">
        <v>65</v>
      </c>
      <c r="B56" s="413" t="s">
        <v>204</v>
      </c>
      <c r="C56" s="232"/>
      <c r="D56" s="133"/>
    </row>
    <row r="57" spans="1:4" s="59" customFormat="1" ht="12" customHeight="1" x14ac:dyDescent="0.2">
      <c r="A57" s="266" t="s">
        <v>66</v>
      </c>
      <c r="B57" s="414" t="s">
        <v>333</v>
      </c>
      <c r="C57" s="231"/>
      <c r="D57" s="132"/>
    </row>
    <row r="58" spans="1:4" s="59" customFormat="1" ht="12" customHeight="1" x14ac:dyDescent="0.2">
      <c r="A58" s="266" t="s">
        <v>207</v>
      </c>
      <c r="B58" s="414" t="s">
        <v>205</v>
      </c>
      <c r="C58" s="231">
        <v>2185</v>
      </c>
      <c r="D58" s="132">
        <v>2185</v>
      </c>
    </row>
    <row r="59" spans="1:4" s="59" customFormat="1" ht="12" customHeight="1" thickBot="1" x14ac:dyDescent="0.25">
      <c r="A59" s="267" t="s">
        <v>208</v>
      </c>
      <c r="B59" s="415" t="s">
        <v>206</v>
      </c>
      <c r="C59" s="233"/>
      <c r="D59" s="134"/>
    </row>
    <row r="60" spans="1:4" s="59" customFormat="1" ht="12" customHeight="1" thickBot="1" x14ac:dyDescent="0.25">
      <c r="A60" s="26" t="s">
        <v>15</v>
      </c>
      <c r="B60" s="416" t="s">
        <v>209</v>
      </c>
      <c r="C60" s="230">
        <f>SUM(C61:C63)</f>
        <v>278</v>
      </c>
      <c r="D60" s="131">
        <f>SUM(D61:D63)</f>
        <v>278</v>
      </c>
    </row>
    <row r="61" spans="1:4" s="59" customFormat="1" ht="12" customHeight="1" x14ac:dyDescent="0.2">
      <c r="A61" s="265" t="s">
        <v>111</v>
      </c>
      <c r="B61" s="413" t="s">
        <v>211</v>
      </c>
      <c r="C61" s="234"/>
      <c r="D61" s="135"/>
    </row>
    <row r="62" spans="1:4" s="59" customFormat="1" ht="12" customHeight="1" x14ac:dyDescent="0.2">
      <c r="A62" s="266" t="s">
        <v>112</v>
      </c>
      <c r="B62" s="414" t="s">
        <v>334</v>
      </c>
      <c r="C62" s="234">
        <v>278</v>
      </c>
      <c r="D62" s="135">
        <v>278</v>
      </c>
    </row>
    <row r="63" spans="1:4" s="59" customFormat="1" ht="12" customHeight="1" x14ac:dyDescent="0.2">
      <c r="A63" s="266" t="s">
        <v>138</v>
      </c>
      <c r="B63" s="414" t="s">
        <v>212</v>
      </c>
      <c r="C63" s="234"/>
      <c r="D63" s="135"/>
    </row>
    <row r="64" spans="1:4" s="59" customFormat="1" ht="12" customHeight="1" thickBot="1" x14ac:dyDescent="0.25">
      <c r="A64" s="267" t="s">
        <v>210</v>
      </c>
      <c r="B64" s="415" t="s">
        <v>213</v>
      </c>
      <c r="C64" s="234"/>
      <c r="D64" s="135"/>
    </row>
    <row r="65" spans="1:4" s="59" customFormat="1" ht="12" customHeight="1" thickBot="1" x14ac:dyDescent="0.25">
      <c r="A65" s="26" t="s">
        <v>16</v>
      </c>
      <c r="B65" s="412" t="s">
        <v>214</v>
      </c>
      <c r="C65" s="237">
        <f>+C8+C15+C22+C29+C37+C49+C55+C60</f>
        <v>235934</v>
      </c>
      <c r="D65" s="277">
        <f>+D8+D15+D22+D29+D37+D49+D55+D60</f>
        <v>236934</v>
      </c>
    </row>
    <row r="66" spans="1:4" s="59" customFormat="1" ht="12" customHeight="1" thickBot="1" x14ac:dyDescent="0.2">
      <c r="A66" s="268" t="s">
        <v>305</v>
      </c>
      <c r="B66" s="416" t="s">
        <v>216</v>
      </c>
      <c r="C66" s="230">
        <f>SUM(C67:C69)</f>
        <v>0</v>
      </c>
      <c r="D66" s="131">
        <f>SUM(D67:D69)</f>
        <v>0</v>
      </c>
    </row>
    <row r="67" spans="1:4" s="59" customFormat="1" ht="12" customHeight="1" x14ac:dyDescent="0.2">
      <c r="A67" s="265" t="s">
        <v>247</v>
      </c>
      <c r="B67" s="413" t="s">
        <v>217</v>
      </c>
      <c r="C67" s="234"/>
      <c r="D67" s="135"/>
    </row>
    <row r="68" spans="1:4" s="59" customFormat="1" ht="12" customHeight="1" x14ac:dyDescent="0.2">
      <c r="A68" s="266" t="s">
        <v>256</v>
      </c>
      <c r="B68" s="414" t="s">
        <v>218</v>
      </c>
      <c r="C68" s="234"/>
      <c r="D68" s="135"/>
    </row>
    <row r="69" spans="1:4" s="59" customFormat="1" ht="12" customHeight="1" thickBot="1" x14ac:dyDescent="0.25">
      <c r="A69" s="267" t="s">
        <v>257</v>
      </c>
      <c r="B69" s="418" t="s">
        <v>219</v>
      </c>
      <c r="C69" s="234"/>
      <c r="D69" s="135"/>
    </row>
    <row r="70" spans="1:4" s="59" customFormat="1" ht="12" customHeight="1" thickBot="1" x14ac:dyDescent="0.2">
      <c r="A70" s="268" t="s">
        <v>220</v>
      </c>
      <c r="B70" s="416" t="s">
        <v>221</v>
      </c>
      <c r="C70" s="230">
        <f>SUM(C71:C74)</f>
        <v>0</v>
      </c>
      <c r="D70" s="131">
        <f>SUM(D71:D74)</f>
        <v>0</v>
      </c>
    </row>
    <row r="71" spans="1:4" s="59" customFormat="1" ht="12" customHeight="1" x14ac:dyDescent="0.2">
      <c r="A71" s="265" t="s">
        <v>88</v>
      </c>
      <c r="B71" s="413" t="s">
        <v>222</v>
      </c>
      <c r="C71" s="234"/>
      <c r="D71" s="135"/>
    </row>
    <row r="72" spans="1:4" s="59" customFormat="1" ht="12" customHeight="1" x14ac:dyDescent="0.2">
      <c r="A72" s="266" t="s">
        <v>89</v>
      </c>
      <c r="B72" s="414" t="s">
        <v>223</v>
      </c>
      <c r="C72" s="234"/>
      <c r="D72" s="135"/>
    </row>
    <row r="73" spans="1:4" s="59" customFormat="1" ht="12" customHeight="1" x14ac:dyDescent="0.2">
      <c r="A73" s="266" t="s">
        <v>248</v>
      </c>
      <c r="B73" s="414" t="s">
        <v>224</v>
      </c>
      <c r="C73" s="234"/>
      <c r="D73" s="135"/>
    </row>
    <row r="74" spans="1:4" s="59" customFormat="1" ht="12" customHeight="1" thickBot="1" x14ac:dyDescent="0.25">
      <c r="A74" s="267" t="s">
        <v>249</v>
      </c>
      <c r="B74" s="415" t="s">
        <v>225</v>
      </c>
      <c r="C74" s="234"/>
      <c r="D74" s="135"/>
    </row>
    <row r="75" spans="1:4" s="59" customFormat="1" ht="12" customHeight="1" thickBot="1" x14ac:dyDescent="0.2">
      <c r="A75" s="268" t="s">
        <v>226</v>
      </c>
      <c r="B75" s="416" t="s">
        <v>227</v>
      </c>
      <c r="C75" s="230">
        <f>SUM(C76:C77)</f>
        <v>23745</v>
      </c>
      <c r="D75" s="131">
        <f>SUM(D76:D77)</f>
        <v>23745</v>
      </c>
    </row>
    <row r="76" spans="1:4" s="59" customFormat="1" ht="12" customHeight="1" x14ac:dyDescent="0.2">
      <c r="A76" s="265" t="s">
        <v>250</v>
      </c>
      <c r="B76" s="413" t="s">
        <v>228</v>
      </c>
      <c r="C76" s="234">
        <v>23745</v>
      </c>
      <c r="D76" s="135">
        <v>23745</v>
      </c>
    </row>
    <row r="77" spans="1:4" s="59" customFormat="1" ht="12" customHeight="1" thickBot="1" x14ac:dyDescent="0.25">
      <c r="A77" s="267" t="s">
        <v>251</v>
      </c>
      <c r="B77" s="415" t="s">
        <v>229</v>
      </c>
      <c r="C77" s="234"/>
      <c r="D77" s="135"/>
    </row>
    <row r="78" spans="1:4" s="58" customFormat="1" ht="12" customHeight="1" thickBot="1" x14ac:dyDescent="0.2">
      <c r="A78" s="268" t="s">
        <v>230</v>
      </c>
      <c r="B78" s="416" t="s">
        <v>231</v>
      </c>
      <c r="C78" s="230">
        <f>SUM(C79:C81)</f>
        <v>0</v>
      </c>
      <c r="D78" s="131">
        <f>SUM(D79:D81)</f>
        <v>0</v>
      </c>
    </row>
    <row r="79" spans="1:4" s="59" customFormat="1" ht="12" customHeight="1" x14ac:dyDescent="0.2">
      <c r="A79" s="265" t="s">
        <v>252</v>
      </c>
      <c r="B79" s="413" t="s">
        <v>232</v>
      </c>
      <c r="C79" s="234"/>
      <c r="D79" s="135"/>
    </row>
    <row r="80" spans="1:4" s="59" customFormat="1" ht="12" customHeight="1" x14ac:dyDescent="0.2">
      <c r="A80" s="266" t="s">
        <v>253</v>
      </c>
      <c r="B80" s="414" t="s">
        <v>233</v>
      </c>
      <c r="C80" s="234"/>
      <c r="D80" s="135"/>
    </row>
    <row r="81" spans="1:4" s="59" customFormat="1" ht="12" customHeight="1" thickBot="1" x14ac:dyDescent="0.25">
      <c r="A81" s="267" t="s">
        <v>254</v>
      </c>
      <c r="B81" s="415" t="s">
        <v>234</v>
      </c>
      <c r="C81" s="234"/>
      <c r="D81" s="135"/>
    </row>
    <row r="82" spans="1:4" s="59" customFormat="1" ht="12" customHeight="1" thickBot="1" x14ac:dyDescent="0.2">
      <c r="A82" s="268" t="s">
        <v>235</v>
      </c>
      <c r="B82" s="416" t="s">
        <v>255</v>
      </c>
      <c r="C82" s="230">
        <f>SUM(C83:C86)</f>
        <v>0</v>
      </c>
      <c r="D82" s="131">
        <f>SUM(D83:D86)</f>
        <v>0</v>
      </c>
    </row>
    <row r="83" spans="1:4" s="59" customFormat="1" ht="12" customHeight="1" x14ac:dyDescent="0.2">
      <c r="A83" s="269" t="s">
        <v>236</v>
      </c>
      <c r="B83" s="413" t="s">
        <v>237</v>
      </c>
      <c r="C83" s="234"/>
      <c r="D83" s="135"/>
    </row>
    <row r="84" spans="1:4" s="59" customFormat="1" ht="12" customHeight="1" x14ac:dyDescent="0.2">
      <c r="A84" s="270" t="s">
        <v>238</v>
      </c>
      <c r="B84" s="414" t="s">
        <v>239</v>
      </c>
      <c r="C84" s="234"/>
      <c r="D84" s="135"/>
    </row>
    <row r="85" spans="1:4" s="59" customFormat="1" ht="12" customHeight="1" x14ac:dyDescent="0.2">
      <c r="A85" s="270" t="s">
        <v>240</v>
      </c>
      <c r="B85" s="414" t="s">
        <v>241</v>
      </c>
      <c r="C85" s="234"/>
      <c r="D85" s="135"/>
    </row>
    <row r="86" spans="1:4" s="58" customFormat="1" ht="12" customHeight="1" thickBot="1" x14ac:dyDescent="0.25">
      <c r="A86" s="271" t="s">
        <v>242</v>
      </c>
      <c r="B86" s="415" t="s">
        <v>243</v>
      </c>
      <c r="C86" s="234"/>
      <c r="D86" s="135"/>
    </row>
    <row r="87" spans="1:4" s="58" customFormat="1" ht="12" customHeight="1" thickBot="1" x14ac:dyDescent="0.2">
      <c r="A87" s="268" t="s">
        <v>244</v>
      </c>
      <c r="B87" s="416" t="s">
        <v>379</v>
      </c>
      <c r="C87" s="295"/>
      <c r="D87" s="296"/>
    </row>
    <row r="88" spans="1:4" s="58" customFormat="1" ht="12" customHeight="1" thickBot="1" x14ac:dyDescent="0.2">
      <c r="A88" s="268" t="s">
        <v>406</v>
      </c>
      <c r="B88" s="416" t="s">
        <v>245</v>
      </c>
      <c r="C88" s="295"/>
      <c r="D88" s="296"/>
    </row>
    <row r="89" spans="1:4" s="58" customFormat="1" ht="12" customHeight="1" thickBot="1" x14ac:dyDescent="0.2">
      <c r="A89" s="268" t="s">
        <v>407</v>
      </c>
      <c r="B89" s="419" t="s">
        <v>382</v>
      </c>
      <c r="C89" s="237">
        <f>+C66+C70+C75+C78+C82+C88+C87</f>
        <v>23745</v>
      </c>
      <c r="D89" s="277">
        <f>+D66+D70+D75+D78+D82+D88+D87</f>
        <v>23745</v>
      </c>
    </row>
    <row r="90" spans="1:4" s="58" customFormat="1" ht="12" customHeight="1" thickBot="1" x14ac:dyDescent="0.2">
      <c r="A90" s="272" t="s">
        <v>408</v>
      </c>
      <c r="B90" s="420" t="s">
        <v>409</v>
      </c>
      <c r="C90" s="237">
        <f>+C65+C89</f>
        <v>259679</v>
      </c>
      <c r="D90" s="277">
        <f>+D65+D89</f>
        <v>260679</v>
      </c>
    </row>
    <row r="91" spans="1:4" s="59" customFormat="1" ht="15" customHeight="1" thickBot="1" x14ac:dyDescent="0.25">
      <c r="A91" s="118"/>
      <c r="B91" s="119"/>
      <c r="C91" s="426"/>
      <c r="D91" s="209"/>
    </row>
    <row r="92" spans="1:4" s="50" customFormat="1" ht="16.5" customHeight="1" thickBot="1" x14ac:dyDescent="0.25">
      <c r="A92" s="122"/>
      <c r="B92" s="123" t="s">
        <v>43</v>
      </c>
      <c r="C92" s="427"/>
      <c r="D92" s="211"/>
    </row>
    <row r="93" spans="1:4" s="60" customFormat="1" ht="12" customHeight="1" thickBot="1" x14ac:dyDescent="0.25">
      <c r="A93" s="240" t="s">
        <v>8</v>
      </c>
      <c r="B93" s="357" t="s">
        <v>413</v>
      </c>
      <c r="C93" s="229">
        <f>+C94+C95+C96+C97+C98+C111</f>
        <v>166315</v>
      </c>
      <c r="D93" s="312">
        <f>+D94+D95+D96+D97+D98+D111</f>
        <v>162542</v>
      </c>
    </row>
    <row r="94" spans="1:4" ht="12" customHeight="1" x14ac:dyDescent="0.2">
      <c r="A94" s="273" t="s">
        <v>67</v>
      </c>
      <c r="B94" s="358" t="s">
        <v>38</v>
      </c>
      <c r="C94" s="317">
        <v>57957</v>
      </c>
      <c r="D94" s="313">
        <v>57957</v>
      </c>
    </row>
    <row r="95" spans="1:4" ht="12" customHeight="1" x14ac:dyDescent="0.2">
      <c r="A95" s="266" t="s">
        <v>68</v>
      </c>
      <c r="B95" s="359" t="s">
        <v>113</v>
      </c>
      <c r="C95" s="231">
        <v>12834</v>
      </c>
      <c r="D95" s="132">
        <v>12834</v>
      </c>
    </row>
    <row r="96" spans="1:4" ht="12" customHeight="1" x14ac:dyDescent="0.2">
      <c r="A96" s="266" t="s">
        <v>69</v>
      </c>
      <c r="B96" s="359" t="s">
        <v>86</v>
      </c>
      <c r="C96" s="233">
        <v>63587</v>
      </c>
      <c r="D96" s="134">
        <v>63587</v>
      </c>
    </row>
    <row r="97" spans="1:4" ht="12" customHeight="1" x14ac:dyDescent="0.2">
      <c r="A97" s="266" t="s">
        <v>70</v>
      </c>
      <c r="B97" s="362" t="s">
        <v>114</v>
      </c>
      <c r="C97" s="233">
        <v>4335</v>
      </c>
      <c r="D97" s="134">
        <v>4335</v>
      </c>
    </row>
    <row r="98" spans="1:4" ht="12" customHeight="1" x14ac:dyDescent="0.2">
      <c r="A98" s="266" t="s">
        <v>78</v>
      </c>
      <c r="B98" s="17" t="s">
        <v>115</v>
      </c>
      <c r="C98" s="233">
        <f>C105+C110</f>
        <v>7139</v>
      </c>
      <c r="D98" s="134">
        <f>D105+D110</f>
        <v>7219</v>
      </c>
    </row>
    <row r="99" spans="1:4" ht="12" customHeight="1" x14ac:dyDescent="0.2">
      <c r="A99" s="266" t="s">
        <v>71</v>
      </c>
      <c r="B99" s="359" t="s">
        <v>410</v>
      </c>
      <c r="C99" s="233"/>
      <c r="D99" s="134"/>
    </row>
    <row r="100" spans="1:4" ht="12" customHeight="1" x14ac:dyDescent="0.2">
      <c r="A100" s="266" t="s">
        <v>72</v>
      </c>
      <c r="B100" s="370" t="s">
        <v>345</v>
      </c>
      <c r="C100" s="233"/>
      <c r="D100" s="134"/>
    </row>
    <row r="101" spans="1:4" ht="12" customHeight="1" x14ac:dyDescent="0.2">
      <c r="A101" s="266" t="s">
        <v>79</v>
      </c>
      <c r="B101" s="370" t="s">
        <v>344</v>
      </c>
      <c r="C101" s="233"/>
      <c r="D101" s="134"/>
    </row>
    <row r="102" spans="1:4" ht="12" customHeight="1" x14ac:dyDescent="0.2">
      <c r="A102" s="266" t="s">
        <v>80</v>
      </c>
      <c r="B102" s="370" t="s">
        <v>261</v>
      </c>
      <c r="C102" s="233"/>
      <c r="D102" s="134"/>
    </row>
    <row r="103" spans="1:4" ht="12" customHeight="1" x14ac:dyDescent="0.2">
      <c r="A103" s="266" t="s">
        <v>81</v>
      </c>
      <c r="B103" s="371" t="s">
        <v>262</v>
      </c>
      <c r="C103" s="233"/>
      <c r="D103" s="134"/>
    </row>
    <row r="104" spans="1:4" ht="12" customHeight="1" x14ac:dyDescent="0.2">
      <c r="A104" s="266" t="s">
        <v>82</v>
      </c>
      <c r="B104" s="371" t="s">
        <v>263</v>
      </c>
      <c r="C104" s="233"/>
      <c r="D104" s="134"/>
    </row>
    <row r="105" spans="1:4" ht="12" customHeight="1" x14ac:dyDescent="0.2">
      <c r="A105" s="266" t="s">
        <v>84</v>
      </c>
      <c r="B105" s="370" t="s">
        <v>264</v>
      </c>
      <c r="C105" s="233">
        <v>2307</v>
      </c>
      <c r="D105" s="134">
        <v>2307</v>
      </c>
    </row>
    <row r="106" spans="1:4" ht="12" customHeight="1" x14ac:dyDescent="0.2">
      <c r="A106" s="266" t="s">
        <v>116</v>
      </c>
      <c r="B106" s="370" t="s">
        <v>265</v>
      </c>
      <c r="C106" s="233"/>
      <c r="D106" s="134"/>
    </row>
    <row r="107" spans="1:4" ht="12" customHeight="1" x14ac:dyDescent="0.2">
      <c r="A107" s="266" t="s">
        <v>259</v>
      </c>
      <c r="B107" s="371" t="s">
        <v>266</v>
      </c>
      <c r="C107" s="233"/>
      <c r="D107" s="134"/>
    </row>
    <row r="108" spans="1:4" ht="12" customHeight="1" x14ac:dyDescent="0.2">
      <c r="A108" s="274" t="s">
        <v>260</v>
      </c>
      <c r="B108" s="361" t="s">
        <v>267</v>
      </c>
      <c r="C108" s="233"/>
      <c r="D108" s="134"/>
    </row>
    <row r="109" spans="1:4" ht="12" customHeight="1" x14ac:dyDescent="0.2">
      <c r="A109" s="266" t="s">
        <v>342</v>
      </c>
      <c r="B109" s="361" t="s">
        <v>268</v>
      </c>
      <c r="C109" s="233"/>
      <c r="D109" s="134"/>
    </row>
    <row r="110" spans="1:4" ht="12" customHeight="1" x14ac:dyDescent="0.2">
      <c r="A110" s="266" t="s">
        <v>343</v>
      </c>
      <c r="B110" s="371" t="s">
        <v>269</v>
      </c>
      <c r="C110" s="231">
        <v>4832</v>
      </c>
      <c r="D110" s="132">
        <v>4912</v>
      </c>
    </row>
    <row r="111" spans="1:4" ht="12" customHeight="1" x14ac:dyDescent="0.2">
      <c r="A111" s="266" t="s">
        <v>347</v>
      </c>
      <c r="B111" s="362" t="s">
        <v>39</v>
      </c>
      <c r="C111" s="231">
        <f>C112+C113</f>
        <v>20463</v>
      </c>
      <c r="D111" s="132">
        <f>D112+D113</f>
        <v>16610</v>
      </c>
    </row>
    <row r="112" spans="1:4" ht="12" customHeight="1" x14ac:dyDescent="0.2">
      <c r="A112" s="267" t="s">
        <v>348</v>
      </c>
      <c r="B112" s="359" t="s">
        <v>411</v>
      </c>
      <c r="C112" s="233">
        <v>6865</v>
      </c>
      <c r="D112" s="134">
        <v>3041</v>
      </c>
    </row>
    <row r="113" spans="1:4" ht="12" customHeight="1" thickBot="1" x14ac:dyDescent="0.25">
      <c r="A113" s="275" t="s">
        <v>349</v>
      </c>
      <c r="B113" s="421" t="s">
        <v>412</v>
      </c>
      <c r="C113" s="318">
        <v>13598</v>
      </c>
      <c r="D113" s="314">
        <v>13569</v>
      </c>
    </row>
    <row r="114" spans="1:4" ht="12" customHeight="1" thickBot="1" x14ac:dyDescent="0.25">
      <c r="A114" s="26" t="s">
        <v>9</v>
      </c>
      <c r="B114" s="369" t="s">
        <v>270</v>
      </c>
      <c r="C114" s="230">
        <f>+C115+C117+C119</f>
        <v>17964</v>
      </c>
      <c r="D114" s="131">
        <f>+D115+D117+D119</f>
        <v>21594</v>
      </c>
    </row>
    <row r="115" spans="1:4" ht="12" customHeight="1" x14ac:dyDescent="0.2">
      <c r="A115" s="265" t="s">
        <v>73</v>
      </c>
      <c r="B115" s="359" t="s">
        <v>136</v>
      </c>
      <c r="C115" s="232">
        <v>3114</v>
      </c>
      <c r="D115" s="133">
        <v>3744</v>
      </c>
    </row>
    <row r="116" spans="1:4" ht="12" customHeight="1" x14ac:dyDescent="0.2">
      <c r="A116" s="265" t="s">
        <v>74</v>
      </c>
      <c r="B116" s="360" t="s">
        <v>274</v>
      </c>
      <c r="C116" s="232"/>
      <c r="D116" s="133"/>
    </row>
    <row r="117" spans="1:4" ht="12" customHeight="1" x14ac:dyDescent="0.2">
      <c r="A117" s="265" t="s">
        <v>75</v>
      </c>
      <c r="B117" s="360" t="s">
        <v>117</v>
      </c>
      <c r="C117" s="231">
        <v>14100</v>
      </c>
      <c r="D117" s="132">
        <v>17100</v>
      </c>
    </row>
    <row r="118" spans="1:4" ht="12" customHeight="1" x14ac:dyDescent="0.2">
      <c r="A118" s="265" t="s">
        <v>76</v>
      </c>
      <c r="B118" s="360" t="s">
        <v>275</v>
      </c>
      <c r="C118" s="231"/>
      <c r="D118" s="132"/>
    </row>
    <row r="119" spans="1:4" ht="12" customHeight="1" x14ac:dyDescent="0.2">
      <c r="A119" s="265" t="s">
        <v>77</v>
      </c>
      <c r="B119" s="356" t="s">
        <v>139</v>
      </c>
      <c r="C119" s="231">
        <f>C123+C127</f>
        <v>750</v>
      </c>
      <c r="D119" s="132">
        <f>D123+D127</f>
        <v>750</v>
      </c>
    </row>
    <row r="120" spans="1:4" ht="12" customHeight="1" x14ac:dyDescent="0.2">
      <c r="A120" s="265" t="s">
        <v>83</v>
      </c>
      <c r="B120" s="355" t="s">
        <v>335</v>
      </c>
      <c r="C120" s="231"/>
      <c r="D120" s="132"/>
    </row>
    <row r="121" spans="1:4" ht="12" customHeight="1" x14ac:dyDescent="0.2">
      <c r="A121" s="265" t="s">
        <v>85</v>
      </c>
      <c r="B121" s="372" t="s">
        <v>280</v>
      </c>
      <c r="C121" s="231"/>
      <c r="D121" s="132"/>
    </row>
    <row r="122" spans="1:4" ht="12" customHeight="1" x14ac:dyDescent="0.2">
      <c r="A122" s="265" t="s">
        <v>118</v>
      </c>
      <c r="B122" s="371" t="s">
        <v>263</v>
      </c>
      <c r="C122" s="231"/>
      <c r="D122" s="132"/>
    </row>
    <row r="123" spans="1:4" ht="12" customHeight="1" x14ac:dyDescent="0.2">
      <c r="A123" s="265" t="s">
        <v>119</v>
      </c>
      <c r="B123" s="371" t="s">
        <v>279</v>
      </c>
      <c r="C123" s="231">
        <v>50</v>
      </c>
      <c r="D123" s="132">
        <v>50</v>
      </c>
    </row>
    <row r="124" spans="1:4" ht="12" customHeight="1" x14ac:dyDescent="0.2">
      <c r="A124" s="265" t="s">
        <v>120</v>
      </c>
      <c r="B124" s="371" t="s">
        <v>278</v>
      </c>
      <c r="C124" s="231"/>
      <c r="D124" s="132"/>
    </row>
    <row r="125" spans="1:4" ht="12" customHeight="1" x14ac:dyDescent="0.2">
      <c r="A125" s="265" t="s">
        <v>271</v>
      </c>
      <c r="B125" s="371" t="s">
        <v>266</v>
      </c>
      <c r="C125" s="231"/>
      <c r="D125" s="132"/>
    </row>
    <row r="126" spans="1:4" ht="12" customHeight="1" x14ac:dyDescent="0.2">
      <c r="A126" s="265" t="s">
        <v>272</v>
      </c>
      <c r="B126" s="371" t="s">
        <v>277</v>
      </c>
      <c r="C126" s="231"/>
      <c r="D126" s="132"/>
    </row>
    <row r="127" spans="1:4" ht="12" customHeight="1" thickBot="1" x14ac:dyDescent="0.25">
      <c r="A127" s="274" t="s">
        <v>273</v>
      </c>
      <c r="B127" s="371" t="s">
        <v>276</v>
      </c>
      <c r="C127" s="233">
        <v>700</v>
      </c>
      <c r="D127" s="134">
        <v>700</v>
      </c>
    </row>
    <row r="128" spans="1:4" ht="12" customHeight="1" thickBot="1" x14ac:dyDescent="0.25">
      <c r="A128" s="26" t="s">
        <v>10</v>
      </c>
      <c r="B128" s="367" t="s">
        <v>352</v>
      </c>
      <c r="C128" s="230">
        <f>+C93+C114</f>
        <v>184279</v>
      </c>
      <c r="D128" s="131">
        <f>+D93+D114</f>
        <v>184136</v>
      </c>
    </row>
    <row r="129" spans="1:12" ht="12" customHeight="1" thickBot="1" x14ac:dyDescent="0.25">
      <c r="A129" s="26" t="s">
        <v>11</v>
      </c>
      <c r="B129" s="367" t="s">
        <v>353</v>
      </c>
      <c r="C129" s="230">
        <f>+C130+C131+C132</f>
        <v>0</v>
      </c>
      <c r="D129" s="131">
        <f>+D130+D131+D132</f>
        <v>0</v>
      </c>
    </row>
    <row r="130" spans="1:12" s="60" customFormat="1" ht="12" customHeight="1" x14ac:dyDescent="0.2">
      <c r="A130" s="265" t="s">
        <v>175</v>
      </c>
      <c r="B130" s="365" t="s">
        <v>416</v>
      </c>
      <c r="C130" s="231"/>
      <c r="D130" s="132"/>
    </row>
    <row r="131" spans="1:12" ht="12" customHeight="1" x14ac:dyDescent="0.2">
      <c r="A131" s="265" t="s">
        <v>176</v>
      </c>
      <c r="B131" s="365" t="s">
        <v>361</v>
      </c>
      <c r="C131" s="231"/>
      <c r="D131" s="132"/>
    </row>
    <row r="132" spans="1:12" ht="12" customHeight="1" thickBot="1" x14ac:dyDescent="0.25">
      <c r="A132" s="274" t="s">
        <v>177</v>
      </c>
      <c r="B132" s="366" t="s">
        <v>415</v>
      </c>
      <c r="C132" s="231"/>
      <c r="D132" s="132"/>
    </row>
    <row r="133" spans="1:12" ht="12" customHeight="1" thickBot="1" x14ac:dyDescent="0.25">
      <c r="A133" s="26" t="s">
        <v>12</v>
      </c>
      <c r="B133" s="367" t="s">
        <v>354</v>
      </c>
      <c r="C133" s="230">
        <f>+C134+C135+C136+C137+C138+C139</f>
        <v>0</v>
      </c>
      <c r="D133" s="131">
        <f>+D134+D135+D136+D137+D138+D139</f>
        <v>0</v>
      </c>
    </row>
    <row r="134" spans="1:12" ht="12" customHeight="1" x14ac:dyDescent="0.2">
      <c r="A134" s="265" t="s">
        <v>60</v>
      </c>
      <c r="B134" s="365" t="s">
        <v>363</v>
      </c>
      <c r="C134" s="231"/>
      <c r="D134" s="132"/>
    </row>
    <row r="135" spans="1:12" ht="12" customHeight="1" x14ac:dyDescent="0.2">
      <c r="A135" s="265" t="s">
        <v>61</v>
      </c>
      <c r="B135" s="365" t="s">
        <v>355</v>
      </c>
      <c r="C135" s="231"/>
      <c r="D135" s="132"/>
    </row>
    <row r="136" spans="1:12" ht="12" customHeight="1" x14ac:dyDescent="0.2">
      <c r="A136" s="265" t="s">
        <v>62</v>
      </c>
      <c r="B136" s="365" t="s">
        <v>356</v>
      </c>
      <c r="C136" s="231"/>
      <c r="D136" s="132"/>
    </row>
    <row r="137" spans="1:12" ht="12" customHeight="1" x14ac:dyDescent="0.2">
      <c r="A137" s="265" t="s">
        <v>105</v>
      </c>
      <c r="B137" s="365" t="s">
        <v>414</v>
      </c>
      <c r="C137" s="231"/>
      <c r="D137" s="132"/>
    </row>
    <row r="138" spans="1:12" ht="12" customHeight="1" x14ac:dyDescent="0.2">
      <c r="A138" s="265" t="s">
        <v>106</v>
      </c>
      <c r="B138" s="365" t="s">
        <v>358</v>
      </c>
      <c r="C138" s="231"/>
      <c r="D138" s="132"/>
    </row>
    <row r="139" spans="1:12" s="60" customFormat="1" ht="12" customHeight="1" thickBot="1" x14ac:dyDescent="0.25">
      <c r="A139" s="274" t="s">
        <v>107</v>
      </c>
      <c r="B139" s="366" t="s">
        <v>359</v>
      </c>
      <c r="C139" s="231"/>
      <c r="D139" s="132"/>
    </row>
    <row r="140" spans="1:12" ht="12" customHeight="1" thickBot="1" x14ac:dyDescent="0.25">
      <c r="A140" s="26" t="s">
        <v>13</v>
      </c>
      <c r="B140" s="367" t="s">
        <v>429</v>
      </c>
      <c r="C140" s="237">
        <f>+C141+C142+C144+C145+C143</f>
        <v>75400</v>
      </c>
      <c r="D140" s="277">
        <f>+D141+D142+D144+D145+D143</f>
        <v>76543</v>
      </c>
      <c r="L140" s="130"/>
    </row>
    <row r="141" spans="1:12" x14ac:dyDescent="0.2">
      <c r="A141" s="265" t="s">
        <v>63</v>
      </c>
      <c r="B141" s="365" t="s">
        <v>281</v>
      </c>
      <c r="C141" s="231"/>
      <c r="D141" s="132"/>
    </row>
    <row r="142" spans="1:12" ht="12" customHeight="1" x14ac:dyDescent="0.2">
      <c r="A142" s="265" t="s">
        <v>64</v>
      </c>
      <c r="B142" s="365" t="s">
        <v>282</v>
      </c>
      <c r="C142" s="231">
        <v>4586</v>
      </c>
      <c r="D142" s="132">
        <v>4586</v>
      </c>
    </row>
    <row r="143" spans="1:12" ht="12" customHeight="1" x14ac:dyDescent="0.2">
      <c r="A143" s="265" t="s">
        <v>195</v>
      </c>
      <c r="B143" s="365" t="s">
        <v>428</v>
      </c>
      <c r="C143" s="231">
        <v>70814</v>
      </c>
      <c r="D143" s="132">
        <v>71957</v>
      </c>
    </row>
    <row r="144" spans="1:12" s="60" customFormat="1" ht="12" customHeight="1" x14ac:dyDescent="0.2">
      <c r="A144" s="265" t="s">
        <v>196</v>
      </c>
      <c r="B144" s="365" t="s">
        <v>368</v>
      </c>
      <c r="C144" s="231"/>
      <c r="D144" s="132"/>
    </row>
    <row r="145" spans="1:4" s="60" customFormat="1" ht="12" customHeight="1" thickBot="1" x14ac:dyDescent="0.25">
      <c r="A145" s="274" t="s">
        <v>197</v>
      </c>
      <c r="B145" s="366" t="s">
        <v>301</v>
      </c>
      <c r="C145" s="231"/>
      <c r="D145" s="132"/>
    </row>
    <row r="146" spans="1:4" s="60" customFormat="1" ht="12" customHeight="1" thickBot="1" x14ac:dyDescent="0.25">
      <c r="A146" s="26" t="s">
        <v>14</v>
      </c>
      <c r="B146" s="367" t="s">
        <v>369</v>
      </c>
      <c r="C146" s="320">
        <f>+C147+C148+C149+C150+C151</f>
        <v>0</v>
      </c>
      <c r="D146" s="315">
        <f>+D147+D148+D149+D150+D151</f>
        <v>0</v>
      </c>
    </row>
    <row r="147" spans="1:4" s="60" customFormat="1" ht="12" customHeight="1" x14ac:dyDescent="0.2">
      <c r="A147" s="265" t="s">
        <v>65</v>
      </c>
      <c r="B147" s="365" t="s">
        <v>364</v>
      </c>
      <c r="C147" s="231"/>
      <c r="D147" s="132"/>
    </row>
    <row r="148" spans="1:4" s="60" customFormat="1" ht="12" customHeight="1" x14ac:dyDescent="0.2">
      <c r="A148" s="265" t="s">
        <v>66</v>
      </c>
      <c r="B148" s="365" t="s">
        <v>371</v>
      </c>
      <c r="C148" s="231"/>
      <c r="D148" s="132"/>
    </row>
    <row r="149" spans="1:4" s="60" customFormat="1" ht="12" customHeight="1" x14ac:dyDescent="0.2">
      <c r="A149" s="265" t="s">
        <v>207</v>
      </c>
      <c r="B149" s="365" t="s">
        <v>366</v>
      </c>
      <c r="C149" s="231"/>
      <c r="D149" s="132"/>
    </row>
    <row r="150" spans="1:4" s="60" customFormat="1" ht="12" customHeight="1" x14ac:dyDescent="0.2">
      <c r="A150" s="265" t="s">
        <v>208</v>
      </c>
      <c r="B150" s="365" t="s">
        <v>417</v>
      </c>
      <c r="C150" s="231"/>
      <c r="D150" s="132"/>
    </row>
    <row r="151" spans="1:4" ht="12.75" customHeight="1" thickBot="1" x14ac:dyDescent="0.25">
      <c r="A151" s="274" t="s">
        <v>370</v>
      </c>
      <c r="B151" s="366" t="s">
        <v>373</v>
      </c>
      <c r="C151" s="233"/>
      <c r="D151" s="134"/>
    </row>
    <row r="152" spans="1:4" ht="12.75" customHeight="1" thickBot="1" x14ac:dyDescent="0.25">
      <c r="A152" s="311" t="s">
        <v>15</v>
      </c>
      <c r="B152" s="367" t="s">
        <v>374</v>
      </c>
      <c r="C152" s="320"/>
      <c r="D152" s="315"/>
    </row>
    <row r="153" spans="1:4" ht="12.75" customHeight="1" thickBot="1" x14ac:dyDescent="0.25">
      <c r="A153" s="311" t="s">
        <v>16</v>
      </c>
      <c r="B153" s="367" t="s">
        <v>375</v>
      </c>
      <c r="C153" s="320"/>
      <c r="D153" s="315"/>
    </row>
    <row r="154" spans="1:4" ht="12" customHeight="1" thickBot="1" x14ac:dyDescent="0.25">
      <c r="A154" s="26" t="s">
        <v>17</v>
      </c>
      <c r="B154" s="367" t="s">
        <v>377</v>
      </c>
      <c r="C154" s="322">
        <f>+C129+C133+C140+C146+C152+C153</f>
        <v>75400</v>
      </c>
      <c r="D154" s="316">
        <f>+D129+D133+D140+D146+D152+D153</f>
        <v>76543</v>
      </c>
    </row>
    <row r="155" spans="1:4" ht="15" customHeight="1" thickBot="1" x14ac:dyDescent="0.25">
      <c r="A155" s="276" t="s">
        <v>18</v>
      </c>
      <c r="B155" s="368" t="s">
        <v>376</v>
      </c>
      <c r="C155" s="322">
        <f>+C128+C154</f>
        <v>259679</v>
      </c>
      <c r="D155" s="316">
        <f>+D128+D154</f>
        <v>260679</v>
      </c>
    </row>
    <row r="156" spans="1:4" ht="15" customHeight="1" thickBot="1" x14ac:dyDescent="0.25">
      <c r="A156" s="127" t="s">
        <v>418</v>
      </c>
      <c r="B156" s="422"/>
      <c r="C156" s="428">
        <v>18</v>
      </c>
      <c r="D156" s="424">
        <v>18</v>
      </c>
    </row>
    <row r="157" spans="1:4" ht="14.25" customHeight="1" thickBot="1" x14ac:dyDescent="0.25">
      <c r="A157" s="127" t="s">
        <v>131</v>
      </c>
      <c r="B157" s="422"/>
      <c r="C157" s="428">
        <v>20</v>
      </c>
      <c r="D157" s="424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zoomScale="130" zoomScaleNormal="130" workbookViewId="0">
      <selection activeCell="D2" sqref="D2"/>
    </sheetView>
  </sheetViews>
  <sheetFormatPr defaultRowHeight="12.75" x14ac:dyDescent="0.2"/>
  <cols>
    <col min="1" max="1" width="10" style="125" customWidth="1"/>
    <col min="2" max="2" width="51.83203125" style="126" customWidth="1"/>
    <col min="3" max="3" width="23" style="126" customWidth="1"/>
    <col min="4" max="4" width="25" style="126" customWidth="1"/>
    <col min="5" max="16384" width="9.33203125" style="126"/>
  </cols>
  <sheetData>
    <row r="1" spans="1:4" s="105" customFormat="1" ht="21" customHeight="1" thickBot="1" x14ac:dyDescent="0.25">
      <c r="A1" s="104"/>
      <c r="B1" s="106"/>
      <c r="C1" s="106"/>
      <c r="D1" s="284" t="str">
        <f>+CONCATENATE("6.2. melléklet a 8/",LEFT(ÖSSZEFÜGGÉSEK!A5,4),". (VI.25.) önkormányzati rendelethez")</f>
        <v>6.2. melléklet a 8/2016. (VI.25.) önkormányzati rendelethez</v>
      </c>
    </row>
    <row r="2" spans="1:4" s="285" customFormat="1" ht="25.5" customHeight="1" x14ac:dyDescent="0.2">
      <c r="A2" s="238" t="s">
        <v>129</v>
      </c>
      <c r="B2" s="203" t="s">
        <v>451</v>
      </c>
      <c r="C2" s="408"/>
      <c r="D2" s="214" t="s">
        <v>45</v>
      </c>
    </row>
    <row r="3" spans="1:4" s="285" customFormat="1" ht="36.75" thickBot="1" x14ac:dyDescent="0.25">
      <c r="A3" s="278" t="s">
        <v>128</v>
      </c>
      <c r="B3" s="204" t="s">
        <v>309</v>
      </c>
      <c r="C3" s="409"/>
      <c r="D3" s="215"/>
    </row>
    <row r="4" spans="1:4" s="286" customFormat="1" ht="15.95" customHeight="1" thickBot="1" x14ac:dyDescent="0.3">
      <c r="A4" s="108"/>
      <c r="B4" s="108"/>
      <c r="C4" s="108"/>
      <c r="D4" s="109" t="s">
        <v>41</v>
      </c>
    </row>
    <row r="5" spans="1:4" ht="24.75" thickBot="1" x14ac:dyDescent="0.25">
      <c r="A5" s="239" t="s">
        <v>130</v>
      </c>
      <c r="B5" s="110" t="s">
        <v>449</v>
      </c>
      <c r="C5" s="410" t="s">
        <v>464</v>
      </c>
      <c r="D5" s="111" t="s">
        <v>466</v>
      </c>
    </row>
    <row r="6" spans="1:4" s="287" customFormat="1" ht="12.95" customHeight="1" thickBot="1" x14ac:dyDescent="0.25">
      <c r="A6" s="100"/>
      <c r="B6" s="101" t="s">
        <v>397</v>
      </c>
      <c r="C6" s="411" t="s">
        <v>398</v>
      </c>
      <c r="D6" s="102" t="s">
        <v>399</v>
      </c>
    </row>
    <row r="7" spans="1:4" s="287" customFormat="1" ht="15.95" customHeight="1" thickBot="1" x14ac:dyDescent="0.25">
      <c r="A7" s="112"/>
      <c r="B7" s="113" t="s">
        <v>42</v>
      </c>
      <c r="C7" s="113"/>
      <c r="D7" s="114"/>
    </row>
    <row r="8" spans="1:4" s="216" customFormat="1" ht="12" customHeight="1" thickBot="1" x14ac:dyDescent="0.25">
      <c r="A8" s="100" t="s">
        <v>8</v>
      </c>
      <c r="B8" s="115" t="s">
        <v>419</v>
      </c>
      <c r="C8" s="431"/>
      <c r="D8" s="162">
        <f>SUM(D9:D19)</f>
        <v>0</v>
      </c>
    </row>
    <row r="9" spans="1:4" s="216" customFormat="1" ht="12" customHeight="1" x14ac:dyDescent="0.2">
      <c r="A9" s="279" t="s">
        <v>67</v>
      </c>
      <c r="B9" s="8" t="s">
        <v>184</v>
      </c>
      <c r="C9" s="358"/>
      <c r="D9" s="207"/>
    </row>
    <row r="10" spans="1:4" s="216" customFormat="1" ht="12" customHeight="1" x14ac:dyDescent="0.2">
      <c r="A10" s="280" t="s">
        <v>68</v>
      </c>
      <c r="B10" s="6" t="s">
        <v>185</v>
      </c>
      <c r="C10" s="359"/>
      <c r="D10" s="160"/>
    </row>
    <row r="11" spans="1:4" s="216" customFormat="1" ht="12" customHeight="1" x14ac:dyDescent="0.2">
      <c r="A11" s="280" t="s">
        <v>69</v>
      </c>
      <c r="B11" s="6" t="s">
        <v>186</v>
      </c>
      <c r="C11" s="359"/>
      <c r="D11" s="160"/>
    </row>
    <row r="12" spans="1:4" s="216" customFormat="1" ht="12" customHeight="1" x14ac:dyDescent="0.2">
      <c r="A12" s="280" t="s">
        <v>70</v>
      </c>
      <c r="B12" s="6" t="s">
        <v>187</v>
      </c>
      <c r="C12" s="359"/>
      <c r="D12" s="160"/>
    </row>
    <row r="13" spans="1:4" s="216" customFormat="1" ht="12" customHeight="1" x14ac:dyDescent="0.2">
      <c r="A13" s="280" t="s">
        <v>87</v>
      </c>
      <c r="B13" s="6" t="s">
        <v>188</v>
      </c>
      <c r="C13" s="359"/>
      <c r="D13" s="160"/>
    </row>
    <row r="14" spans="1:4" s="216" customFormat="1" ht="12" customHeight="1" x14ac:dyDescent="0.2">
      <c r="A14" s="280" t="s">
        <v>71</v>
      </c>
      <c r="B14" s="6" t="s">
        <v>310</v>
      </c>
      <c r="C14" s="359"/>
      <c r="D14" s="160"/>
    </row>
    <row r="15" spans="1:4" s="216" customFormat="1" ht="12" customHeight="1" x14ac:dyDescent="0.2">
      <c r="A15" s="280" t="s">
        <v>72</v>
      </c>
      <c r="B15" s="5" t="s">
        <v>311</v>
      </c>
      <c r="C15" s="6"/>
      <c r="D15" s="160"/>
    </row>
    <row r="16" spans="1:4" s="216" customFormat="1" ht="12" customHeight="1" x14ac:dyDescent="0.2">
      <c r="A16" s="280" t="s">
        <v>79</v>
      </c>
      <c r="B16" s="6" t="s">
        <v>191</v>
      </c>
      <c r="C16" s="6"/>
      <c r="D16" s="208"/>
    </row>
    <row r="17" spans="1:4" s="288" customFormat="1" ht="12" customHeight="1" x14ac:dyDescent="0.2">
      <c r="A17" s="280" t="s">
        <v>80</v>
      </c>
      <c r="B17" s="6" t="s">
        <v>192</v>
      </c>
      <c r="C17" s="6"/>
      <c r="D17" s="160"/>
    </row>
    <row r="18" spans="1:4" s="288" customFormat="1" ht="12" customHeight="1" x14ac:dyDescent="0.2">
      <c r="A18" s="280" t="s">
        <v>81</v>
      </c>
      <c r="B18" s="6" t="s">
        <v>340</v>
      </c>
      <c r="C18" s="6"/>
      <c r="D18" s="161"/>
    </row>
    <row r="19" spans="1:4" s="288" customFormat="1" ht="12" customHeight="1" thickBot="1" x14ac:dyDescent="0.25">
      <c r="A19" s="280" t="s">
        <v>82</v>
      </c>
      <c r="B19" s="5" t="s">
        <v>193</v>
      </c>
      <c r="C19" s="441"/>
      <c r="D19" s="161"/>
    </row>
    <row r="20" spans="1:4" s="216" customFormat="1" ht="12" customHeight="1" thickBot="1" x14ac:dyDescent="0.25">
      <c r="A20" s="100" t="s">
        <v>9</v>
      </c>
      <c r="B20" s="115" t="s">
        <v>312</v>
      </c>
      <c r="C20" s="431"/>
      <c r="D20" s="162">
        <f>SUM(D21:D23)</f>
        <v>0</v>
      </c>
    </row>
    <row r="21" spans="1:4" s="288" customFormat="1" ht="12" customHeight="1" x14ac:dyDescent="0.2">
      <c r="A21" s="280" t="s">
        <v>73</v>
      </c>
      <c r="B21" s="7" t="s">
        <v>166</v>
      </c>
      <c r="C21" s="365"/>
      <c r="D21" s="160"/>
    </row>
    <row r="22" spans="1:4" s="288" customFormat="1" ht="12" customHeight="1" x14ac:dyDescent="0.2">
      <c r="A22" s="280" t="s">
        <v>74</v>
      </c>
      <c r="B22" s="6" t="s">
        <v>313</v>
      </c>
      <c r="C22" s="359"/>
      <c r="D22" s="160"/>
    </row>
    <row r="23" spans="1:4" s="288" customFormat="1" ht="12" customHeight="1" x14ac:dyDescent="0.2">
      <c r="A23" s="280" t="s">
        <v>75</v>
      </c>
      <c r="B23" s="6" t="s">
        <v>314</v>
      </c>
      <c r="C23" s="359"/>
      <c r="D23" s="160"/>
    </row>
    <row r="24" spans="1:4" s="288" customFormat="1" ht="12" customHeight="1" thickBot="1" x14ac:dyDescent="0.25">
      <c r="A24" s="280" t="s">
        <v>76</v>
      </c>
      <c r="B24" s="6" t="s">
        <v>420</v>
      </c>
      <c r="C24" s="359"/>
      <c r="D24" s="160"/>
    </row>
    <row r="25" spans="1:4" s="288" customFormat="1" ht="12" customHeight="1" thickBot="1" x14ac:dyDescent="0.25">
      <c r="A25" s="103" t="s">
        <v>10</v>
      </c>
      <c r="B25" s="65" t="s">
        <v>104</v>
      </c>
      <c r="C25" s="367"/>
      <c r="D25" s="189"/>
    </row>
    <row r="26" spans="1:4" s="288" customFormat="1" ht="12" customHeight="1" thickBot="1" x14ac:dyDescent="0.25">
      <c r="A26" s="103" t="s">
        <v>11</v>
      </c>
      <c r="B26" s="65" t="s">
        <v>421</v>
      </c>
      <c r="C26" s="367"/>
      <c r="D26" s="162">
        <f>+D27+D28+D29</f>
        <v>0</v>
      </c>
    </row>
    <row r="27" spans="1:4" s="288" customFormat="1" ht="12" customHeight="1" x14ac:dyDescent="0.2">
      <c r="A27" s="281" t="s">
        <v>175</v>
      </c>
      <c r="B27" s="282" t="s">
        <v>171</v>
      </c>
      <c r="C27" s="432"/>
      <c r="D27" s="51"/>
    </row>
    <row r="28" spans="1:4" s="288" customFormat="1" ht="12" customHeight="1" x14ac:dyDescent="0.2">
      <c r="A28" s="281" t="s">
        <v>176</v>
      </c>
      <c r="B28" s="282" t="s">
        <v>313</v>
      </c>
      <c r="C28" s="432"/>
      <c r="D28" s="160"/>
    </row>
    <row r="29" spans="1:4" s="288" customFormat="1" ht="12" customHeight="1" x14ac:dyDescent="0.2">
      <c r="A29" s="281" t="s">
        <v>177</v>
      </c>
      <c r="B29" s="283" t="s">
        <v>316</v>
      </c>
      <c r="C29" s="433"/>
      <c r="D29" s="160"/>
    </row>
    <row r="30" spans="1:4" s="288" customFormat="1" ht="12" customHeight="1" thickBot="1" x14ac:dyDescent="0.25">
      <c r="A30" s="280" t="s">
        <v>178</v>
      </c>
      <c r="B30" s="77" t="s">
        <v>422</v>
      </c>
      <c r="C30" s="434"/>
      <c r="D30" s="54"/>
    </row>
    <row r="31" spans="1:4" s="288" customFormat="1" ht="12" customHeight="1" thickBot="1" x14ac:dyDescent="0.25">
      <c r="A31" s="103" t="s">
        <v>12</v>
      </c>
      <c r="B31" s="65" t="s">
        <v>317</v>
      </c>
      <c r="C31" s="402">
        <f>+C32+C33+C34</f>
        <v>0</v>
      </c>
      <c r="D31" s="162">
        <f>+D32+D33+D34</f>
        <v>0</v>
      </c>
    </row>
    <row r="32" spans="1:4" s="288" customFormat="1" ht="12" customHeight="1" x14ac:dyDescent="0.2">
      <c r="A32" s="281" t="s">
        <v>60</v>
      </c>
      <c r="B32" s="282" t="s">
        <v>198</v>
      </c>
      <c r="C32" s="407"/>
      <c r="D32" s="51"/>
    </row>
    <row r="33" spans="1:4" s="288" customFormat="1" ht="12" customHeight="1" x14ac:dyDescent="0.2">
      <c r="A33" s="281" t="s">
        <v>61</v>
      </c>
      <c r="B33" s="283" t="s">
        <v>199</v>
      </c>
      <c r="C33" s="403"/>
      <c r="D33" s="163"/>
    </row>
    <row r="34" spans="1:4" s="288" customFormat="1" ht="12" customHeight="1" thickBot="1" x14ac:dyDescent="0.25">
      <c r="A34" s="280" t="s">
        <v>62</v>
      </c>
      <c r="B34" s="77" t="s">
        <v>200</v>
      </c>
      <c r="C34" s="435"/>
      <c r="D34" s="54"/>
    </row>
    <row r="35" spans="1:4" s="216" customFormat="1" ht="12" customHeight="1" thickBot="1" x14ac:dyDescent="0.25">
      <c r="A35" s="103" t="s">
        <v>13</v>
      </c>
      <c r="B35" s="65" t="s">
        <v>286</v>
      </c>
      <c r="C35" s="436"/>
      <c r="D35" s="189"/>
    </row>
    <row r="36" spans="1:4" s="216" customFormat="1" ht="12" customHeight="1" thickBot="1" x14ac:dyDescent="0.25">
      <c r="A36" s="103" t="s">
        <v>14</v>
      </c>
      <c r="B36" s="65" t="s">
        <v>318</v>
      </c>
      <c r="C36" s="437"/>
      <c r="D36" s="189"/>
    </row>
    <row r="37" spans="1:4" s="216" customFormat="1" ht="12" customHeight="1" thickBot="1" x14ac:dyDescent="0.25">
      <c r="A37" s="100" t="s">
        <v>15</v>
      </c>
      <c r="B37" s="65" t="s">
        <v>319</v>
      </c>
      <c r="C37" s="438">
        <f>+C8+C20+C25+C26+C31+C35+C36</f>
        <v>0</v>
      </c>
      <c r="D37" s="162">
        <f>+D8+D20+D25+D26+D31+D35+D36</f>
        <v>0</v>
      </c>
    </row>
    <row r="38" spans="1:4" s="216" customFormat="1" ht="12" customHeight="1" thickBot="1" x14ac:dyDescent="0.25">
      <c r="A38" s="116" t="s">
        <v>16</v>
      </c>
      <c r="B38" s="65" t="s">
        <v>320</v>
      </c>
      <c r="C38" s="438">
        <f>+C39+C40+C41</f>
        <v>40103</v>
      </c>
      <c r="D38" s="162">
        <f>+D39+D40+D41</f>
        <v>41246</v>
      </c>
    </row>
    <row r="39" spans="1:4" s="216" customFormat="1" ht="12" customHeight="1" x14ac:dyDescent="0.2">
      <c r="A39" s="281" t="s">
        <v>321</v>
      </c>
      <c r="B39" s="282" t="s">
        <v>146</v>
      </c>
      <c r="C39" s="407">
        <v>828</v>
      </c>
      <c r="D39" s="51">
        <v>828</v>
      </c>
    </row>
    <row r="40" spans="1:4" s="216" customFormat="1" ht="12" customHeight="1" x14ac:dyDescent="0.2">
      <c r="A40" s="281" t="s">
        <v>322</v>
      </c>
      <c r="B40" s="283" t="s">
        <v>2</v>
      </c>
      <c r="C40" s="403"/>
      <c r="D40" s="163"/>
    </row>
    <row r="41" spans="1:4" s="288" customFormat="1" ht="12" customHeight="1" thickBot="1" x14ac:dyDescent="0.25">
      <c r="A41" s="280" t="s">
        <v>323</v>
      </c>
      <c r="B41" s="77" t="s">
        <v>324</v>
      </c>
      <c r="C41" s="435">
        <v>39275</v>
      </c>
      <c r="D41" s="54">
        <v>40418</v>
      </c>
    </row>
    <row r="42" spans="1:4" s="288" customFormat="1" ht="15" customHeight="1" thickBot="1" x14ac:dyDescent="0.25">
      <c r="A42" s="116" t="s">
        <v>17</v>
      </c>
      <c r="B42" s="117" t="s">
        <v>325</v>
      </c>
      <c r="C42" s="430">
        <f>+C37+C38</f>
        <v>40103</v>
      </c>
      <c r="D42" s="212">
        <f>+D37+D38</f>
        <v>41246</v>
      </c>
    </row>
    <row r="43" spans="1:4" s="288" customFormat="1" ht="15" customHeight="1" x14ac:dyDescent="0.2">
      <c r="A43" s="118"/>
      <c r="B43" s="119"/>
      <c r="C43" s="119"/>
      <c r="D43" s="209"/>
    </row>
    <row r="44" spans="1:4" ht="13.5" thickBot="1" x14ac:dyDescent="0.25">
      <c r="A44" s="120"/>
      <c r="B44" s="121"/>
      <c r="C44" s="121"/>
      <c r="D44" s="210"/>
    </row>
    <row r="45" spans="1:4" s="287" customFormat="1" ht="16.5" customHeight="1" thickBot="1" x14ac:dyDescent="0.25">
      <c r="A45" s="122"/>
      <c r="B45" s="123" t="s">
        <v>43</v>
      </c>
      <c r="C45" s="123"/>
      <c r="D45" s="211"/>
    </row>
    <row r="46" spans="1:4" s="289" customFormat="1" ht="12" customHeight="1" thickBot="1" x14ac:dyDescent="0.25">
      <c r="A46" s="103" t="s">
        <v>8</v>
      </c>
      <c r="B46" s="65" t="s">
        <v>326</v>
      </c>
      <c r="C46" s="402">
        <f>SUM(C47:C51)</f>
        <v>40103</v>
      </c>
      <c r="D46" s="162">
        <f>SUM(D47:D51)</f>
        <v>41246</v>
      </c>
    </row>
    <row r="47" spans="1:4" ht="12" customHeight="1" x14ac:dyDescent="0.2">
      <c r="A47" s="280" t="s">
        <v>67</v>
      </c>
      <c r="B47" s="7" t="s">
        <v>38</v>
      </c>
      <c r="C47" s="407">
        <v>22809</v>
      </c>
      <c r="D47" s="51">
        <v>23709</v>
      </c>
    </row>
    <row r="48" spans="1:4" ht="12" customHeight="1" x14ac:dyDescent="0.2">
      <c r="A48" s="280" t="s">
        <v>68</v>
      </c>
      <c r="B48" s="6" t="s">
        <v>113</v>
      </c>
      <c r="C48" s="404">
        <v>6260</v>
      </c>
      <c r="D48" s="53">
        <v>6503</v>
      </c>
    </row>
    <row r="49" spans="1:4" ht="12" customHeight="1" x14ac:dyDescent="0.2">
      <c r="A49" s="280" t="s">
        <v>69</v>
      </c>
      <c r="B49" s="6" t="s">
        <v>86</v>
      </c>
      <c r="C49" s="404">
        <v>11034</v>
      </c>
      <c r="D49" s="53">
        <v>11034</v>
      </c>
    </row>
    <row r="50" spans="1:4" ht="12" customHeight="1" x14ac:dyDescent="0.2">
      <c r="A50" s="280" t="s">
        <v>70</v>
      </c>
      <c r="B50" s="6" t="s">
        <v>114</v>
      </c>
      <c r="C50" s="404"/>
      <c r="D50" s="53"/>
    </row>
    <row r="51" spans="1:4" ht="12" customHeight="1" thickBot="1" x14ac:dyDescent="0.25">
      <c r="A51" s="280" t="s">
        <v>87</v>
      </c>
      <c r="B51" s="6" t="s">
        <v>115</v>
      </c>
      <c r="C51" s="404"/>
      <c r="D51" s="53"/>
    </row>
    <row r="52" spans="1:4" ht="12" customHeight="1" thickBot="1" x14ac:dyDescent="0.25">
      <c r="A52" s="103" t="s">
        <v>9</v>
      </c>
      <c r="B52" s="65" t="s">
        <v>327</v>
      </c>
      <c r="C52" s="402">
        <f>SUM(C53:C55)</f>
        <v>0</v>
      </c>
      <c r="D52" s="162">
        <f>SUM(D53:D55)</f>
        <v>0</v>
      </c>
    </row>
    <row r="53" spans="1:4" s="289" customFormat="1" ht="12" customHeight="1" x14ac:dyDescent="0.2">
      <c r="A53" s="280" t="s">
        <v>73</v>
      </c>
      <c r="B53" s="7" t="s">
        <v>136</v>
      </c>
      <c r="C53" s="407"/>
      <c r="D53" s="51"/>
    </row>
    <row r="54" spans="1:4" ht="12" customHeight="1" x14ac:dyDescent="0.2">
      <c r="A54" s="280" t="s">
        <v>74</v>
      </c>
      <c r="B54" s="6" t="s">
        <v>117</v>
      </c>
      <c r="C54" s="404"/>
      <c r="D54" s="53"/>
    </row>
    <row r="55" spans="1:4" ht="12" customHeight="1" x14ac:dyDescent="0.2">
      <c r="A55" s="280" t="s">
        <v>75</v>
      </c>
      <c r="B55" s="6" t="s">
        <v>44</v>
      </c>
      <c r="C55" s="404"/>
      <c r="D55" s="53"/>
    </row>
    <row r="56" spans="1:4" ht="24" customHeight="1" thickBot="1" x14ac:dyDescent="0.25">
      <c r="A56" s="280" t="s">
        <v>76</v>
      </c>
      <c r="B56" s="6" t="s">
        <v>423</v>
      </c>
      <c r="C56" s="404"/>
      <c r="D56" s="53"/>
    </row>
    <row r="57" spans="1:4" ht="12" customHeight="1" thickBot="1" x14ac:dyDescent="0.25">
      <c r="A57" s="103" t="s">
        <v>10</v>
      </c>
      <c r="B57" s="65" t="s">
        <v>4</v>
      </c>
      <c r="C57" s="436"/>
      <c r="D57" s="189"/>
    </row>
    <row r="58" spans="1:4" ht="15" customHeight="1" thickBot="1" x14ac:dyDescent="0.25">
      <c r="A58" s="103" t="s">
        <v>11</v>
      </c>
      <c r="B58" s="124" t="s">
        <v>427</v>
      </c>
      <c r="C58" s="439">
        <f>+C46+C52+C57</f>
        <v>40103</v>
      </c>
      <c r="D58" s="212">
        <f>+D46+D52+D57</f>
        <v>41246</v>
      </c>
    </row>
    <row r="59" spans="1:4" ht="13.5" thickBot="1" x14ac:dyDescent="0.25">
      <c r="C59" s="213"/>
      <c r="D59" s="440"/>
    </row>
    <row r="60" spans="1:4" ht="15" customHeight="1" thickBot="1" x14ac:dyDescent="0.25">
      <c r="A60" s="127" t="s">
        <v>418</v>
      </c>
      <c r="B60" s="128"/>
      <c r="C60" s="429">
        <v>8</v>
      </c>
      <c r="D60" s="63">
        <v>8</v>
      </c>
    </row>
    <row r="61" spans="1:4" ht="14.25" customHeight="1" thickBot="1" x14ac:dyDescent="0.25">
      <c r="A61" s="127" t="s">
        <v>131</v>
      </c>
      <c r="B61" s="128"/>
      <c r="C61" s="429">
        <v>0</v>
      </c>
      <c r="D61" s="63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abSelected="1" zoomScale="145" zoomScaleNormal="145" workbookViewId="0">
      <selection activeCell="D2" sqref="D2"/>
    </sheetView>
  </sheetViews>
  <sheetFormatPr defaultRowHeight="12.75" x14ac:dyDescent="0.2"/>
  <cols>
    <col min="1" max="1" width="12" style="125" customWidth="1"/>
    <col min="2" max="2" width="53" style="126" customWidth="1"/>
    <col min="3" max="3" width="21.33203125" style="126" customWidth="1"/>
    <col min="4" max="4" width="22.6640625" style="126" customWidth="1"/>
    <col min="5" max="16384" width="9.33203125" style="126"/>
  </cols>
  <sheetData>
    <row r="1" spans="1:4" s="105" customFormat="1" ht="21" customHeight="1" thickBot="1" x14ac:dyDescent="0.25">
      <c r="A1" s="104"/>
      <c r="B1" s="106"/>
      <c r="C1" s="106"/>
      <c r="D1" s="284" t="str">
        <f>+CONCATENATE("6.3. melléklet a 8/",LEFT(ÖSSZEFÜGGÉSEK!A5,4),". (VI. 25.) önkormányzati rendelethez")</f>
        <v>6.3. melléklet a 8/2016. (VI. 25.) önkormányzati rendelethez</v>
      </c>
    </row>
    <row r="2" spans="1:4" s="285" customFormat="1" ht="25.5" customHeight="1" x14ac:dyDescent="0.2">
      <c r="A2" s="238" t="s">
        <v>129</v>
      </c>
      <c r="B2" s="203" t="s">
        <v>452</v>
      </c>
      <c r="C2" s="408"/>
      <c r="D2" s="214" t="s">
        <v>46</v>
      </c>
    </row>
    <row r="3" spans="1:4" s="285" customFormat="1" ht="36.75" thickBot="1" x14ac:dyDescent="0.25">
      <c r="A3" s="278" t="s">
        <v>128</v>
      </c>
      <c r="B3" s="204" t="s">
        <v>309</v>
      </c>
      <c r="C3" s="409"/>
      <c r="D3" s="215"/>
    </row>
    <row r="4" spans="1:4" s="286" customFormat="1" ht="15.95" customHeight="1" thickBot="1" x14ac:dyDescent="0.3">
      <c r="A4" s="108"/>
      <c r="B4" s="108"/>
      <c r="C4" s="108"/>
      <c r="D4" s="109" t="s">
        <v>41</v>
      </c>
    </row>
    <row r="5" spans="1:4" ht="24.75" thickBot="1" x14ac:dyDescent="0.25">
      <c r="A5" s="239" t="s">
        <v>130</v>
      </c>
      <c r="B5" s="110" t="s">
        <v>449</v>
      </c>
      <c r="C5" s="410" t="s">
        <v>464</v>
      </c>
      <c r="D5" s="111" t="s">
        <v>466</v>
      </c>
    </row>
    <row r="6" spans="1:4" s="287" customFormat="1" ht="12.95" customHeight="1" thickBot="1" x14ac:dyDescent="0.25">
      <c r="A6" s="100"/>
      <c r="B6" s="101" t="s">
        <v>397</v>
      </c>
      <c r="C6" s="411" t="s">
        <v>398</v>
      </c>
      <c r="D6" s="102" t="s">
        <v>399</v>
      </c>
    </row>
    <row r="7" spans="1:4" s="287" customFormat="1" ht="15.95" customHeight="1" thickBot="1" x14ac:dyDescent="0.25">
      <c r="A7" s="112"/>
      <c r="B7" s="113" t="s">
        <v>42</v>
      </c>
      <c r="C7" s="113"/>
      <c r="D7" s="114"/>
    </row>
    <row r="8" spans="1:4" s="216" customFormat="1" ht="12" customHeight="1" thickBot="1" x14ac:dyDescent="0.25">
      <c r="A8" s="100" t="s">
        <v>8</v>
      </c>
      <c r="B8" s="115" t="s">
        <v>419</v>
      </c>
      <c r="C8" s="402">
        <f>SUM(C9:C19)</f>
        <v>0</v>
      </c>
      <c r="D8" s="162">
        <f>SUM(D9:D19)</f>
        <v>0</v>
      </c>
    </row>
    <row r="9" spans="1:4" s="216" customFormat="1" ht="12" customHeight="1" x14ac:dyDescent="0.2">
      <c r="A9" s="279" t="s">
        <v>67</v>
      </c>
      <c r="B9" s="8" t="s">
        <v>184</v>
      </c>
      <c r="C9" s="442"/>
      <c r="D9" s="207"/>
    </row>
    <row r="10" spans="1:4" s="216" customFormat="1" ht="12" customHeight="1" x14ac:dyDescent="0.2">
      <c r="A10" s="280" t="s">
        <v>68</v>
      </c>
      <c r="B10" s="6" t="s">
        <v>185</v>
      </c>
      <c r="C10" s="156"/>
      <c r="D10" s="160"/>
    </row>
    <row r="11" spans="1:4" s="216" customFormat="1" ht="12" customHeight="1" x14ac:dyDescent="0.2">
      <c r="A11" s="280" t="s">
        <v>69</v>
      </c>
      <c r="B11" s="6" t="s">
        <v>186</v>
      </c>
      <c r="C11" s="156"/>
      <c r="D11" s="160"/>
    </row>
    <row r="12" spans="1:4" s="216" customFormat="1" ht="12" customHeight="1" x14ac:dyDescent="0.2">
      <c r="A12" s="280" t="s">
        <v>70</v>
      </c>
      <c r="B12" s="6" t="s">
        <v>187</v>
      </c>
      <c r="C12" s="156"/>
      <c r="D12" s="160"/>
    </row>
    <row r="13" spans="1:4" s="216" customFormat="1" ht="12" customHeight="1" x14ac:dyDescent="0.2">
      <c r="A13" s="280" t="s">
        <v>87</v>
      </c>
      <c r="B13" s="6" t="s">
        <v>188</v>
      </c>
      <c r="C13" s="156"/>
      <c r="D13" s="160"/>
    </row>
    <row r="14" spans="1:4" s="216" customFormat="1" ht="12" customHeight="1" x14ac:dyDescent="0.2">
      <c r="A14" s="280" t="s">
        <v>71</v>
      </c>
      <c r="B14" s="6" t="s">
        <v>310</v>
      </c>
      <c r="C14" s="156"/>
      <c r="D14" s="160"/>
    </row>
    <row r="15" spans="1:4" s="216" customFormat="1" ht="12" customHeight="1" x14ac:dyDescent="0.2">
      <c r="A15" s="280" t="s">
        <v>72</v>
      </c>
      <c r="B15" s="5" t="s">
        <v>311</v>
      </c>
      <c r="C15" s="156"/>
      <c r="D15" s="160"/>
    </row>
    <row r="16" spans="1:4" s="216" customFormat="1" ht="12" customHeight="1" x14ac:dyDescent="0.2">
      <c r="A16" s="280" t="s">
        <v>79</v>
      </c>
      <c r="B16" s="6" t="s">
        <v>191</v>
      </c>
      <c r="C16" s="228"/>
      <c r="D16" s="208"/>
    </row>
    <row r="17" spans="1:4" s="288" customFormat="1" ht="12" customHeight="1" x14ac:dyDescent="0.2">
      <c r="A17" s="280" t="s">
        <v>80</v>
      </c>
      <c r="B17" s="6" t="s">
        <v>192</v>
      </c>
      <c r="C17" s="156"/>
      <c r="D17" s="160"/>
    </row>
    <row r="18" spans="1:4" s="288" customFormat="1" ht="12" customHeight="1" x14ac:dyDescent="0.2">
      <c r="A18" s="280" t="s">
        <v>81</v>
      </c>
      <c r="B18" s="6" t="s">
        <v>340</v>
      </c>
      <c r="C18" s="401"/>
      <c r="D18" s="161"/>
    </row>
    <row r="19" spans="1:4" s="288" customFormat="1" ht="12" customHeight="1" thickBot="1" x14ac:dyDescent="0.25">
      <c r="A19" s="280" t="s">
        <v>82</v>
      </c>
      <c r="B19" s="5" t="s">
        <v>193</v>
      </c>
      <c r="C19" s="401"/>
      <c r="D19" s="161"/>
    </row>
    <row r="20" spans="1:4" s="216" customFormat="1" ht="12" customHeight="1" thickBot="1" x14ac:dyDescent="0.25">
      <c r="A20" s="100" t="s">
        <v>9</v>
      </c>
      <c r="B20" s="115" t="s">
        <v>312</v>
      </c>
      <c r="C20" s="402">
        <f>SUM(C21:C23)</f>
        <v>0</v>
      </c>
      <c r="D20" s="162">
        <f>SUM(D21:D23)</f>
        <v>0</v>
      </c>
    </row>
    <row r="21" spans="1:4" s="288" customFormat="1" ht="12" customHeight="1" x14ac:dyDescent="0.2">
      <c r="A21" s="280" t="s">
        <v>73</v>
      </c>
      <c r="B21" s="7" t="s">
        <v>166</v>
      </c>
      <c r="C21" s="156"/>
      <c r="D21" s="160"/>
    </row>
    <row r="22" spans="1:4" s="288" customFormat="1" ht="12" customHeight="1" x14ac:dyDescent="0.2">
      <c r="A22" s="280" t="s">
        <v>74</v>
      </c>
      <c r="B22" s="6" t="s">
        <v>313</v>
      </c>
      <c r="C22" s="156"/>
      <c r="D22" s="160"/>
    </row>
    <row r="23" spans="1:4" s="288" customFormat="1" ht="12" customHeight="1" x14ac:dyDescent="0.2">
      <c r="A23" s="280" t="s">
        <v>75</v>
      </c>
      <c r="B23" s="6" t="s">
        <v>314</v>
      </c>
      <c r="C23" s="156"/>
      <c r="D23" s="160"/>
    </row>
    <row r="24" spans="1:4" s="288" customFormat="1" ht="12" customHeight="1" thickBot="1" x14ac:dyDescent="0.25">
      <c r="A24" s="280" t="s">
        <v>76</v>
      </c>
      <c r="B24" s="6" t="s">
        <v>424</v>
      </c>
      <c r="C24" s="156"/>
      <c r="D24" s="160"/>
    </row>
    <row r="25" spans="1:4" s="288" customFormat="1" ht="12" customHeight="1" thickBot="1" x14ac:dyDescent="0.25">
      <c r="A25" s="103" t="s">
        <v>10</v>
      </c>
      <c r="B25" s="65" t="s">
        <v>104</v>
      </c>
      <c r="C25" s="436"/>
      <c r="D25" s="189"/>
    </row>
    <row r="26" spans="1:4" s="288" customFormat="1" ht="12" customHeight="1" thickBot="1" x14ac:dyDescent="0.25">
      <c r="A26" s="103" t="s">
        <v>11</v>
      </c>
      <c r="B26" s="65" t="s">
        <v>315</v>
      </c>
      <c r="C26" s="402">
        <f>+C27+C28</f>
        <v>0</v>
      </c>
      <c r="D26" s="162">
        <f>+D27+D28</f>
        <v>0</v>
      </c>
    </row>
    <row r="27" spans="1:4" s="288" customFormat="1" ht="12" customHeight="1" x14ac:dyDescent="0.2">
      <c r="A27" s="281" t="s">
        <v>175</v>
      </c>
      <c r="B27" s="282" t="s">
        <v>313</v>
      </c>
      <c r="C27" s="407"/>
      <c r="D27" s="51"/>
    </row>
    <row r="28" spans="1:4" s="288" customFormat="1" ht="12" customHeight="1" x14ac:dyDescent="0.2">
      <c r="A28" s="281" t="s">
        <v>176</v>
      </c>
      <c r="B28" s="283" t="s">
        <v>316</v>
      </c>
      <c r="C28" s="403"/>
      <c r="D28" s="163"/>
    </row>
    <row r="29" spans="1:4" s="288" customFormat="1" ht="12" customHeight="1" thickBot="1" x14ac:dyDescent="0.25">
      <c r="A29" s="280" t="s">
        <v>177</v>
      </c>
      <c r="B29" s="77" t="s">
        <v>425</v>
      </c>
      <c r="C29" s="435"/>
      <c r="D29" s="54"/>
    </row>
    <row r="30" spans="1:4" s="288" customFormat="1" ht="12" customHeight="1" thickBot="1" x14ac:dyDescent="0.25">
      <c r="A30" s="103" t="s">
        <v>12</v>
      </c>
      <c r="B30" s="65" t="s">
        <v>317</v>
      </c>
      <c r="C30" s="402">
        <f>+C31+C32+C33</f>
        <v>0</v>
      </c>
      <c r="D30" s="162">
        <f>+D31+D32+D33</f>
        <v>0</v>
      </c>
    </row>
    <row r="31" spans="1:4" s="288" customFormat="1" ht="12" customHeight="1" x14ac:dyDescent="0.2">
      <c r="A31" s="281" t="s">
        <v>60</v>
      </c>
      <c r="B31" s="282" t="s">
        <v>198</v>
      </c>
      <c r="C31" s="407"/>
      <c r="D31" s="51"/>
    </row>
    <row r="32" spans="1:4" s="288" customFormat="1" ht="12" customHeight="1" x14ac:dyDescent="0.2">
      <c r="A32" s="281" t="s">
        <v>61</v>
      </c>
      <c r="B32" s="283" t="s">
        <v>199</v>
      </c>
      <c r="C32" s="403"/>
      <c r="D32" s="163"/>
    </row>
    <row r="33" spans="1:4" s="288" customFormat="1" ht="12" customHeight="1" thickBot="1" x14ac:dyDescent="0.25">
      <c r="A33" s="280" t="s">
        <v>62</v>
      </c>
      <c r="B33" s="77" t="s">
        <v>200</v>
      </c>
      <c r="C33" s="435"/>
      <c r="D33" s="54"/>
    </row>
    <row r="34" spans="1:4" s="216" customFormat="1" ht="12" customHeight="1" thickBot="1" x14ac:dyDescent="0.25">
      <c r="A34" s="103" t="s">
        <v>13</v>
      </c>
      <c r="B34" s="65" t="s">
        <v>286</v>
      </c>
      <c r="C34" s="436"/>
      <c r="D34" s="189"/>
    </row>
    <row r="35" spans="1:4" s="216" customFormat="1" ht="12" customHeight="1" thickBot="1" x14ac:dyDescent="0.25">
      <c r="A35" s="103" t="s">
        <v>14</v>
      </c>
      <c r="B35" s="65" t="s">
        <v>318</v>
      </c>
      <c r="C35" s="437"/>
      <c r="D35" s="189"/>
    </row>
    <row r="36" spans="1:4" s="216" customFormat="1" ht="12" customHeight="1" thickBot="1" x14ac:dyDescent="0.25">
      <c r="A36" s="100" t="s">
        <v>15</v>
      </c>
      <c r="B36" s="65" t="s">
        <v>426</v>
      </c>
      <c r="C36" s="438">
        <f>+C8+C20+C25+C26+C30+C34+C35</f>
        <v>0</v>
      </c>
      <c r="D36" s="162">
        <f>+D8+D20+D25+D26+D30+D34+D35</f>
        <v>0</v>
      </c>
    </row>
    <row r="37" spans="1:4" s="216" customFormat="1" ht="12" customHeight="1" thickBot="1" x14ac:dyDescent="0.25">
      <c r="A37" s="116" t="s">
        <v>16</v>
      </c>
      <c r="B37" s="65" t="s">
        <v>320</v>
      </c>
      <c r="C37" s="438">
        <f>+C38+C39+C40</f>
        <v>32524</v>
      </c>
      <c r="D37" s="162">
        <f>+D38+D39+D40</f>
        <v>32524</v>
      </c>
    </row>
    <row r="38" spans="1:4" s="216" customFormat="1" ht="12" customHeight="1" x14ac:dyDescent="0.2">
      <c r="A38" s="281" t="s">
        <v>321</v>
      </c>
      <c r="B38" s="282" t="s">
        <v>146</v>
      </c>
      <c r="C38" s="407">
        <v>985</v>
      </c>
      <c r="D38" s="51">
        <v>985</v>
      </c>
    </row>
    <row r="39" spans="1:4" s="216" customFormat="1" ht="12" customHeight="1" x14ac:dyDescent="0.2">
      <c r="A39" s="281" t="s">
        <v>322</v>
      </c>
      <c r="B39" s="283" t="s">
        <v>2</v>
      </c>
      <c r="C39" s="403"/>
      <c r="D39" s="163"/>
    </row>
    <row r="40" spans="1:4" s="288" customFormat="1" ht="12" customHeight="1" thickBot="1" x14ac:dyDescent="0.25">
      <c r="A40" s="280" t="s">
        <v>323</v>
      </c>
      <c r="B40" s="77" t="s">
        <v>324</v>
      </c>
      <c r="C40" s="435">
        <v>31539</v>
      </c>
      <c r="D40" s="54">
        <v>31539</v>
      </c>
    </row>
    <row r="41" spans="1:4" s="288" customFormat="1" ht="15" customHeight="1" thickBot="1" x14ac:dyDescent="0.25">
      <c r="A41" s="116" t="s">
        <v>17</v>
      </c>
      <c r="B41" s="117" t="s">
        <v>325</v>
      </c>
      <c r="C41" s="430">
        <f>+C36+C37</f>
        <v>32524</v>
      </c>
      <c r="D41" s="212">
        <f>+D36+D37</f>
        <v>32524</v>
      </c>
    </row>
    <row r="42" spans="1:4" s="288" customFormat="1" ht="15" customHeight="1" x14ac:dyDescent="0.2">
      <c r="A42" s="118"/>
      <c r="B42" s="119"/>
      <c r="C42" s="119"/>
      <c r="D42" s="209"/>
    </row>
    <row r="43" spans="1:4" ht="13.5" thickBot="1" x14ac:dyDescent="0.25">
      <c r="A43" s="120"/>
      <c r="B43" s="121"/>
      <c r="C43" s="121"/>
      <c r="D43" s="210"/>
    </row>
    <row r="44" spans="1:4" s="287" customFormat="1" ht="16.5" customHeight="1" thickBot="1" x14ac:dyDescent="0.25">
      <c r="A44" s="122"/>
      <c r="B44" s="123" t="s">
        <v>43</v>
      </c>
      <c r="C44" s="123"/>
      <c r="D44" s="211"/>
    </row>
    <row r="45" spans="1:4" s="289" customFormat="1" ht="12" customHeight="1" thickBot="1" x14ac:dyDescent="0.25">
      <c r="A45" s="103" t="s">
        <v>8</v>
      </c>
      <c r="B45" s="65" t="s">
        <v>326</v>
      </c>
      <c r="C45" s="402">
        <f>SUM(C46:C50)</f>
        <v>32424</v>
      </c>
      <c r="D45" s="162">
        <f>SUM(D46:D50)</f>
        <v>32424</v>
      </c>
    </row>
    <row r="46" spans="1:4" ht="12" customHeight="1" x14ac:dyDescent="0.2">
      <c r="A46" s="280" t="s">
        <v>67</v>
      </c>
      <c r="B46" s="7" t="s">
        <v>38</v>
      </c>
      <c r="C46" s="407">
        <v>21434</v>
      </c>
      <c r="D46" s="51">
        <v>21434</v>
      </c>
    </row>
    <row r="47" spans="1:4" ht="12" customHeight="1" x14ac:dyDescent="0.2">
      <c r="A47" s="280" t="s">
        <v>68</v>
      </c>
      <c r="B47" s="6" t="s">
        <v>113</v>
      </c>
      <c r="C47" s="404">
        <v>5741</v>
      </c>
      <c r="D47" s="53">
        <v>5741</v>
      </c>
    </row>
    <row r="48" spans="1:4" ht="12" customHeight="1" x14ac:dyDescent="0.2">
      <c r="A48" s="280" t="s">
        <v>69</v>
      </c>
      <c r="B48" s="6" t="s">
        <v>86</v>
      </c>
      <c r="C48" s="404">
        <v>5249</v>
      </c>
      <c r="D48" s="53">
        <v>5249</v>
      </c>
    </row>
    <row r="49" spans="1:4" ht="12" customHeight="1" x14ac:dyDescent="0.2">
      <c r="A49" s="280" t="s">
        <v>70</v>
      </c>
      <c r="B49" s="6" t="s">
        <v>114</v>
      </c>
      <c r="C49" s="404"/>
      <c r="D49" s="53"/>
    </row>
    <row r="50" spans="1:4" ht="12" customHeight="1" thickBot="1" x14ac:dyDescent="0.25">
      <c r="A50" s="280" t="s">
        <v>87</v>
      </c>
      <c r="B50" s="6" t="s">
        <v>115</v>
      </c>
      <c r="C50" s="404"/>
      <c r="D50" s="53"/>
    </row>
    <row r="51" spans="1:4" ht="12" customHeight="1" thickBot="1" x14ac:dyDescent="0.25">
      <c r="A51" s="103" t="s">
        <v>9</v>
      </c>
      <c r="B51" s="65" t="s">
        <v>327</v>
      </c>
      <c r="C51" s="402">
        <f>SUM(C52:C54)</f>
        <v>100</v>
      </c>
      <c r="D51" s="162">
        <f>SUM(D52:D54)</f>
        <v>100</v>
      </c>
    </row>
    <row r="52" spans="1:4" s="289" customFormat="1" ht="12" customHeight="1" x14ac:dyDescent="0.2">
      <c r="A52" s="280" t="s">
        <v>73</v>
      </c>
      <c r="B52" s="7" t="s">
        <v>136</v>
      </c>
      <c r="C52" s="407">
        <v>100</v>
      </c>
      <c r="D52" s="51">
        <v>100</v>
      </c>
    </row>
    <row r="53" spans="1:4" ht="12" customHeight="1" x14ac:dyDescent="0.2">
      <c r="A53" s="280" t="s">
        <v>74</v>
      </c>
      <c r="B53" s="6" t="s">
        <v>117</v>
      </c>
      <c r="C53" s="404"/>
      <c r="D53" s="53"/>
    </row>
    <row r="54" spans="1:4" ht="12" customHeight="1" x14ac:dyDescent="0.2">
      <c r="A54" s="280" t="s">
        <v>75</v>
      </c>
      <c r="B54" s="6" t="s">
        <v>44</v>
      </c>
      <c r="C54" s="404"/>
      <c r="D54" s="53"/>
    </row>
    <row r="55" spans="1:4" ht="12" customHeight="1" thickBot="1" x14ac:dyDescent="0.25">
      <c r="A55" s="280" t="s">
        <v>76</v>
      </c>
      <c r="B55" s="6" t="s">
        <v>423</v>
      </c>
      <c r="C55" s="404"/>
      <c r="D55" s="53"/>
    </row>
    <row r="56" spans="1:4" ht="15" customHeight="1" thickBot="1" x14ac:dyDescent="0.25">
      <c r="A56" s="103" t="s">
        <v>10</v>
      </c>
      <c r="B56" s="65" t="s">
        <v>4</v>
      </c>
      <c r="C56" s="436"/>
      <c r="D56" s="189"/>
    </row>
    <row r="57" spans="1:4" ht="13.5" thickBot="1" x14ac:dyDescent="0.25">
      <c r="A57" s="103" t="s">
        <v>11</v>
      </c>
      <c r="B57" s="124" t="s">
        <v>427</v>
      </c>
      <c r="C57" s="439">
        <f>+C45+C51+C56</f>
        <v>32524</v>
      </c>
      <c r="D57" s="212">
        <f>+D45+D51+D56</f>
        <v>32524</v>
      </c>
    </row>
    <row r="58" spans="1:4" ht="15" customHeight="1" thickBot="1" x14ac:dyDescent="0.25">
      <c r="C58" s="213"/>
      <c r="D58" s="440"/>
    </row>
    <row r="59" spans="1:4" ht="14.25" customHeight="1" thickBot="1" x14ac:dyDescent="0.25">
      <c r="A59" s="127" t="s">
        <v>418</v>
      </c>
      <c r="B59" s="128"/>
      <c r="C59" s="429">
        <v>6</v>
      </c>
      <c r="D59" s="63">
        <v>6</v>
      </c>
    </row>
    <row r="60" spans="1:4" ht="13.5" thickBot="1" x14ac:dyDescent="0.25">
      <c r="A60" s="127" t="s">
        <v>131</v>
      </c>
      <c r="B60" s="128"/>
      <c r="C60" s="429">
        <v>0</v>
      </c>
      <c r="D60" s="63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59"/>
  <sheetViews>
    <sheetView view="pageLayout" topLeftCell="A118" zoomScaleNormal="130" zoomScaleSheetLayoutView="100" workbookViewId="0">
      <selection activeCell="D4" sqref="D4"/>
    </sheetView>
  </sheetViews>
  <sheetFormatPr defaultRowHeight="15.75" x14ac:dyDescent="0.25"/>
  <cols>
    <col min="1" max="1" width="9.5" style="218" customWidth="1"/>
    <col min="2" max="2" width="86.33203125" style="218" customWidth="1"/>
    <col min="3" max="3" width="15.5" style="218" customWidth="1"/>
    <col min="4" max="4" width="17.6640625" style="219" customWidth="1"/>
    <col min="5" max="5" width="9" style="244" customWidth="1"/>
    <col min="6" max="16384" width="9.33203125" style="244"/>
  </cols>
  <sheetData>
    <row r="1" spans="1:4" ht="15.95" customHeight="1" x14ac:dyDescent="0.25">
      <c r="A1" s="444" t="s">
        <v>5</v>
      </c>
      <c r="B1" s="444"/>
      <c r="C1" s="444"/>
      <c r="D1" s="444"/>
    </row>
    <row r="2" spans="1:4" ht="15.95" customHeight="1" thickBot="1" x14ac:dyDescent="0.3">
      <c r="A2" s="443" t="s">
        <v>91</v>
      </c>
      <c r="B2" s="443"/>
      <c r="C2" s="330"/>
      <c r="D2" s="153" t="s">
        <v>137</v>
      </c>
    </row>
    <row r="3" spans="1:4" ht="45.75" customHeight="1" thickBot="1" x14ac:dyDescent="0.3">
      <c r="A3" s="21" t="s">
        <v>55</v>
      </c>
      <c r="B3" s="22" t="s">
        <v>7</v>
      </c>
      <c r="C3" s="332" t="s">
        <v>464</v>
      </c>
      <c r="D3" s="29" t="s">
        <v>472</v>
      </c>
    </row>
    <row r="4" spans="1:4" s="245" customFormat="1" ht="12" customHeight="1" thickBot="1" x14ac:dyDescent="0.25">
      <c r="A4" s="240"/>
      <c r="B4" s="241" t="s">
        <v>397</v>
      </c>
      <c r="C4" s="350" t="s">
        <v>398</v>
      </c>
      <c r="D4" s="242" t="s">
        <v>399</v>
      </c>
    </row>
    <row r="5" spans="1:4" s="246" customFormat="1" ht="12" customHeight="1" thickBot="1" x14ac:dyDescent="0.25">
      <c r="A5" s="18" t="s">
        <v>8</v>
      </c>
      <c r="B5" s="19" t="s">
        <v>161</v>
      </c>
      <c r="C5" s="345">
        <f>+C6+C7+C8+C9+C10+C11</f>
        <v>127758</v>
      </c>
      <c r="D5" s="143">
        <f>+D6+D7+D8+D9+D10+D11</f>
        <v>128449</v>
      </c>
    </row>
    <row r="6" spans="1:4" s="246" customFormat="1" ht="12" customHeight="1" x14ac:dyDescent="0.2">
      <c r="A6" s="13" t="s">
        <v>67</v>
      </c>
      <c r="B6" s="247" t="s">
        <v>162</v>
      </c>
      <c r="C6" s="342">
        <v>53407</v>
      </c>
      <c r="D6" s="146">
        <v>53407</v>
      </c>
    </row>
    <row r="7" spans="1:4" s="246" customFormat="1" ht="12" customHeight="1" x14ac:dyDescent="0.2">
      <c r="A7" s="12" t="s">
        <v>68</v>
      </c>
      <c r="B7" s="248" t="s">
        <v>163</v>
      </c>
      <c r="C7" s="338">
        <v>26305</v>
      </c>
      <c r="D7" s="145">
        <v>26305</v>
      </c>
    </row>
    <row r="8" spans="1:4" s="246" customFormat="1" ht="12" customHeight="1" x14ac:dyDescent="0.2">
      <c r="A8" s="12" t="s">
        <v>69</v>
      </c>
      <c r="B8" s="248" t="s">
        <v>436</v>
      </c>
      <c r="C8" s="338">
        <v>43541</v>
      </c>
      <c r="D8" s="145">
        <v>43541</v>
      </c>
    </row>
    <row r="9" spans="1:4" s="246" customFormat="1" ht="12" customHeight="1" x14ac:dyDescent="0.2">
      <c r="A9" s="12" t="s">
        <v>70</v>
      </c>
      <c r="B9" s="248" t="s">
        <v>164</v>
      </c>
      <c r="C9" s="338">
        <v>2009</v>
      </c>
      <c r="D9" s="145">
        <v>2009</v>
      </c>
    </row>
    <row r="10" spans="1:4" s="246" customFormat="1" ht="12" customHeight="1" x14ac:dyDescent="0.2">
      <c r="A10" s="12" t="s">
        <v>87</v>
      </c>
      <c r="B10" s="139" t="s">
        <v>336</v>
      </c>
      <c r="C10" s="338">
        <v>2496</v>
      </c>
      <c r="D10" s="145">
        <v>2496</v>
      </c>
    </row>
    <row r="11" spans="1:4" s="246" customFormat="1" ht="12" customHeight="1" thickBot="1" x14ac:dyDescent="0.25">
      <c r="A11" s="14" t="s">
        <v>71</v>
      </c>
      <c r="B11" s="140" t="s">
        <v>337</v>
      </c>
      <c r="C11" s="338"/>
      <c r="D11" s="145">
        <v>691</v>
      </c>
    </row>
    <row r="12" spans="1:4" s="246" customFormat="1" ht="12" customHeight="1" thickBot="1" x14ac:dyDescent="0.25">
      <c r="A12" s="18" t="s">
        <v>9</v>
      </c>
      <c r="B12" s="138" t="s">
        <v>165</v>
      </c>
      <c r="C12" s="345">
        <f>+C13+C14+C15+C16+C17</f>
        <v>29729</v>
      </c>
      <c r="D12" s="143">
        <f>+D13+D14+D15+D16+D17</f>
        <v>30038</v>
      </c>
    </row>
    <row r="13" spans="1:4" s="246" customFormat="1" ht="12" customHeight="1" x14ac:dyDescent="0.2">
      <c r="A13" s="13" t="s">
        <v>73</v>
      </c>
      <c r="B13" s="247" t="s">
        <v>166</v>
      </c>
      <c r="C13" s="342"/>
      <c r="D13" s="146"/>
    </row>
    <row r="14" spans="1:4" s="246" customFormat="1" ht="12" customHeight="1" x14ac:dyDescent="0.2">
      <c r="A14" s="12" t="s">
        <v>74</v>
      </c>
      <c r="B14" s="248" t="s">
        <v>167</v>
      </c>
      <c r="C14" s="338"/>
      <c r="D14" s="145"/>
    </row>
    <row r="15" spans="1:4" s="246" customFormat="1" ht="12" customHeight="1" x14ac:dyDescent="0.2">
      <c r="A15" s="12" t="s">
        <v>75</v>
      </c>
      <c r="B15" s="248" t="s">
        <v>329</v>
      </c>
      <c r="C15" s="338"/>
      <c r="D15" s="145"/>
    </row>
    <row r="16" spans="1:4" s="246" customFormat="1" ht="12" customHeight="1" x14ac:dyDescent="0.2">
      <c r="A16" s="12" t="s">
        <v>76</v>
      </c>
      <c r="B16" s="248" t="s">
        <v>330</v>
      </c>
      <c r="C16" s="338"/>
      <c r="D16" s="145"/>
    </row>
    <row r="17" spans="1:4" s="246" customFormat="1" ht="12" customHeight="1" x14ac:dyDescent="0.2">
      <c r="A17" s="12" t="s">
        <v>77</v>
      </c>
      <c r="B17" s="248" t="s">
        <v>168</v>
      </c>
      <c r="C17" s="338">
        <v>29729</v>
      </c>
      <c r="D17" s="145">
        <v>30038</v>
      </c>
    </row>
    <row r="18" spans="1:4" s="246" customFormat="1" ht="12" customHeight="1" thickBot="1" x14ac:dyDescent="0.25">
      <c r="A18" s="14" t="s">
        <v>83</v>
      </c>
      <c r="B18" s="140" t="s">
        <v>169</v>
      </c>
      <c r="C18" s="339"/>
      <c r="D18" s="147"/>
    </row>
    <row r="19" spans="1:4" s="246" customFormat="1" ht="12" customHeight="1" thickBot="1" x14ac:dyDescent="0.25">
      <c r="A19" s="18" t="s">
        <v>10</v>
      </c>
      <c r="B19" s="19" t="s">
        <v>170</v>
      </c>
      <c r="C19" s="345">
        <f>+C20+C21+C22+C23+C24</f>
        <v>1475</v>
      </c>
      <c r="D19" s="143">
        <f>+D20+D21+D22+D23+D24</f>
        <v>1475</v>
      </c>
    </row>
    <row r="20" spans="1:4" s="246" customFormat="1" ht="12" customHeight="1" x14ac:dyDescent="0.2">
      <c r="A20" s="13" t="s">
        <v>56</v>
      </c>
      <c r="B20" s="247" t="s">
        <v>171</v>
      </c>
      <c r="C20" s="342"/>
      <c r="D20" s="146"/>
    </row>
    <row r="21" spans="1:4" s="246" customFormat="1" ht="12" customHeight="1" x14ac:dyDescent="0.2">
      <c r="A21" s="12" t="s">
        <v>57</v>
      </c>
      <c r="B21" s="248" t="s">
        <v>172</v>
      </c>
      <c r="C21" s="338"/>
      <c r="D21" s="145"/>
    </row>
    <row r="22" spans="1:4" s="246" customFormat="1" ht="12" customHeight="1" x14ac:dyDescent="0.2">
      <c r="A22" s="12" t="s">
        <v>58</v>
      </c>
      <c r="B22" s="248" t="s">
        <v>331</v>
      </c>
      <c r="C22" s="338"/>
      <c r="D22" s="145"/>
    </row>
    <row r="23" spans="1:4" s="246" customFormat="1" ht="12" customHeight="1" x14ac:dyDescent="0.2">
      <c r="A23" s="12" t="s">
        <v>59</v>
      </c>
      <c r="B23" s="248" t="s">
        <v>332</v>
      </c>
      <c r="C23" s="338"/>
      <c r="D23" s="145"/>
    </row>
    <row r="24" spans="1:4" s="246" customFormat="1" ht="12" customHeight="1" x14ac:dyDescent="0.2">
      <c r="A24" s="12" t="s">
        <v>101</v>
      </c>
      <c r="B24" s="248" t="s">
        <v>173</v>
      </c>
      <c r="C24" s="338">
        <v>1475</v>
      </c>
      <c r="D24" s="145">
        <v>1475</v>
      </c>
    </row>
    <row r="25" spans="1:4" s="246" customFormat="1" ht="12" customHeight="1" thickBot="1" x14ac:dyDescent="0.25">
      <c r="A25" s="14" t="s">
        <v>102</v>
      </c>
      <c r="B25" s="249" t="s">
        <v>174</v>
      </c>
      <c r="C25" s="339"/>
      <c r="D25" s="147"/>
    </row>
    <row r="26" spans="1:4" s="246" customFormat="1" ht="12" customHeight="1" thickBot="1" x14ac:dyDescent="0.25">
      <c r="A26" s="18" t="s">
        <v>103</v>
      </c>
      <c r="B26" s="19" t="s">
        <v>437</v>
      </c>
      <c r="C26" s="346">
        <f>SUM(C27:C33)</f>
        <v>42420</v>
      </c>
      <c r="D26" s="149">
        <f>SUM(D27:D33)</f>
        <v>42420</v>
      </c>
    </row>
    <row r="27" spans="1:4" s="246" customFormat="1" ht="12" customHeight="1" x14ac:dyDescent="0.2">
      <c r="A27" s="13" t="s">
        <v>175</v>
      </c>
      <c r="B27" s="247" t="s">
        <v>450</v>
      </c>
      <c r="C27" s="342">
        <v>8300</v>
      </c>
      <c r="D27" s="146">
        <v>8300</v>
      </c>
    </row>
    <row r="28" spans="1:4" s="246" customFormat="1" ht="12" customHeight="1" x14ac:dyDescent="0.2">
      <c r="A28" s="12" t="s">
        <v>176</v>
      </c>
      <c r="B28" s="248" t="s">
        <v>442</v>
      </c>
      <c r="C28" s="338"/>
      <c r="D28" s="145"/>
    </row>
    <row r="29" spans="1:4" s="246" customFormat="1" ht="12" customHeight="1" x14ac:dyDescent="0.2">
      <c r="A29" s="12" t="s">
        <v>177</v>
      </c>
      <c r="B29" s="248" t="s">
        <v>443</v>
      </c>
      <c r="C29" s="338">
        <v>30000</v>
      </c>
      <c r="D29" s="145">
        <v>30000</v>
      </c>
    </row>
    <row r="30" spans="1:4" s="246" customFormat="1" ht="12" customHeight="1" x14ac:dyDescent="0.2">
      <c r="A30" s="12" t="s">
        <v>178</v>
      </c>
      <c r="B30" s="248" t="s">
        <v>444</v>
      </c>
      <c r="C30" s="338">
        <v>200</v>
      </c>
      <c r="D30" s="145">
        <v>200</v>
      </c>
    </row>
    <row r="31" spans="1:4" s="246" customFormat="1" ht="12" customHeight="1" x14ac:dyDescent="0.2">
      <c r="A31" s="12" t="s">
        <v>438</v>
      </c>
      <c r="B31" s="248" t="s">
        <v>179</v>
      </c>
      <c r="C31" s="338">
        <v>3600</v>
      </c>
      <c r="D31" s="145">
        <v>3600</v>
      </c>
    </row>
    <row r="32" spans="1:4" s="246" customFormat="1" ht="12" customHeight="1" x14ac:dyDescent="0.2">
      <c r="A32" s="12" t="s">
        <v>439</v>
      </c>
      <c r="B32" s="248" t="s">
        <v>180</v>
      </c>
      <c r="C32" s="338"/>
      <c r="D32" s="145"/>
    </row>
    <row r="33" spans="1:4" s="246" customFormat="1" ht="12" customHeight="1" thickBot="1" x14ac:dyDescent="0.25">
      <c r="A33" s="14" t="s">
        <v>440</v>
      </c>
      <c r="B33" s="323" t="s">
        <v>181</v>
      </c>
      <c r="C33" s="339">
        <v>320</v>
      </c>
      <c r="D33" s="147">
        <v>320</v>
      </c>
    </row>
    <row r="34" spans="1:4" s="246" customFormat="1" ht="12" customHeight="1" thickBot="1" x14ac:dyDescent="0.25">
      <c r="A34" s="18" t="s">
        <v>12</v>
      </c>
      <c r="B34" s="19" t="s">
        <v>338</v>
      </c>
      <c r="C34" s="345">
        <f>SUM(C35:C45)</f>
        <v>32089</v>
      </c>
      <c r="D34" s="143">
        <f>SUM(D35:D45)</f>
        <v>32089</v>
      </c>
    </row>
    <row r="35" spans="1:4" s="246" customFormat="1" ht="12" customHeight="1" x14ac:dyDescent="0.2">
      <c r="A35" s="13" t="s">
        <v>60</v>
      </c>
      <c r="B35" s="247" t="s">
        <v>184</v>
      </c>
      <c r="C35" s="342"/>
      <c r="D35" s="146"/>
    </row>
    <row r="36" spans="1:4" s="246" customFormat="1" ht="12" customHeight="1" x14ac:dyDescent="0.2">
      <c r="A36" s="12" t="s">
        <v>61</v>
      </c>
      <c r="B36" s="248" t="s">
        <v>185</v>
      </c>
      <c r="C36" s="338">
        <v>9541</v>
      </c>
      <c r="D36" s="145">
        <v>9541</v>
      </c>
    </row>
    <row r="37" spans="1:4" s="246" customFormat="1" ht="12" customHeight="1" x14ac:dyDescent="0.2">
      <c r="A37" s="12" t="s">
        <v>62</v>
      </c>
      <c r="B37" s="248" t="s">
        <v>186</v>
      </c>
      <c r="C37" s="338">
        <v>100</v>
      </c>
      <c r="D37" s="145">
        <v>100</v>
      </c>
    </row>
    <row r="38" spans="1:4" s="246" customFormat="1" ht="12" customHeight="1" x14ac:dyDescent="0.2">
      <c r="A38" s="12" t="s">
        <v>105</v>
      </c>
      <c r="B38" s="248" t="s">
        <v>187</v>
      </c>
      <c r="C38" s="338">
        <v>7082</v>
      </c>
      <c r="D38" s="145">
        <v>7082</v>
      </c>
    </row>
    <row r="39" spans="1:4" s="246" customFormat="1" ht="12" customHeight="1" x14ac:dyDescent="0.2">
      <c r="A39" s="12" t="s">
        <v>106</v>
      </c>
      <c r="B39" s="248" t="s">
        <v>188</v>
      </c>
      <c r="C39" s="338">
        <v>10424</v>
      </c>
      <c r="D39" s="145">
        <v>10424</v>
      </c>
    </row>
    <row r="40" spans="1:4" s="246" customFormat="1" ht="12" customHeight="1" x14ac:dyDescent="0.2">
      <c r="A40" s="12" t="s">
        <v>107</v>
      </c>
      <c r="B40" s="248" t="s">
        <v>189</v>
      </c>
      <c r="C40" s="338">
        <v>4842</v>
      </c>
      <c r="D40" s="145">
        <v>4842</v>
      </c>
    </row>
    <row r="41" spans="1:4" s="246" customFormat="1" ht="12" customHeight="1" x14ac:dyDescent="0.2">
      <c r="A41" s="12" t="s">
        <v>108</v>
      </c>
      <c r="B41" s="248" t="s">
        <v>190</v>
      </c>
      <c r="C41" s="338"/>
      <c r="D41" s="145"/>
    </row>
    <row r="42" spans="1:4" s="246" customFormat="1" ht="12" customHeight="1" x14ac:dyDescent="0.2">
      <c r="A42" s="12" t="s">
        <v>109</v>
      </c>
      <c r="B42" s="248" t="s">
        <v>446</v>
      </c>
      <c r="C42" s="338">
        <v>100</v>
      </c>
      <c r="D42" s="145">
        <v>100</v>
      </c>
    </row>
    <row r="43" spans="1:4" s="246" customFormat="1" ht="12" customHeight="1" x14ac:dyDescent="0.2">
      <c r="A43" s="12" t="s">
        <v>182</v>
      </c>
      <c r="B43" s="248" t="s">
        <v>192</v>
      </c>
      <c r="C43" s="351"/>
      <c r="D43" s="148"/>
    </row>
    <row r="44" spans="1:4" s="246" customFormat="1" ht="12" customHeight="1" x14ac:dyDescent="0.2">
      <c r="A44" s="14" t="s">
        <v>183</v>
      </c>
      <c r="B44" s="249" t="s">
        <v>340</v>
      </c>
      <c r="C44" s="352"/>
      <c r="D44" s="236"/>
    </row>
    <row r="45" spans="1:4" s="246" customFormat="1" ht="12" customHeight="1" thickBot="1" x14ac:dyDescent="0.25">
      <c r="A45" s="14" t="s">
        <v>339</v>
      </c>
      <c r="B45" s="140" t="s">
        <v>193</v>
      </c>
      <c r="C45" s="352"/>
      <c r="D45" s="236"/>
    </row>
    <row r="46" spans="1:4" s="246" customFormat="1" ht="12" customHeight="1" thickBot="1" x14ac:dyDescent="0.25">
      <c r="A46" s="18" t="s">
        <v>13</v>
      </c>
      <c r="B46" s="19" t="s">
        <v>194</v>
      </c>
      <c r="C46" s="345">
        <f>SUM(C47:C51)</f>
        <v>0</v>
      </c>
      <c r="D46" s="143">
        <f>SUM(D47:D51)</f>
        <v>0</v>
      </c>
    </row>
    <row r="47" spans="1:4" s="246" customFormat="1" ht="12" customHeight="1" x14ac:dyDescent="0.2">
      <c r="A47" s="13" t="s">
        <v>63</v>
      </c>
      <c r="B47" s="247" t="s">
        <v>198</v>
      </c>
      <c r="C47" s="353"/>
      <c r="D47" s="290"/>
    </row>
    <row r="48" spans="1:4" s="246" customFormat="1" ht="12" customHeight="1" x14ac:dyDescent="0.2">
      <c r="A48" s="12" t="s">
        <v>64</v>
      </c>
      <c r="B48" s="248" t="s">
        <v>199</v>
      </c>
      <c r="C48" s="351"/>
      <c r="D48" s="148"/>
    </row>
    <row r="49" spans="1:4" s="246" customFormat="1" ht="12" customHeight="1" x14ac:dyDescent="0.2">
      <c r="A49" s="12" t="s">
        <v>195</v>
      </c>
      <c r="B49" s="248" t="s">
        <v>200</v>
      </c>
      <c r="C49" s="351"/>
      <c r="D49" s="148"/>
    </row>
    <row r="50" spans="1:4" s="246" customFormat="1" ht="12" customHeight="1" x14ac:dyDescent="0.2">
      <c r="A50" s="12" t="s">
        <v>196</v>
      </c>
      <c r="B50" s="248" t="s">
        <v>201</v>
      </c>
      <c r="C50" s="351"/>
      <c r="D50" s="148"/>
    </row>
    <row r="51" spans="1:4" s="246" customFormat="1" ht="12" customHeight="1" thickBot="1" x14ac:dyDescent="0.25">
      <c r="A51" s="14" t="s">
        <v>197</v>
      </c>
      <c r="B51" s="140" t="s">
        <v>202</v>
      </c>
      <c r="C51" s="352"/>
      <c r="D51" s="236"/>
    </row>
    <row r="52" spans="1:4" s="246" customFormat="1" ht="12" customHeight="1" thickBot="1" x14ac:dyDescent="0.25">
      <c r="A52" s="18" t="s">
        <v>110</v>
      </c>
      <c r="B52" s="19" t="s">
        <v>203</v>
      </c>
      <c r="C52" s="345">
        <f>SUM(C53:C55)</f>
        <v>2185</v>
      </c>
      <c r="D52" s="143">
        <f>SUM(D53:D55)</f>
        <v>2185</v>
      </c>
    </row>
    <row r="53" spans="1:4" s="246" customFormat="1" ht="12" customHeight="1" x14ac:dyDescent="0.2">
      <c r="A53" s="13" t="s">
        <v>65</v>
      </c>
      <c r="B53" s="247" t="s">
        <v>204</v>
      </c>
      <c r="C53" s="342"/>
      <c r="D53" s="146"/>
    </row>
    <row r="54" spans="1:4" s="246" customFormat="1" ht="12" customHeight="1" x14ac:dyDescent="0.2">
      <c r="A54" s="12" t="s">
        <v>66</v>
      </c>
      <c r="B54" s="248" t="s">
        <v>333</v>
      </c>
      <c r="C54" s="338"/>
      <c r="D54" s="145"/>
    </row>
    <row r="55" spans="1:4" s="246" customFormat="1" ht="12" customHeight="1" x14ac:dyDescent="0.2">
      <c r="A55" s="12" t="s">
        <v>207</v>
      </c>
      <c r="B55" s="248" t="s">
        <v>205</v>
      </c>
      <c r="C55" s="338">
        <v>2185</v>
      </c>
      <c r="D55" s="145">
        <v>2185</v>
      </c>
    </row>
    <row r="56" spans="1:4" s="246" customFormat="1" ht="12" customHeight="1" thickBot="1" x14ac:dyDescent="0.25">
      <c r="A56" s="14" t="s">
        <v>208</v>
      </c>
      <c r="B56" s="140" t="s">
        <v>206</v>
      </c>
      <c r="C56" s="339"/>
      <c r="D56" s="147"/>
    </row>
    <row r="57" spans="1:4" s="246" customFormat="1" ht="12" customHeight="1" thickBot="1" x14ac:dyDescent="0.25">
      <c r="A57" s="18" t="s">
        <v>15</v>
      </c>
      <c r="B57" s="138" t="s">
        <v>209</v>
      </c>
      <c r="C57" s="345">
        <f>SUM(C58:C60)</f>
        <v>278</v>
      </c>
      <c r="D57" s="143">
        <f>SUM(D58:D60)</f>
        <v>278</v>
      </c>
    </row>
    <row r="58" spans="1:4" s="246" customFormat="1" ht="12" customHeight="1" x14ac:dyDescent="0.2">
      <c r="A58" s="13" t="s">
        <v>111</v>
      </c>
      <c r="B58" s="247" t="s">
        <v>211</v>
      </c>
      <c r="C58" s="351"/>
      <c r="D58" s="148"/>
    </row>
    <row r="59" spans="1:4" s="246" customFormat="1" ht="12" customHeight="1" x14ac:dyDescent="0.2">
      <c r="A59" s="12" t="s">
        <v>112</v>
      </c>
      <c r="B59" s="248" t="s">
        <v>334</v>
      </c>
      <c r="C59" s="351">
        <v>278</v>
      </c>
      <c r="D59" s="148">
        <v>278</v>
      </c>
    </row>
    <row r="60" spans="1:4" s="246" customFormat="1" ht="12" customHeight="1" x14ac:dyDescent="0.2">
      <c r="A60" s="12" t="s">
        <v>138</v>
      </c>
      <c r="B60" s="248" t="s">
        <v>212</v>
      </c>
      <c r="C60" s="351"/>
      <c r="D60" s="148"/>
    </row>
    <row r="61" spans="1:4" s="246" customFormat="1" ht="12" customHeight="1" thickBot="1" x14ac:dyDescent="0.25">
      <c r="A61" s="14" t="s">
        <v>210</v>
      </c>
      <c r="B61" s="140" t="s">
        <v>213</v>
      </c>
      <c r="C61" s="351"/>
      <c r="D61" s="148"/>
    </row>
    <row r="62" spans="1:4" s="246" customFormat="1" ht="12" customHeight="1" thickBot="1" x14ac:dyDescent="0.25">
      <c r="A62" s="308" t="s">
        <v>380</v>
      </c>
      <c r="B62" s="19" t="s">
        <v>214</v>
      </c>
      <c r="C62" s="346">
        <f>+C5+C12+C19+C26+C34+C46+C52+C57</f>
        <v>235934</v>
      </c>
      <c r="D62" s="149">
        <f>+D5+D12+D19+D26+D34+D46+D52+D57</f>
        <v>236934</v>
      </c>
    </row>
    <row r="63" spans="1:4" s="246" customFormat="1" ht="12" customHeight="1" thickBot="1" x14ac:dyDescent="0.25">
      <c r="A63" s="293" t="s">
        <v>215</v>
      </c>
      <c r="B63" s="138" t="s">
        <v>216</v>
      </c>
      <c r="C63" s="345">
        <f>SUM(C64:C66)</f>
        <v>0</v>
      </c>
      <c r="D63" s="143">
        <f>SUM(D64:D66)</f>
        <v>0</v>
      </c>
    </row>
    <row r="64" spans="1:4" s="246" customFormat="1" ht="12" customHeight="1" x14ac:dyDescent="0.2">
      <c r="A64" s="13" t="s">
        <v>247</v>
      </c>
      <c r="B64" s="247" t="s">
        <v>217</v>
      </c>
      <c r="C64" s="351"/>
      <c r="D64" s="148"/>
    </row>
    <row r="65" spans="1:4" s="246" customFormat="1" ht="12" customHeight="1" x14ac:dyDescent="0.2">
      <c r="A65" s="12" t="s">
        <v>256</v>
      </c>
      <c r="B65" s="248" t="s">
        <v>218</v>
      </c>
      <c r="C65" s="351"/>
      <c r="D65" s="148"/>
    </row>
    <row r="66" spans="1:4" s="246" customFormat="1" ht="12" customHeight="1" thickBot="1" x14ac:dyDescent="0.25">
      <c r="A66" s="14" t="s">
        <v>257</v>
      </c>
      <c r="B66" s="302" t="s">
        <v>365</v>
      </c>
      <c r="C66" s="351"/>
      <c r="D66" s="148"/>
    </row>
    <row r="67" spans="1:4" s="246" customFormat="1" ht="12" customHeight="1" thickBot="1" x14ac:dyDescent="0.25">
      <c r="A67" s="293" t="s">
        <v>220</v>
      </c>
      <c r="B67" s="138" t="s">
        <v>221</v>
      </c>
      <c r="C67" s="345">
        <f>SUM(C68:C71)</f>
        <v>0</v>
      </c>
      <c r="D67" s="143">
        <f>SUM(D68:D71)</f>
        <v>0</v>
      </c>
    </row>
    <row r="68" spans="1:4" s="246" customFormat="1" ht="12" customHeight="1" x14ac:dyDescent="0.2">
      <c r="A68" s="13" t="s">
        <v>88</v>
      </c>
      <c r="B68" s="247" t="s">
        <v>222</v>
      </c>
      <c r="C68" s="351"/>
      <c r="D68" s="148"/>
    </row>
    <row r="69" spans="1:4" s="246" customFormat="1" ht="12" customHeight="1" x14ac:dyDescent="0.2">
      <c r="A69" s="12" t="s">
        <v>89</v>
      </c>
      <c r="B69" s="248" t="s">
        <v>223</v>
      </c>
      <c r="C69" s="351"/>
      <c r="D69" s="148"/>
    </row>
    <row r="70" spans="1:4" s="246" customFormat="1" ht="12" customHeight="1" x14ac:dyDescent="0.2">
      <c r="A70" s="12" t="s">
        <v>248</v>
      </c>
      <c r="B70" s="248" t="s">
        <v>224</v>
      </c>
      <c r="C70" s="351"/>
      <c r="D70" s="148"/>
    </row>
    <row r="71" spans="1:4" s="246" customFormat="1" ht="12" customHeight="1" thickBot="1" x14ac:dyDescent="0.25">
      <c r="A71" s="14" t="s">
        <v>249</v>
      </c>
      <c r="B71" s="140" t="s">
        <v>225</v>
      </c>
      <c r="C71" s="351"/>
      <c r="D71" s="148"/>
    </row>
    <row r="72" spans="1:4" s="246" customFormat="1" ht="12" customHeight="1" thickBot="1" x14ac:dyDescent="0.25">
      <c r="A72" s="293" t="s">
        <v>226</v>
      </c>
      <c r="B72" s="138" t="s">
        <v>227</v>
      </c>
      <c r="C72" s="345">
        <f>SUM(C73:C74)</f>
        <v>25558</v>
      </c>
      <c r="D72" s="143">
        <f>SUM(D73:D74)</f>
        <v>25558</v>
      </c>
    </row>
    <row r="73" spans="1:4" s="246" customFormat="1" ht="12" customHeight="1" x14ac:dyDescent="0.2">
      <c r="A73" s="13" t="s">
        <v>250</v>
      </c>
      <c r="B73" s="247" t="s">
        <v>228</v>
      </c>
      <c r="C73" s="351">
        <v>25558</v>
      </c>
      <c r="D73" s="148">
        <v>25558</v>
      </c>
    </row>
    <row r="74" spans="1:4" s="246" customFormat="1" ht="12" customHeight="1" thickBot="1" x14ac:dyDescent="0.25">
      <c r="A74" s="14" t="s">
        <v>251</v>
      </c>
      <c r="B74" s="140" t="s">
        <v>229</v>
      </c>
      <c r="C74" s="351"/>
      <c r="D74" s="148"/>
    </row>
    <row r="75" spans="1:4" s="246" customFormat="1" ht="12" customHeight="1" thickBot="1" x14ac:dyDescent="0.25">
      <c r="A75" s="293" t="s">
        <v>230</v>
      </c>
      <c r="B75" s="138" t="s">
        <v>231</v>
      </c>
      <c r="C75" s="345">
        <f>SUM(C76:C78)</f>
        <v>0</v>
      </c>
      <c r="D75" s="143">
        <f>SUM(D76:D78)</f>
        <v>0</v>
      </c>
    </row>
    <row r="76" spans="1:4" s="246" customFormat="1" ht="12" customHeight="1" x14ac:dyDescent="0.2">
      <c r="A76" s="13" t="s">
        <v>252</v>
      </c>
      <c r="B76" s="247" t="s">
        <v>232</v>
      </c>
      <c r="C76" s="351"/>
      <c r="D76" s="148"/>
    </row>
    <row r="77" spans="1:4" s="246" customFormat="1" ht="12" customHeight="1" x14ac:dyDescent="0.2">
      <c r="A77" s="12" t="s">
        <v>253</v>
      </c>
      <c r="B77" s="248" t="s">
        <v>233</v>
      </c>
      <c r="C77" s="351"/>
      <c r="D77" s="148"/>
    </row>
    <row r="78" spans="1:4" s="246" customFormat="1" ht="12" customHeight="1" thickBot="1" x14ac:dyDescent="0.25">
      <c r="A78" s="14" t="s">
        <v>254</v>
      </c>
      <c r="B78" s="140" t="s">
        <v>234</v>
      </c>
      <c r="C78" s="351"/>
      <c r="D78" s="148"/>
    </row>
    <row r="79" spans="1:4" s="246" customFormat="1" ht="12" customHeight="1" thickBot="1" x14ac:dyDescent="0.25">
      <c r="A79" s="293" t="s">
        <v>235</v>
      </c>
      <c r="B79" s="138" t="s">
        <v>255</v>
      </c>
      <c r="C79" s="345">
        <f>SUM(C80:C83)</f>
        <v>0</v>
      </c>
      <c r="D79" s="143">
        <f>SUM(D80:D83)</f>
        <v>0</v>
      </c>
    </row>
    <row r="80" spans="1:4" s="246" customFormat="1" ht="12" customHeight="1" x14ac:dyDescent="0.2">
      <c r="A80" s="250" t="s">
        <v>236</v>
      </c>
      <c r="B80" s="247" t="s">
        <v>237</v>
      </c>
      <c r="C80" s="351"/>
      <c r="D80" s="148"/>
    </row>
    <row r="81" spans="1:4" s="246" customFormat="1" ht="12" customHeight="1" x14ac:dyDescent="0.2">
      <c r="A81" s="251" t="s">
        <v>238</v>
      </c>
      <c r="B81" s="248" t="s">
        <v>239</v>
      </c>
      <c r="C81" s="351"/>
      <c r="D81" s="148"/>
    </row>
    <row r="82" spans="1:4" s="246" customFormat="1" ht="12" customHeight="1" x14ac:dyDescent="0.2">
      <c r="A82" s="251" t="s">
        <v>240</v>
      </c>
      <c r="B82" s="248" t="s">
        <v>241</v>
      </c>
      <c r="C82" s="351"/>
      <c r="D82" s="148"/>
    </row>
    <row r="83" spans="1:4" s="246" customFormat="1" ht="12" customHeight="1" thickBot="1" x14ac:dyDescent="0.25">
      <c r="A83" s="252" t="s">
        <v>242</v>
      </c>
      <c r="B83" s="140" t="s">
        <v>243</v>
      </c>
      <c r="C83" s="351"/>
      <c r="D83" s="148"/>
    </row>
    <row r="84" spans="1:4" s="246" customFormat="1" ht="12" customHeight="1" thickBot="1" x14ac:dyDescent="0.25">
      <c r="A84" s="293" t="s">
        <v>244</v>
      </c>
      <c r="B84" s="138" t="s">
        <v>379</v>
      </c>
      <c r="C84" s="354"/>
      <c r="D84" s="291"/>
    </row>
    <row r="85" spans="1:4" s="246" customFormat="1" ht="13.5" customHeight="1" thickBot="1" x14ac:dyDescent="0.25">
      <c r="A85" s="293" t="s">
        <v>246</v>
      </c>
      <c r="B85" s="138" t="s">
        <v>245</v>
      </c>
      <c r="C85" s="354"/>
      <c r="D85" s="291"/>
    </row>
    <row r="86" spans="1:4" s="246" customFormat="1" ht="15.75" customHeight="1" thickBot="1" x14ac:dyDescent="0.25">
      <c r="A86" s="293" t="s">
        <v>258</v>
      </c>
      <c r="B86" s="253" t="s">
        <v>382</v>
      </c>
      <c r="C86" s="346">
        <f>+C63+C67+C72+C75+C79+C85+C84</f>
        <v>25558</v>
      </c>
      <c r="D86" s="149">
        <f>+D63+D67+D72+D75+D79+D85+D84</f>
        <v>25558</v>
      </c>
    </row>
    <row r="87" spans="1:4" s="246" customFormat="1" ht="16.5" customHeight="1" thickBot="1" x14ac:dyDescent="0.25">
      <c r="A87" s="294" t="s">
        <v>381</v>
      </c>
      <c r="B87" s="254" t="s">
        <v>383</v>
      </c>
      <c r="C87" s="346">
        <f>+C62+C86</f>
        <v>261492</v>
      </c>
      <c r="D87" s="149">
        <f>+D62+D86</f>
        <v>262492</v>
      </c>
    </row>
    <row r="88" spans="1:4" s="246" customFormat="1" ht="83.25" customHeight="1" x14ac:dyDescent="0.2">
      <c r="A88" s="3"/>
      <c r="B88" s="4"/>
      <c r="C88" s="4"/>
      <c r="D88" s="150"/>
    </row>
    <row r="89" spans="1:4" ht="16.5" customHeight="1" x14ac:dyDescent="0.25">
      <c r="A89" s="444" t="s">
        <v>36</v>
      </c>
      <c r="B89" s="444"/>
      <c r="C89" s="444"/>
      <c r="D89" s="444"/>
    </row>
    <row r="90" spans="1:4" s="255" customFormat="1" ht="16.5" customHeight="1" thickBot="1" x14ac:dyDescent="0.3">
      <c r="A90" s="445" t="s">
        <v>92</v>
      </c>
      <c r="B90" s="445"/>
      <c r="C90" s="331"/>
      <c r="D90" s="76" t="s">
        <v>137</v>
      </c>
    </row>
    <row r="91" spans="1:4" ht="46.5" customHeight="1" thickBot="1" x14ac:dyDescent="0.3">
      <c r="A91" s="21" t="s">
        <v>55</v>
      </c>
      <c r="B91" s="22" t="s">
        <v>37</v>
      </c>
      <c r="C91" s="332" t="s">
        <v>465</v>
      </c>
      <c r="D91" s="29" t="str">
        <f>+D3</f>
        <v>2016. évi módosított előirányzat (2016.06. 25.)</v>
      </c>
    </row>
    <row r="92" spans="1:4" s="245" customFormat="1" ht="12" customHeight="1" thickBot="1" x14ac:dyDescent="0.25">
      <c r="A92" s="26"/>
      <c r="B92" s="27" t="s">
        <v>397</v>
      </c>
      <c r="C92" s="333" t="s">
        <v>398</v>
      </c>
      <c r="D92" s="28" t="s">
        <v>399</v>
      </c>
    </row>
    <row r="93" spans="1:4" ht="12" customHeight="1" thickBot="1" x14ac:dyDescent="0.3">
      <c r="A93" s="20" t="s">
        <v>8</v>
      </c>
      <c r="B93" s="25" t="s">
        <v>341</v>
      </c>
      <c r="C93" s="336">
        <f>C94+C95+C96+C97+C98+C111</f>
        <v>238842</v>
      </c>
      <c r="D93" s="142">
        <f>D94+D95+D96+D97+D98+D111</f>
        <v>236212</v>
      </c>
    </row>
    <row r="94" spans="1:4" ht="12" customHeight="1" x14ac:dyDescent="0.25">
      <c r="A94" s="15" t="s">
        <v>67</v>
      </c>
      <c r="B94" s="8" t="s">
        <v>38</v>
      </c>
      <c r="C94" s="337">
        <v>102200</v>
      </c>
      <c r="D94" s="144">
        <v>103100</v>
      </c>
    </row>
    <row r="95" spans="1:4" ht="12" customHeight="1" x14ac:dyDescent="0.25">
      <c r="A95" s="12" t="s">
        <v>68</v>
      </c>
      <c r="B95" s="6" t="s">
        <v>113</v>
      </c>
      <c r="C95" s="338">
        <v>24835</v>
      </c>
      <c r="D95" s="145">
        <v>25078</v>
      </c>
    </row>
    <row r="96" spans="1:4" ht="12" customHeight="1" x14ac:dyDescent="0.25">
      <c r="A96" s="12" t="s">
        <v>69</v>
      </c>
      <c r="B96" s="6" t="s">
        <v>86</v>
      </c>
      <c r="C96" s="339">
        <v>79870</v>
      </c>
      <c r="D96" s="147">
        <v>79870</v>
      </c>
    </row>
    <row r="97" spans="1:4" ht="12" customHeight="1" x14ac:dyDescent="0.25">
      <c r="A97" s="12" t="s">
        <v>70</v>
      </c>
      <c r="B97" s="9" t="s">
        <v>114</v>
      </c>
      <c r="C97" s="339">
        <v>4335</v>
      </c>
      <c r="D97" s="147">
        <v>4335</v>
      </c>
    </row>
    <row r="98" spans="1:4" ht="12" customHeight="1" x14ac:dyDescent="0.25">
      <c r="A98" s="12" t="s">
        <v>78</v>
      </c>
      <c r="B98" s="17" t="s">
        <v>115</v>
      </c>
      <c r="C98" s="339">
        <f>C105+C110</f>
        <v>7139</v>
      </c>
      <c r="D98" s="147">
        <f>D105+D110</f>
        <v>7219</v>
      </c>
    </row>
    <row r="99" spans="1:4" ht="12" customHeight="1" x14ac:dyDescent="0.25">
      <c r="A99" s="12" t="s">
        <v>71</v>
      </c>
      <c r="B99" s="6" t="s">
        <v>346</v>
      </c>
      <c r="C99" s="339"/>
      <c r="D99" s="147"/>
    </row>
    <row r="100" spans="1:4" ht="12" customHeight="1" x14ac:dyDescent="0.25">
      <c r="A100" s="12" t="s">
        <v>72</v>
      </c>
      <c r="B100" s="80" t="s">
        <v>345</v>
      </c>
      <c r="C100" s="339"/>
      <c r="D100" s="147"/>
    </row>
    <row r="101" spans="1:4" ht="12" customHeight="1" x14ac:dyDescent="0.25">
      <c r="A101" s="12" t="s">
        <v>79</v>
      </c>
      <c r="B101" s="80" t="s">
        <v>344</v>
      </c>
      <c r="C101" s="339"/>
      <c r="D101" s="147"/>
    </row>
    <row r="102" spans="1:4" ht="12" customHeight="1" x14ac:dyDescent="0.25">
      <c r="A102" s="12" t="s">
        <v>80</v>
      </c>
      <c r="B102" s="78" t="s">
        <v>261</v>
      </c>
      <c r="C102" s="339"/>
      <c r="D102" s="147"/>
    </row>
    <row r="103" spans="1:4" ht="12" customHeight="1" x14ac:dyDescent="0.25">
      <c r="A103" s="12" t="s">
        <v>81</v>
      </c>
      <c r="B103" s="79" t="s">
        <v>262</v>
      </c>
      <c r="C103" s="339"/>
      <c r="D103" s="147"/>
    </row>
    <row r="104" spans="1:4" ht="12" customHeight="1" x14ac:dyDescent="0.25">
      <c r="A104" s="12" t="s">
        <v>82</v>
      </c>
      <c r="B104" s="79" t="s">
        <v>263</v>
      </c>
      <c r="C104" s="339"/>
      <c r="D104" s="147"/>
    </row>
    <row r="105" spans="1:4" ht="12" customHeight="1" x14ac:dyDescent="0.25">
      <c r="A105" s="12" t="s">
        <v>84</v>
      </c>
      <c r="B105" s="78" t="s">
        <v>264</v>
      </c>
      <c r="C105" s="339">
        <v>2307</v>
      </c>
      <c r="D105" s="147">
        <v>2307</v>
      </c>
    </row>
    <row r="106" spans="1:4" ht="12" customHeight="1" x14ac:dyDescent="0.25">
      <c r="A106" s="12" t="s">
        <v>116</v>
      </c>
      <c r="B106" s="78" t="s">
        <v>265</v>
      </c>
      <c r="C106" s="339"/>
      <c r="D106" s="147"/>
    </row>
    <row r="107" spans="1:4" ht="12" customHeight="1" x14ac:dyDescent="0.25">
      <c r="A107" s="12" t="s">
        <v>259</v>
      </c>
      <c r="B107" s="79" t="s">
        <v>266</v>
      </c>
      <c r="C107" s="339"/>
      <c r="D107" s="147"/>
    </row>
    <row r="108" spans="1:4" ht="12" customHeight="1" x14ac:dyDescent="0.25">
      <c r="A108" s="11" t="s">
        <v>260</v>
      </c>
      <c r="B108" s="80" t="s">
        <v>267</v>
      </c>
      <c r="C108" s="339"/>
      <c r="D108" s="147"/>
    </row>
    <row r="109" spans="1:4" ht="12" customHeight="1" x14ac:dyDescent="0.25">
      <c r="A109" s="12" t="s">
        <v>342</v>
      </c>
      <c r="B109" s="80" t="s">
        <v>268</v>
      </c>
      <c r="C109" s="339"/>
      <c r="D109" s="147"/>
    </row>
    <row r="110" spans="1:4" ht="12" customHeight="1" x14ac:dyDescent="0.25">
      <c r="A110" s="14" t="s">
        <v>343</v>
      </c>
      <c r="B110" s="80" t="s">
        <v>269</v>
      </c>
      <c r="C110" s="339">
        <v>4832</v>
      </c>
      <c r="D110" s="147">
        <v>4912</v>
      </c>
    </row>
    <row r="111" spans="1:4" ht="12" customHeight="1" x14ac:dyDescent="0.25">
      <c r="A111" s="12" t="s">
        <v>347</v>
      </c>
      <c r="B111" s="9" t="s">
        <v>39</v>
      </c>
      <c r="C111" s="338">
        <f>C112+C113</f>
        <v>20463</v>
      </c>
      <c r="D111" s="145">
        <f>D112+D113</f>
        <v>16610</v>
      </c>
    </row>
    <row r="112" spans="1:4" ht="12" customHeight="1" x14ac:dyDescent="0.25">
      <c r="A112" s="12" t="s">
        <v>348</v>
      </c>
      <c r="B112" s="6" t="s">
        <v>350</v>
      </c>
      <c r="C112" s="338">
        <v>6865</v>
      </c>
      <c r="D112" s="145">
        <v>3041</v>
      </c>
    </row>
    <row r="113" spans="1:4" ht="12" customHeight="1" thickBot="1" x14ac:dyDescent="0.3">
      <c r="A113" s="16" t="s">
        <v>349</v>
      </c>
      <c r="B113" s="306" t="s">
        <v>351</v>
      </c>
      <c r="C113" s="340">
        <v>13598</v>
      </c>
      <c r="D113" s="151">
        <v>13569</v>
      </c>
    </row>
    <row r="114" spans="1:4" ht="12" customHeight="1" thickBot="1" x14ac:dyDescent="0.3">
      <c r="A114" s="303" t="s">
        <v>9</v>
      </c>
      <c r="B114" s="304" t="s">
        <v>270</v>
      </c>
      <c r="C114" s="341">
        <f>+C115+C117+C119</f>
        <v>18064</v>
      </c>
      <c r="D114" s="305">
        <f>+D115+D117+D119</f>
        <v>21694</v>
      </c>
    </row>
    <row r="115" spans="1:4" ht="12" customHeight="1" x14ac:dyDescent="0.25">
      <c r="A115" s="13" t="s">
        <v>73</v>
      </c>
      <c r="B115" s="6" t="s">
        <v>136</v>
      </c>
      <c r="C115" s="342">
        <v>3214</v>
      </c>
      <c r="D115" s="146">
        <v>3844</v>
      </c>
    </row>
    <row r="116" spans="1:4" ht="12" customHeight="1" x14ac:dyDescent="0.25">
      <c r="A116" s="13" t="s">
        <v>74</v>
      </c>
      <c r="B116" s="10" t="s">
        <v>274</v>
      </c>
      <c r="C116" s="342"/>
      <c r="D116" s="146"/>
    </row>
    <row r="117" spans="1:4" ht="12" customHeight="1" x14ac:dyDescent="0.25">
      <c r="A117" s="13" t="s">
        <v>75</v>
      </c>
      <c r="B117" s="10" t="s">
        <v>117</v>
      </c>
      <c r="C117" s="338">
        <v>14100</v>
      </c>
      <c r="D117" s="145">
        <v>17100</v>
      </c>
    </row>
    <row r="118" spans="1:4" ht="12" customHeight="1" x14ac:dyDescent="0.25">
      <c r="A118" s="13" t="s">
        <v>76</v>
      </c>
      <c r="B118" s="10" t="s">
        <v>275</v>
      </c>
      <c r="C118" s="343"/>
      <c r="D118" s="145"/>
    </row>
    <row r="119" spans="1:4" ht="12" customHeight="1" x14ac:dyDescent="0.25">
      <c r="A119" s="13" t="s">
        <v>77</v>
      </c>
      <c r="B119" s="140" t="s">
        <v>139</v>
      </c>
      <c r="C119" s="343">
        <f>C123+C127</f>
        <v>750</v>
      </c>
      <c r="D119" s="145">
        <f>D123+D127</f>
        <v>750</v>
      </c>
    </row>
    <row r="120" spans="1:4" ht="12" customHeight="1" x14ac:dyDescent="0.25">
      <c r="A120" s="13" t="s">
        <v>83</v>
      </c>
      <c r="B120" s="139" t="s">
        <v>335</v>
      </c>
      <c r="C120" s="343"/>
      <c r="D120" s="145"/>
    </row>
    <row r="121" spans="1:4" ht="12" customHeight="1" x14ac:dyDescent="0.25">
      <c r="A121" s="13" t="s">
        <v>85</v>
      </c>
      <c r="B121" s="243" t="s">
        <v>280</v>
      </c>
      <c r="C121" s="343"/>
      <c r="D121" s="145"/>
    </row>
    <row r="122" spans="1:4" x14ac:dyDescent="0.25">
      <c r="A122" s="13" t="s">
        <v>118</v>
      </c>
      <c r="B122" s="79" t="s">
        <v>263</v>
      </c>
      <c r="C122" s="343"/>
      <c r="D122" s="145"/>
    </row>
    <row r="123" spans="1:4" ht="12" customHeight="1" x14ac:dyDescent="0.25">
      <c r="A123" s="13" t="s">
        <v>119</v>
      </c>
      <c r="B123" s="79" t="s">
        <v>279</v>
      </c>
      <c r="C123" s="343">
        <v>50</v>
      </c>
      <c r="D123" s="145">
        <v>50</v>
      </c>
    </row>
    <row r="124" spans="1:4" ht="12" customHeight="1" x14ac:dyDescent="0.25">
      <c r="A124" s="13" t="s">
        <v>120</v>
      </c>
      <c r="B124" s="79" t="s">
        <v>278</v>
      </c>
      <c r="C124" s="343"/>
      <c r="D124" s="145"/>
    </row>
    <row r="125" spans="1:4" ht="12" customHeight="1" x14ac:dyDescent="0.25">
      <c r="A125" s="13" t="s">
        <v>271</v>
      </c>
      <c r="B125" s="79" t="s">
        <v>266</v>
      </c>
      <c r="C125" s="343"/>
      <c r="D125" s="145"/>
    </row>
    <row r="126" spans="1:4" ht="12" customHeight="1" x14ac:dyDescent="0.25">
      <c r="A126" s="13" t="s">
        <v>272</v>
      </c>
      <c r="B126" s="79" t="s">
        <v>277</v>
      </c>
      <c r="C126" s="343"/>
      <c r="D126" s="145"/>
    </row>
    <row r="127" spans="1:4" ht="16.5" thickBot="1" x14ac:dyDescent="0.3">
      <c r="A127" s="11" t="s">
        <v>273</v>
      </c>
      <c r="B127" s="79" t="s">
        <v>276</v>
      </c>
      <c r="C127" s="344">
        <v>700</v>
      </c>
      <c r="D127" s="147">
        <v>700</v>
      </c>
    </row>
    <row r="128" spans="1:4" ht="12" customHeight="1" thickBot="1" x14ac:dyDescent="0.3">
      <c r="A128" s="18" t="s">
        <v>10</v>
      </c>
      <c r="B128" s="65" t="s">
        <v>352</v>
      </c>
      <c r="C128" s="345">
        <f>+C93+C114</f>
        <v>256906</v>
      </c>
      <c r="D128" s="143">
        <f>+D93+D114</f>
        <v>257906</v>
      </c>
    </row>
    <row r="129" spans="1:4" ht="12" customHeight="1" thickBot="1" x14ac:dyDescent="0.3">
      <c r="A129" s="18" t="s">
        <v>11</v>
      </c>
      <c r="B129" s="65" t="s">
        <v>353</v>
      </c>
      <c r="C129" s="345">
        <f>+C130+C131+C132</f>
        <v>0</v>
      </c>
      <c r="D129" s="143">
        <f>+D130+D131+D132</f>
        <v>0</v>
      </c>
    </row>
    <row r="130" spans="1:4" ht="12" customHeight="1" x14ac:dyDescent="0.25">
      <c r="A130" s="13" t="s">
        <v>175</v>
      </c>
      <c r="B130" s="10" t="s">
        <v>360</v>
      </c>
      <c r="C130" s="343"/>
      <c r="D130" s="145"/>
    </row>
    <row r="131" spans="1:4" ht="12" customHeight="1" x14ac:dyDescent="0.25">
      <c r="A131" s="13" t="s">
        <v>176</v>
      </c>
      <c r="B131" s="10" t="s">
        <v>361</v>
      </c>
      <c r="C131" s="343"/>
      <c r="D131" s="145"/>
    </row>
    <row r="132" spans="1:4" ht="12" customHeight="1" thickBot="1" x14ac:dyDescent="0.3">
      <c r="A132" s="11" t="s">
        <v>177</v>
      </c>
      <c r="B132" s="10" t="s">
        <v>362</v>
      </c>
      <c r="C132" s="343"/>
      <c r="D132" s="145"/>
    </row>
    <row r="133" spans="1:4" ht="12" customHeight="1" thickBot="1" x14ac:dyDescent="0.3">
      <c r="A133" s="18" t="s">
        <v>12</v>
      </c>
      <c r="B133" s="65" t="s">
        <v>354</v>
      </c>
      <c r="C133" s="345">
        <f>SUM(C134:C139)</f>
        <v>0</v>
      </c>
      <c r="D133" s="143">
        <f>SUM(D134:D139)</f>
        <v>0</v>
      </c>
    </row>
    <row r="134" spans="1:4" ht="12" customHeight="1" x14ac:dyDescent="0.25">
      <c r="A134" s="13" t="s">
        <v>60</v>
      </c>
      <c r="B134" s="7" t="s">
        <v>363</v>
      </c>
      <c r="C134" s="343"/>
      <c r="D134" s="145"/>
    </row>
    <row r="135" spans="1:4" ht="12" customHeight="1" x14ac:dyDescent="0.25">
      <c r="A135" s="13" t="s">
        <v>61</v>
      </c>
      <c r="B135" s="7" t="s">
        <v>355</v>
      </c>
      <c r="C135" s="343"/>
      <c r="D135" s="145"/>
    </row>
    <row r="136" spans="1:4" ht="12" customHeight="1" x14ac:dyDescent="0.25">
      <c r="A136" s="13" t="s">
        <v>62</v>
      </c>
      <c r="B136" s="7" t="s">
        <v>356</v>
      </c>
      <c r="C136" s="343"/>
      <c r="D136" s="145"/>
    </row>
    <row r="137" spans="1:4" ht="12" customHeight="1" x14ac:dyDescent="0.25">
      <c r="A137" s="13" t="s">
        <v>105</v>
      </c>
      <c r="B137" s="7" t="s">
        <v>357</v>
      </c>
      <c r="C137" s="343"/>
      <c r="D137" s="145"/>
    </row>
    <row r="138" spans="1:4" ht="12" customHeight="1" x14ac:dyDescent="0.25">
      <c r="A138" s="13" t="s">
        <v>106</v>
      </c>
      <c r="B138" s="7" t="s">
        <v>358</v>
      </c>
      <c r="C138" s="343"/>
      <c r="D138" s="145"/>
    </row>
    <row r="139" spans="1:4" ht="12" customHeight="1" thickBot="1" x14ac:dyDescent="0.3">
      <c r="A139" s="11" t="s">
        <v>107</v>
      </c>
      <c r="B139" s="7" t="s">
        <v>359</v>
      </c>
      <c r="C139" s="343"/>
      <c r="D139" s="145"/>
    </row>
    <row r="140" spans="1:4" ht="12" customHeight="1" thickBot="1" x14ac:dyDescent="0.3">
      <c r="A140" s="18" t="s">
        <v>13</v>
      </c>
      <c r="B140" s="65" t="s">
        <v>367</v>
      </c>
      <c r="C140" s="346">
        <f>+C141+C142+C143+C144</f>
        <v>4586</v>
      </c>
      <c r="D140" s="149">
        <f>+D141+D142+D143+D144</f>
        <v>4586</v>
      </c>
    </row>
    <row r="141" spans="1:4" ht="12" customHeight="1" x14ac:dyDescent="0.25">
      <c r="A141" s="13" t="s">
        <v>63</v>
      </c>
      <c r="B141" s="7" t="s">
        <v>281</v>
      </c>
      <c r="C141" s="343"/>
      <c r="D141" s="145"/>
    </row>
    <row r="142" spans="1:4" ht="12" customHeight="1" x14ac:dyDescent="0.25">
      <c r="A142" s="13" t="s">
        <v>64</v>
      </c>
      <c r="B142" s="7" t="s">
        <v>282</v>
      </c>
      <c r="C142" s="343">
        <v>4586</v>
      </c>
      <c r="D142" s="145">
        <v>4586</v>
      </c>
    </row>
    <row r="143" spans="1:4" ht="12" customHeight="1" x14ac:dyDescent="0.25">
      <c r="A143" s="13" t="s">
        <v>195</v>
      </c>
      <c r="B143" s="7" t="s">
        <v>368</v>
      </c>
      <c r="C143" s="343"/>
      <c r="D143" s="145"/>
    </row>
    <row r="144" spans="1:4" ht="12" customHeight="1" thickBot="1" x14ac:dyDescent="0.3">
      <c r="A144" s="11" t="s">
        <v>196</v>
      </c>
      <c r="B144" s="5" t="s">
        <v>301</v>
      </c>
      <c r="C144" s="343"/>
      <c r="D144" s="145"/>
    </row>
    <row r="145" spans="1:10" ht="12" customHeight="1" thickBot="1" x14ac:dyDescent="0.3">
      <c r="A145" s="18" t="s">
        <v>14</v>
      </c>
      <c r="B145" s="65" t="s">
        <v>369</v>
      </c>
      <c r="C145" s="347">
        <f>SUM(C146:C150)</f>
        <v>0</v>
      </c>
      <c r="D145" s="152">
        <f>SUM(D146:D150)</f>
        <v>0</v>
      </c>
    </row>
    <row r="146" spans="1:10" ht="12" customHeight="1" x14ac:dyDescent="0.25">
      <c r="A146" s="13" t="s">
        <v>65</v>
      </c>
      <c r="B146" s="7" t="s">
        <v>364</v>
      </c>
      <c r="C146" s="343"/>
      <c r="D146" s="145"/>
    </row>
    <row r="147" spans="1:10" ht="12" customHeight="1" x14ac:dyDescent="0.25">
      <c r="A147" s="13" t="s">
        <v>66</v>
      </c>
      <c r="B147" s="7" t="s">
        <v>371</v>
      </c>
      <c r="C147" s="343"/>
      <c r="D147" s="145"/>
    </row>
    <row r="148" spans="1:10" ht="12" customHeight="1" x14ac:dyDescent="0.25">
      <c r="A148" s="13" t="s">
        <v>207</v>
      </c>
      <c r="B148" s="7" t="s">
        <v>366</v>
      </c>
      <c r="C148" s="343"/>
      <c r="D148" s="145"/>
    </row>
    <row r="149" spans="1:10" ht="12" customHeight="1" x14ac:dyDescent="0.25">
      <c r="A149" s="13" t="s">
        <v>208</v>
      </c>
      <c r="B149" s="7" t="s">
        <v>372</v>
      </c>
      <c r="C149" s="343"/>
      <c r="D149" s="145"/>
    </row>
    <row r="150" spans="1:10" ht="12" customHeight="1" thickBot="1" x14ac:dyDescent="0.3">
      <c r="A150" s="13" t="s">
        <v>370</v>
      </c>
      <c r="B150" s="7" t="s">
        <v>373</v>
      </c>
      <c r="C150" s="343"/>
      <c r="D150" s="145"/>
    </row>
    <row r="151" spans="1:10" ht="12" customHeight="1" thickBot="1" x14ac:dyDescent="0.3">
      <c r="A151" s="18" t="s">
        <v>15</v>
      </c>
      <c r="B151" s="65" t="s">
        <v>374</v>
      </c>
      <c r="C151" s="348"/>
      <c r="D151" s="307"/>
    </row>
    <row r="152" spans="1:10" ht="12" customHeight="1" thickBot="1" x14ac:dyDescent="0.3">
      <c r="A152" s="18" t="s">
        <v>16</v>
      </c>
      <c r="B152" s="65" t="s">
        <v>375</v>
      </c>
      <c r="C152" s="348"/>
      <c r="D152" s="307"/>
    </row>
    <row r="153" spans="1:10" ht="15" customHeight="1" thickBot="1" x14ac:dyDescent="0.3">
      <c r="A153" s="18" t="s">
        <v>17</v>
      </c>
      <c r="B153" s="65" t="s">
        <v>377</v>
      </c>
      <c r="C153" s="349">
        <f>+C129+C133+C140+C145+C151+C152</f>
        <v>4586</v>
      </c>
      <c r="D153" s="256">
        <f>+D129+D133+D140+D145+D151+D152</f>
        <v>4586</v>
      </c>
      <c r="G153" s="257"/>
      <c r="H153" s="258"/>
      <c r="I153" s="258"/>
      <c r="J153" s="258"/>
    </row>
    <row r="154" spans="1:10" s="246" customFormat="1" ht="12.95" customHeight="1" thickBot="1" x14ac:dyDescent="0.25">
      <c r="A154" s="141" t="s">
        <v>18</v>
      </c>
      <c r="B154" s="217" t="s">
        <v>376</v>
      </c>
      <c r="C154" s="349">
        <f>+C128+C153</f>
        <v>261492</v>
      </c>
      <c r="D154" s="256">
        <f>+D128+D153</f>
        <v>262492</v>
      </c>
    </row>
    <row r="155" spans="1:10" ht="7.5" customHeight="1" x14ac:dyDescent="0.25"/>
    <row r="156" spans="1:10" x14ac:dyDescent="0.25">
      <c r="A156" s="446" t="s">
        <v>283</v>
      </c>
      <c r="B156" s="446"/>
      <c r="C156" s="446"/>
      <c r="D156" s="446"/>
    </row>
    <row r="157" spans="1:10" ht="15" customHeight="1" thickBot="1" x14ac:dyDescent="0.3">
      <c r="A157" s="443" t="s">
        <v>93</v>
      </c>
      <c r="B157" s="443"/>
      <c r="C157" s="330"/>
      <c r="D157" s="153" t="s">
        <v>137</v>
      </c>
    </row>
    <row r="158" spans="1:10" ht="13.5" customHeight="1" thickBot="1" x14ac:dyDescent="0.3">
      <c r="A158" s="18">
        <v>1</v>
      </c>
      <c r="B158" s="24" t="s">
        <v>378</v>
      </c>
      <c r="C158" s="345">
        <f>+C62-C128</f>
        <v>-20972</v>
      </c>
      <c r="D158" s="143">
        <f>+D62-D128</f>
        <v>-20972</v>
      </c>
      <c r="E158" s="259"/>
    </row>
    <row r="159" spans="1:10" ht="27.75" customHeight="1" thickBot="1" x14ac:dyDescent="0.3">
      <c r="A159" s="18" t="s">
        <v>9</v>
      </c>
      <c r="B159" s="24" t="s">
        <v>384</v>
      </c>
      <c r="C159" s="345">
        <f>+C86-C153</f>
        <v>20972</v>
      </c>
      <c r="D159" s="143">
        <f>+D86-D153</f>
        <v>20972</v>
      </c>
    </row>
  </sheetData>
  <mergeCells count="6">
    <mergeCell ref="A157:B157"/>
    <mergeCell ref="A89:D89"/>
    <mergeCell ref="A1:D1"/>
    <mergeCell ref="A2:B2"/>
    <mergeCell ref="A90:B90"/>
    <mergeCell ref="A156:D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KÖLTSÉGVETÉSÉNEK ÖSSZEVONT MÉRLEGE&amp;10
&amp;R&amp;"Times New Roman CE,Félkövér dőlt"&amp;11 1.1. melléklet a 8/2016. (VI. 25.)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9"/>
  <sheetViews>
    <sheetView view="pageLayout" topLeftCell="A40" zoomScaleNormal="130" zoomScaleSheetLayoutView="100" workbookViewId="0">
      <selection activeCell="B6" sqref="B6"/>
    </sheetView>
  </sheetViews>
  <sheetFormatPr defaultRowHeight="15.75" x14ac:dyDescent="0.25"/>
  <cols>
    <col min="1" max="1" width="9.5" style="218" customWidth="1"/>
    <col min="2" max="2" width="83.83203125" style="218" customWidth="1"/>
    <col min="3" max="3" width="16.83203125" style="218" customWidth="1"/>
    <col min="4" max="4" width="18.1640625" style="219" customWidth="1"/>
    <col min="5" max="5" width="9" style="244" customWidth="1"/>
    <col min="6" max="16384" width="9.33203125" style="244"/>
  </cols>
  <sheetData>
    <row r="1" spans="1:4" ht="15.95" customHeight="1" x14ac:dyDescent="0.25">
      <c r="A1" s="444" t="s">
        <v>5</v>
      </c>
      <c r="B1" s="444"/>
      <c r="C1" s="444"/>
      <c r="D1" s="444"/>
    </row>
    <row r="2" spans="1:4" ht="15.95" customHeight="1" thickBot="1" x14ac:dyDescent="0.3">
      <c r="A2" s="443" t="s">
        <v>91</v>
      </c>
      <c r="B2" s="443"/>
      <c r="C2" s="334"/>
      <c r="D2" s="153" t="s">
        <v>137</v>
      </c>
    </row>
    <row r="3" spans="1:4" ht="38.1" customHeight="1" thickBot="1" x14ac:dyDescent="0.3">
      <c r="A3" s="21" t="s">
        <v>55</v>
      </c>
      <c r="B3" s="22" t="s">
        <v>7</v>
      </c>
      <c r="C3" s="332" t="s">
        <v>464</v>
      </c>
      <c r="D3" s="29" t="s">
        <v>466</v>
      </c>
    </row>
    <row r="4" spans="1:4" s="245" customFormat="1" ht="12" customHeight="1" thickBot="1" x14ac:dyDescent="0.25">
      <c r="A4" s="240"/>
      <c r="B4" s="241" t="s">
        <v>397</v>
      </c>
      <c r="C4" s="350" t="s">
        <v>398</v>
      </c>
      <c r="D4" s="242" t="s">
        <v>399</v>
      </c>
    </row>
    <row r="5" spans="1:4" s="246" customFormat="1" ht="12" customHeight="1" thickBot="1" x14ac:dyDescent="0.25">
      <c r="A5" s="18" t="s">
        <v>8</v>
      </c>
      <c r="B5" s="19" t="s">
        <v>161</v>
      </c>
      <c r="C5" s="345">
        <f>+C6+C7+C8+C9+C10+C11</f>
        <v>127758</v>
      </c>
      <c r="D5" s="143">
        <f>+D6+D7+D8+D9+D10+D11</f>
        <v>128449</v>
      </c>
    </row>
    <row r="6" spans="1:4" s="246" customFormat="1" ht="12" customHeight="1" x14ac:dyDescent="0.2">
      <c r="A6" s="13" t="s">
        <v>67</v>
      </c>
      <c r="B6" s="247" t="s">
        <v>162</v>
      </c>
      <c r="C6" s="342">
        <v>53407</v>
      </c>
      <c r="D6" s="146">
        <v>53407</v>
      </c>
    </row>
    <row r="7" spans="1:4" s="246" customFormat="1" ht="12" customHeight="1" x14ac:dyDescent="0.2">
      <c r="A7" s="12" t="s">
        <v>68</v>
      </c>
      <c r="B7" s="248" t="s">
        <v>163</v>
      </c>
      <c r="C7" s="338">
        <v>26305</v>
      </c>
      <c r="D7" s="145">
        <v>26305</v>
      </c>
    </row>
    <row r="8" spans="1:4" s="246" customFormat="1" ht="12" customHeight="1" x14ac:dyDescent="0.2">
      <c r="A8" s="12" t="s">
        <v>69</v>
      </c>
      <c r="B8" s="248" t="s">
        <v>436</v>
      </c>
      <c r="C8" s="338">
        <v>43541</v>
      </c>
      <c r="D8" s="145">
        <v>43541</v>
      </c>
    </row>
    <row r="9" spans="1:4" s="246" customFormat="1" ht="12" customHeight="1" x14ac:dyDescent="0.2">
      <c r="A9" s="12" t="s">
        <v>70</v>
      </c>
      <c r="B9" s="248" t="s">
        <v>164</v>
      </c>
      <c r="C9" s="338">
        <v>2009</v>
      </c>
      <c r="D9" s="145">
        <v>2009</v>
      </c>
    </row>
    <row r="10" spans="1:4" s="246" customFormat="1" ht="12" customHeight="1" x14ac:dyDescent="0.2">
      <c r="A10" s="12" t="s">
        <v>87</v>
      </c>
      <c r="B10" s="139" t="s">
        <v>336</v>
      </c>
      <c r="C10" s="338">
        <v>2496</v>
      </c>
      <c r="D10" s="145">
        <v>2496</v>
      </c>
    </row>
    <row r="11" spans="1:4" s="246" customFormat="1" ht="12" customHeight="1" thickBot="1" x14ac:dyDescent="0.25">
      <c r="A11" s="14" t="s">
        <v>71</v>
      </c>
      <c r="B11" s="140" t="s">
        <v>337</v>
      </c>
      <c r="C11" s="338"/>
      <c r="D11" s="145">
        <v>691</v>
      </c>
    </row>
    <row r="12" spans="1:4" s="246" customFormat="1" ht="12" customHeight="1" thickBot="1" x14ac:dyDescent="0.25">
      <c r="A12" s="18" t="s">
        <v>9</v>
      </c>
      <c r="B12" s="138" t="s">
        <v>165</v>
      </c>
      <c r="C12" s="345">
        <f>+C13+C14+C15+C16+C17</f>
        <v>29729</v>
      </c>
      <c r="D12" s="143">
        <f>+D13+D14+D15+D16+D17</f>
        <v>30038</v>
      </c>
    </row>
    <row r="13" spans="1:4" s="246" customFormat="1" ht="12" customHeight="1" x14ac:dyDescent="0.2">
      <c r="A13" s="13" t="s">
        <v>73</v>
      </c>
      <c r="B13" s="247" t="s">
        <v>166</v>
      </c>
      <c r="C13" s="342"/>
      <c r="D13" s="146"/>
    </row>
    <row r="14" spans="1:4" s="246" customFormat="1" ht="12" customHeight="1" x14ac:dyDescent="0.2">
      <c r="A14" s="12" t="s">
        <v>74</v>
      </c>
      <c r="B14" s="248" t="s">
        <v>167</v>
      </c>
      <c r="C14" s="338"/>
      <c r="D14" s="145"/>
    </row>
    <row r="15" spans="1:4" s="246" customFormat="1" ht="12" customHeight="1" x14ac:dyDescent="0.2">
      <c r="A15" s="12" t="s">
        <v>75</v>
      </c>
      <c r="B15" s="248" t="s">
        <v>329</v>
      </c>
      <c r="C15" s="338"/>
      <c r="D15" s="145"/>
    </row>
    <row r="16" spans="1:4" s="246" customFormat="1" ht="12" customHeight="1" x14ac:dyDescent="0.2">
      <c r="A16" s="12" t="s">
        <v>76</v>
      </c>
      <c r="B16" s="248" t="s">
        <v>330</v>
      </c>
      <c r="C16" s="338"/>
      <c r="D16" s="145"/>
    </row>
    <row r="17" spans="1:4" s="246" customFormat="1" ht="12" customHeight="1" x14ac:dyDescent="0.2">
      <c r="A17" s="12" t="s">
        <v>77</v>
      </c>
      <c r="B17" s="248" t="s">
        <v>168</v>
      </c>
      <c r="C17" s="338">
        <v>29729</v>
      </c>
      <c r="D17" s="145">
        <v>30038</v>
      </c>
    </row>
    <row r="18" spans="1:4" s="246" customFormat="1" ht="12" customHeight="1" thickBot="1" x14ac:dyDescent="0.25">
      <c r="A18" s="14" t="s">
        <v>83</v>
      </c>
      <c r="B18" s="140" t="s">
        <v>169</v>
      </c>
      <c r="C18" s="339"/>
      <c r="D18" s="147"/>
    </row>
    <row r="19" spans="1:4" s="246" customFormat="1" ht="12" customHeight="1" thickBot="1" x14ac:dyDescent="0.25">
      <c r="A19" s="18" t="s">
        <v>10</v>
      </c>
      <c r="B19" s="19" t="s">
        <v>170</v>
      </c>
      <c r="C19" s="345">
        <f>+C20+C21+C22+C23+C24</f>
        <v>1475</v>
      </c>
      <c r="D19" s="143">
        <f>+D20+D21+D22+D23+D24</f>
        <v>1475</v>
      </c>
    </row>
    <row r="20" spans="1:4" s="246" customFormat="1" ht="12" customHeight="1" x14ac:dyDescent="0.2">
      <c r="A20" s="13" t="s">
        <v>56</v>
      </c>
      <c r="B20" s="247" t="s">
        <v>171</v>
      </c>
      <c r="C20" s="342"/>
      <c r="D20" s="146"/>
    </row>
    <row r="21" spans="1:4" s="246" customFormat="1" ht="12" customHeight="1" x14ac:dyDescent="0.2">
      <c r="A21" s="12" t="s">
        <v>57</v>
      </c>
      <c r="B21" s="248" t="s">
        <v>172</v>
      </c>
      <c r="C21" s="338"/>
      <c r="D21" s="145"/>
    </row>
    <row r="22" spans="1:4" s="246" customFormat="1" ht="12" customHeight="1" x14ac:dyDescent="0.2">
      <c r="A22" s="12" t="s">
        <v>58</v>
      </c>
      <c r="B22" s="248" t="s">
        <v>331</v>
      </c>
      <c r="C22" s="338"/>
      <c r="D22" s="145"/>
    </row>
    <row r="23" spans="1:4" s="246" customFormat="1" ht="12" customHeight="1" x14ac:dyDescent="0.2">
      <c r="A23" s="12" t="s">
        <v>59</v>
      </c>
      <c r="B23" s="248" t="s">
        <v>332</v>
      </c>
      <c r="C23" s="338"/>
      <c r="D23" s="145"/>
    </row>
    <row r="24" spans="1:4" s="246" customFormat="1" ht="12" customHeight="1" x14ac:dyDescent="0.2">
      <c r="A24" s="12" t="s">
        <v>101</v>
      </c>
      <c r="B24" s="248" t="s">
        <v>173</v>
      </c>
      <c r="C24" s="338">
        <v>1475</v>
      </c>
      <c r="D24" s="145">
        <v>1475</v>
      </c>
    </row>
    <row r="25" spans="1:4" s="246" customFormat="1" ht="12" customHeight="1" thickBot="1" x14ac:dyDescent="0.25">
      <c r="A25" s="14" t="s">
        <v>102</v>
      </c>
      <c r="B25" s="249" t="s">
        <v>174</v>
      </c>
      <c r="C25" s="339"/>
      <c r="D25" s="147"/>
    </row>
    <row r="26" spans="1:4" s="246" customFormat="1" ht="12" customHeight="1" thickBot="1" x14ac:dyDescent="0.25">
      <c r="A26" s="18" t="s">
        <v>103</v>
      </c>
      <c r="B26" s="19" t="s">
        <v>447</v>
      </c>
      <c r="C26" s="346">
        <f>SUM(C27:C33)</f>
        <v>39540</v>
      </c>
      <c r="D26" s="149">
        <f>SUM(D27:D33)</f>
        <v>39460</v>
      </c>
    </row>
    <row r="27" spans="1:4" s="246" customFormat="1" ht="12" customHeight="1" x14ac:dyDescent="0.2">
      <c r="A27" s="13" t="s">
        <v>175</v>
      </c>
      <c r="B27" s="247" t="s">
        <v>450</v>
      </c>
      <c r="C27" s="342">
        <v>8300</v>
      </c>
      <c r="D27" s="146">
        <v>8300</v>
      </c>
    </row>
    <row r="28" spans="1:4" s="246" customFormat="1" ht="12" customHeight="1" x14ac:dyDescent="0.2">
      <c r="A28" s="12" t="s">
        <v>176</v>
      </c>
      <c r="B28" s="248" t="s">
        <v>442</v>
      </c>
      <c r="C28" s="338"/>
      <c r="D28" s="145"/>
    </row>
    <row r="29" spans="1:4" s="246" customFormat="1" ht="12" customHeight="1" x14ac:dyDescent="0.2">
      <c r="A29" s="12" t="s">
        <v>177</v>
      </c>
      <c r="B29" s="248" t="s">
        <v>443</v>
      </c>
      <c r="C29" s="338">
        <v>27120</v>
      </c>
      <c r="D29" s="145">
        <v>27040</v>
      </c>
    </row>
    <row r="30" spans="1:4" s="246" customFormat="1" ht="12" customHeight="1" x14ac:dyDescent="0.2">
      <c r="A30" s="12" t="s">
        <v>178</v>
      </c>
      <c r="B30" s="248" t="s">
        <v>444</v>
      </c>
      <c r="C30" s="338">
        <v>200</v>
      </c>
      <c r="D30" s="145">
        <v>200</v>
      </c>
    </row>
    <row r="31" spans="1:4" s="246" customFormat="1" ht="12" customHeight="1" x14ac:dyDescent="0.2">
      <c r="A31" s="12" t="s">
        <v>438</v>
      </c>
      <c r="B31" s="248" t="s">
        <v>179</v>
      </c>
      <c r="C31" s="338">
        <v>3600</v>
      </c>
      <c r="D31" s="145">
        <v>3600</v>
      </c>
    </row>
    <row r="32" spans="1:4" s="246" customFormat="1" ht="12" customHeight="1" x14ac:dyDescent="0.2">
      <c r="A32" s="12" t="s">
        <v>439</v>
      </c>
      <c r="B32" s="248" t="s">
        <v>180</v>
      </c>
      <c r="C32" s="338"/>
      <c r="D32" s="145"/>
    </row>
    <row r="33" spans="1:4" s="246" customFormat="1" ht="12" customHeight="1" thickBot="1" x14ac:dyDescent="0.25">
      <c r="A33" s="14" t="s">
        <v>440</v>
      </c>
      <c r="B33" s="323" t="s">
        <v>181</v>
      </c>
      <c r="C33" s="339">
        <v>320</v>
      </c>
      <c r="D33" s="147">
        <v>320</v>
      </c>
    </row>
    <row r="34" spans="1:4" s="246" customFormat="1" ht="12" customHeight="1" thickBot="1" x14ac:dyDescent="0.25">
      <c r="A34" s="18" t="s">
        <v>12</v>
      </c>
      <c r="B34" s="19" t="s">
        <v>338</v>
      </c>
      <c r="C34" s="345">
        <f>SUM(C35:C45)</f>
        <v>22731</v>
      </c>
      <c r="D34" s="143">
        <f>SUM(D35:D45)</f>
        <v>22731</v>
      </c>
    </row>
    <row r="35" spans="1:4" s="246" customFormat="1" ht="12" customHeight="1" x14ac:dyDescent="0.2">
      <c r="A35" s="13" t="s">
        <v>60</v>
      </c>
      <c r="B35" s="247" t="s">
        <v>184</v>
      </c>
      <c r="C35" s="342"/>
      <c r="D35" s="146"/>
    </row>
    <row r="36" spans="1:4" s="246" customFormat="1" ht="12" customHeight="1" x14ac:dyDescent="0.2">
      <c r="A36" s="12" t="s">
        <v>61</v>
      </c>
      <c r="B36" s="248" t="s">
        <v>185</v>
      </c>
      <c r="C36" s="338">
        <v>2173</v>
      </c>
      <c r="D36" s="145">
        <v>2173</v>
      </c>
    </row>
    <row r="37" spans="1:4" s="246" customFormat="1" ht="12" customHeight="1" x14ac:dyDescent="0.2">
      <c r="A37" s="12" t="s">
        <v>62</v>
      </c>
      <c r="B37" s="248" t="s">
        <v>186</v>
      </c>
      <c r="C37" s="338">
        <v>100</v>
      </c>
      <c r="D37" s="145">
        <v>100</v>
      </c>
    </row>
    <row r="38" spans="1:4" s="246" customFormat="1" ht="12" customHeight="1" x14ac:dyDescent="0.2">
      <c r="A38" s="12" t="s">
        <v>105</v>
      </c>
      <c r="B38" s="248" t="s">
        <v>187</v>
      </c>
      <c r="C38" s="338">
        <v>7082</v>
      </c>
      <c r="D38" s="145">
        <v>7082</v>
      </c>
    </row>
    <row r="39" spans="1:4" s="246" customFormat="1" ht="12" customHeight="1" x14ac:dyDescent="0.2">
      <c r="A39" s="12" t="s">
        <v>106</v>
      </c>
      <c r="B39" s="248" t="s">
        <v>188</v>
      </c>
      <c r="C39" s="338">
        <v>10424</v>
      </c>
      <c r="D39" s="145">
        <v>10424</v>
      </c>
    </row>
    <row r="40" spans="1:4" s="246" customFormat="1" ht="12" customHeight="1" x14ac:dyDescent="0.2">
      <c r="A40" s="12" t="s">
        <v>107</v>
      </c>
      <c r="B40" s="248" t="s">
        <v>189</v>
      </c>
      <c r="C40" s="338">
        <v>2852</v>
      </c>
      <c r="D40" s="145">
        <v>2852</v>
      </c>
    </row>
    <row r="41" spans="1:4" s="246" customFormat="1" ht="12" customHeight="1" x14ac:dyDescent="0.2">
      <c r="A41" s="12" t="s">
        <v>108</v>
      </c>
      <c r="B41" s="248" t="s">
        <v>190</v>
      </c>
      <c r="C41" s="338"/>
      <c r="D41" s="145"/>
    </row>
    <row r="42" spans="1:4" s="246" customFormat="1" ht="12" customHeight="1" x14ac:dyDescent="0.2">
      <c r="A42" s="12" t="s">
        <v>109</v>
      </c>
      <c r="B42" s="248" t="s">
        <v>446</v>
      </c>
      <c r="C42" s="338">
        <v>100</v>
      </c>
      <c r="D42" s="145">
        <v>100</v>
      </c>
    </row>
    <row r="43" spans="1:4" s="246" customFormat="1" ht="12" customHeight="1" x14ac:dyDescent="0.2">
      <c r="A43" s="12" t="s">
        <v>182</v>
      </c>
      <c r="B43" s="248" t="s">
        <v>192</v>
      </c>
      <c r="C43" s="351"/>
      <c r="D43" s="148"/>
    </row>
    <row r="44" spans="1:4" s="246" customFormat="1" ht="12" customHeight="1" x14ac:dyDescent="0.2">
      <c r="A44" s="14" t="s">
        <v>183</v>
      </c>
      <c r="B44" s="249" t="s">
        <v>340</v>
      </c>
      <c r="C44" s="352"/>
      <c r="D44" s="236"/>
    </row>
    <row r="45" spans="1:4" s="246" customFormat="1" ht="12" customHeight="1" thickBot="1" x14ac:dyDescent="0.25">
      <c r="A45" s="14" t="s">
        <v>339</v>
      </c>
      <c r="B45" s="140" t="s">
        <v>193</v>
      </c>
      <c r="C45" s="352"/>
      <c r="D45" s="236"/>
    </row>
    <row r="46" spans="1:4" s="246" customFormat="1" ht="12" customHeight="1" thickBot="1" x14ac:dyDescent="0.25">
      <c r="A46" s="18" t="s">
        <v>13</v>
      </c>
      <c r="B46" s="19" t="s">
        <v>194</v>
      </c>
      <c r="C46" s="345">
        <f>SUM(C47:C51)</f>
        <v>0</v>
      </c>
      <c r="D46" s="143">
        <f>SUM(D47:D51)</f>
        <v>0</v>
      </c>
    </row>
    <row r="47" spans="1:4" s="246" customFormat="1" ht="12" customHeight="1" x14ac:dyDescent="0.2">
      <c r="A47" s="13" t="s">
        <v>63</v>
      </c>
      <c r="B47" s="247" t="s">
        <v>198</v>
      </c>
      <c r="C47" s="353"/>
      <c r="D47" s="290"/>
    </row>
    <row r="48" spans="1:4" s="246" customFormat="1" ht="12" customHeight="1" x14ac:dyDescent="0.2">
      <c r="A48" s="12" t="s">
        <v>64</v>
      </c>
      <c r="B48" s="248" t="s">
        <v>199</v>
      </c>
      <c r="C48" s="351"/>
      <c r="D48" s="148"/>
    </row>
    <row r="49" spans="1:4" s="246" customFormat="1" ht="12" customHeight="1" x14ac:dyDescent="0.2">
      <c r="A49" s="12" t="s">
        <v>195</v>
      </c>
      <c r="B49" s="248" t="s">
        <v>200</v>
      </c>
      <c r="C49" s="351"/>
      <c r="D49" s="148"/>
    </row>
    <row r="50" spans="1:4" s="246" customFormat="1" ht="12" customHeight="1" x14ac:dyDescent="0.2">
      <c r="A50" s="12" t="s">
        <v>196</v>
      </c>
      <c r="B50" s="248" t="s">
        <v>201</v>
      </c>
      <c r="C50" s="351"/>
      <c r="D50" s="148"/>
    </row>
    <row r="51" spans="1:4" s="246" customFormat="1" ht="12" customHeight="1" thickBot="1" x14ac:dyDescent="0.25">
      <c r="A51" s="14" t="s">
        <v>197</v>
      </c>
      <c r="B51" s="140" t="s">
        <v>202</v>
      </c>
      <c r="C51" s="352"/>
      <c r="D51" s="236"/>
    </row>
    <row r="52" spans="1:4" s="246" customFormat="1" ht="12" customHeight="1" thickBot="1" x14ac:dyDescent="0.25">
      <c r="A52" s="18" t="s">
        <v>110</v>
      </c>
      <c r="B52" s="19" t="s">
        <v>203</v>
      </c>
      <c r="C52" s="345">
        <f>SUM(C53:C55)</f>
        <v>2185</v>
      </c>
      <c r="D52" s="143">
        <f>SUM(D53:D55)</f>
        <v>2185</v>
      </c>
    </row>
    <row r="53" spans="1:4" s="246" customFormat="1" ht="12" customHeight="1" x14ac:dyDescent="0.2">
      <c r="A53" s="13" t="s">
        <v>65</v>
      </c>
      <c r="B53" s="247" t="s">
        <v>204</v>
      </c>
      <c r="C53" s="342"/>
      <c r="D53" s="146"/>
    </row>
    <row r="54" spans="1:4" s="246" customFormat="1" ht="12" customHeight="1" x14ac:dyDescent="0.2">
      <c r="A54" s="12" t="s">
        <v>66</v>
      </c>
      <c r="B54" s="248" t="s">
        <v>333</v>
      </c>
      <c r="C54" s="338"/>
      <c r="D54" s="145"/>
    </row>
    <row r="55" spans="1:4" s="246" customFormat="1" ht="12" customHeight="1" x14ac:dyDescent="0.2">
      <c r="A55" s="12" t="s">
        <v>207</v>
      </c>
      <c r="B55" s="248" t="s">
        <v>205</v>
      </c>
      <c r="C55" s="338">
        <v>2185</v>
      </c>
      <c r="D55" s="145">
        <v>2185</v>
      </c>
    </row>
    <row r="56" spans="1:4" s="246" customFormat="1" ht="12" customHeight="1" thickBot="1" x14ac:dyDescent="0.25">
      <c r="A56" s="14" t="s">
        <v>208</v>
      </c>
      <c r="B56" s="140" t="s">
        <v>206</v>
      </c>
      <c r="C56" s="339"/>
      <c r="D56" s="147"/>
    </row>
    <row r="57" spans="1:4" s="246" customFormat="1" ht="12" customHeight="1" thickBot="1" x14ac:dyDescent="0.25">
      <c r="A57" s="18" t="s">
        <v>15</v>
      </c>
      <c r="B57" s="138" t="s">
        <v>209</v>
      </c>
      <c r="C57" s="345">
        <f>SUM(C58:C60)</f>
        <v>278</v>
      </c>
      <c r="D57" s="143">
        <f>SUM(D58:D60)</f>
        <v>278</v>
      </c>
    </row>
    <row r="58" spans="1:4" s="246" customFormat="1" ht="12" customHeight="1" x14ac:dyDescent="0.2">
      <c r="A58" s="13" t="s">
        <v>111</v>
      </c>
      <c r="B58" s="247" t="s">
        <v>211</v>
      </c>
      <c r="C58" s="351"/>
      <c r="D58" s="148"/>
    </row>
    <row r="59" spans="1:4" s="246" customFormat="1" ht="12" customHeight="1" x14ac:dyDescent="0.2">
      <c r="A59" s="12" t="s">
        <v>112</v>
      </c>
      <c r="B59" s="248" t="s">
        <v>334</v>
      </c>
      <c r="C59" s="351">
        <v>278</v>
      </c>
      <c r="D59" s="148">
        <v>278</v>
      </c>
    </row>
    <row r="60" spans="1:4" s="246" customFormat="1" ht="12" customHeight="1" x14ac:dyDescent="0.2">
      <c r="A60" s="12" t="s">
        <v>138</v>
      </c>
      <c r="B60" s="248" t="s">
        <v>212</v>
      </c>
      <c r="C60" s="351"/>
      <c r="D60" s="148"/>
    </row>
    <row r="61" spans="1:4" s="246" customFormat="1" ht="12" customHeight="1" thickBot="1" x14ac:dyDescent="0.25">
      <c r="A61" s="14" t="s">
        <v>210</v>
      </c>
      <c r="B61" s="140" t="s">
        <v>213</v>
      </c>
      <c r="C61" s="351"/>
      <c r="D61" s="148"/>
    </row>
    <row r="62" spans="1:4" s="246" customFormat="1" ht="12" customHeight="1" thickBot="1" x14ac:dyDescent="0.25">
      <c r="A62" s="308" t="s">
        <v>380</v>
      </c>
      <c r="B62" s="19" t="s">
        <v>214</v>
      </c>
      <c r="C62" s="346">
        <f>+C5+C12+C19+C26+C34+C46+C52+C57</f>
        <v>223696</v>
      </c>
      <c r="D62" s="149">
        <f>+D5+D12+D19+D26+D34+D46+D52+D57</f>
        <v>224616</v>
      </c>
    </row>
    <row r="63" spans="1:4" s="246" customFormat="1" ht="12" customHeight="1" thickBot="1" x14ac:dyDescent="0.25">
      <c r="A63" s="293" t="s">
        <v>215</v>
      </c>
      <c r="B63" s="138" t="s">
        <v>216</v>
      </c>
      <c r="C63" s="345">
        <f>SUM(C64:C66)</f>
        <v>0</v>
      </c>
      <c r="D63" s="143">
        <f>SUM(D64:D66)</f>
        <v>0</v>
      </c>
    </row>
    <row r="64" spans="1:4" s="246" customFormat="1" ht="12" customHeight="1" x14ac:dyDescent="0.2">
      <c r="A64" s="13" t="s">
        <v>247</v>
      </c>
      <c r="B64" s="247" t="s">
        <v>217</v>
      </c>
      <c r="C64" s="351"/>
      <c r="D64" s="148"/>
    </row>
    <row r="65" spans="1:4" s="246" customFormat="1" ht="12" customHeight="1" x14ac:dyDescent="0.2">
      <c r="A65" s="12" t="s">
        <v>256</v>
      </c>
      <c r="B65" s="248" t="s">
        <v>218</v>
      </c>
      <c r="C65" s="351"/>
      <c r="D65" s="148"/>
    </row>
    <row r="66" spans="1:4" s="246" customFormat="1" ht="12" customHeight="1" thickBot="1" x14ac:dyDescent="0.25">
      <c r="A66" s="14" t="s">
        <v>257</v>
      </c>
      <c r="B66" s="302" t="s">
        <v>365</v>
      </c>
      <c r="C66" s="351"/>
      <c r="D66" s="148"/>
    </row>
    <row r="67" spans="1:4" s="246" customFormat="1" ht="12" customHeight="1" thickBot="1" x14ac:dyDescent="0.25">
      <c r="A67" s="293" t="s">
        <v>220</v>
      </c>
      <c r="B67" s="138" t="s">
        <v>221</v>
      </c>
      <c r="C67" s="345">
        <f>SUM(C68:C71)</f>
        <v>0</v>
      </c>
      <c r="D67" s="143">
        <f>SUM(D68:D71)</f>
        <v>0</v>
      </c>
    </row>
    <row r="68" spans="1:4" s="246" customFormat="1" ht="12" customHeight="1" x14ac:dyDescent="0.2">
      <c r="A68" s="13" t="s">
        <v>88</v>
      </c>
      <c r="B68" s="247" t="s">
        <v>222</v>
      </c>
      <c r="C68" s="351"/>
      <c r="D68" s="148"/>
    </row>
    <row r="69" spans="1:4" s="246" customFormat="1" ht="12" customHeight="1" x14ac:dyDescent="0.2">
      <c r="A69" s="12" t="s">
        <v>89</v>
      </c>
      <c r="B69" s="248" t="s">
        <v>223</v>
      </c>
      <c r="C69" s="351"/>
      <c r="D69" s="148"/>
    </row>
    <row r="70" spans="1:4" s="246" customFormat="1" ht="12" customHeight="1" x14ac:dyDescent="0.2">
      <c r="A70" s="12" t="s">
        <v>248</v>
      </c>
      <c r="B70" s="248" t="s">
        <v>224</v>
      </c>
      <c r="C70" s="351"/>
      <c r="D70" s="148"/>
    </row>
    <row r="71" spans="1:4" s="246" customFormat="1" ht="12" customHeight="1" thickBot="1" x14ac:dyDescent="0.25">
      <c r="A71" s="14" t="s">
        <v>249</v>
      </c>
      <c r="B71" s="140" t="s">
        <v>225</v>
      </c>
      <c r="C71" s="351"/>
      <c r="D71" s="148"/>
    </row>
    <row r="72" spans="1:4" s="246" customFormat="1" ht="12" customHeight="1" thickBot="1" x14ac:dyDescent="0.25">
      <c r="A72" s="293" t="s">
        <v>226</v>
      </c>
      <c r="B72" s="138" t="s">
        <v>227</v>
      </c>
      <c r="C72" s="345">
        <f>SUM(C73:C74)</f>
        <v>25558</v>
      </c>
      <c r="D72" s="143">
        <f>SUM(D73:D74)</f>
        <v>25558</v>
      </c>
    </row>
    <row r="73" spans="1:4" s="246" customFormat="1" ht="12" customHeight="1" x14ac:dyDescent="0.2">
      <c r="A73" s="13" t="s">
        <v>250</v>
      </c>
      <c r="B73" s="247" t="s">
        <v>228</v>
      </c>
      <c r="C73" s="351">
        <v>25558</v>
      </c>
      <c r="D73" s="148">
        <v>25558</v>
      </c>
    </row>
    <row r="74" spans="1:4" s="246" customFormat="1" ht="12" customHeight="1" thickBot="1" x14ac:dyDescent="0.25">
      <c r="A74" s="14" t="s">
        <v>251</v>
      </c>
      <c r="B74" s="140" t="s">
        <v>229</v>
      </c>
      <c r="C74" s="351"/>
      <c r="D74" s="148"/>
    </row>
    <row r="75" spans="1:4" s="246" customFormat="1" ht="12" customHeight="1" thickBot="1" x14ac:dyDescent="0.25">
      <c r="A75" s="293" t="s">
        <v>230</v>
      </c>
      <c r="B75" s="138" t="s">
        <v>231</v>
      </c>
      <c r="C75" s="345">
        <f>SUM(C76:C78)</f>
        <v>0</v>
      </c>
      <c r="D75" s="143">
        <f>SUM(D76:D78)</f>
        <v>0</v>
      </c>
    </row>
    <row r="76" spans="1:4" s="246" customFormat="1" ht="12" customHeight="1" x14ac:dyDescent="0.2">
      <c r="A76" s="13" t="s">
        <v>252</v>
      </c>
      <c r="B76" s="247" t="s">
        <v>232</v>
      </c>
      <c r="C76" s="351"/>
      <c r="D76" s="148"/>
    </row>
    <row r="77" spans="1:4" s="246" customFormat="1" ht="12" customHeight="1" x14ac:dyDescent="0.2">
      <c r="A77" s="12" t="s">
        <v>253</v>
      </c>
      <c r="B77" s="248" t="s">
        <v>233</v>
      </c>
      <c r="C77" s="351"/>
      <c r="D77" s="148"/>
    </row>
    <row r="78" spans="1:4" s="246" customFormat="1" ht="12" customHeight="1" thickBot="1" x14ac:dyDescent="0.25">
      <c r="A78" s="14" t="s">
        <v>254</v>
      </c>
      <c r="B78" s="140" t="s">
        <v>234</v>
      </c>
      <c r="C78" s="351"/>
      <c r="D78" s="148"/>
    </row>
    <row r="79" spans="1:4" s="246" customFormat="1" ht="12" customHeight="1" thickBot="1" x14ac:dyDescent="0.25">
      <c r="A79" s="293" t="s">
        <v>235</v>
      </c>
      <c r="B79" s="138" t="s">
        <v>255</v>
      </c>
      <c r="C79" s="345">
        <f>SUM(C80:C83)</f>
        <v>0</v>
      </c>
      <c r="D79" s="143">
        <f>SUM(D80:D83)</f>
        <v>0</v>
      </c>
    </row>
    <row r="80" spans="1:4" s="246" customFormat="1" ht="12" customHeight="1" x14ac:dyDescent="0.2">
      <c r="A80" s="250" t="s">
        <v>236</v>
      </c>
      <c r="B80" s="247" t="s">
        <v>237</v>
      </c>
      <c r="C80" s="351"/>
      <c r="D80" s="148"/>
    </row>
    <row r="81" spans="1:4" s="246" customFormat="1" ht="12" customHeight="1" x14ac:dyDescent="0.2">
      <c r="A81" s="251" t="s">
        <v>238</v>
      </c>
      <c r="B81" s="248" t="s">
        <v>239</v>
      </c>
      <c r="C81" s="351"/>
      <c r="D81" s="148"/>
    </row>
    <row r="82" spans="1:4" s="246" customFormat="1" ht="12" customHeight="1" x14ac:dyDescent="0.2">
      <c r="A82" s="251" t="s">
        <v>240</v>
      </c>
      <c r="B82" s="248" t="s">
        <v>241</v>
      </c>
      <c r="C82" s="351"/>
      <c r="D82" s="148"/>
    </row>
    <row r="83" spans="1:4" s="246" customFormat="1" ht="12" customHeight="1" thickBot="1" x14ac:dyDescent="0.25">
      <c r="A83" s="252" t="s">
        <v>242</v>
      </c>
      <c r="B83" s="140" t="s">
        <v>243</v>
      </c>
      <c r="C83" s="351"/>
      <c r="D83" s="148"/>
    </row>
    <row r="84" spans="1:4" s="246" customFormat="1" ht="12" customHeight="1" thickBot="1" x14ac:dyDescent="0.25">
      <c r="A84" s="293" t="s">
        <v>244</v>
      </c>
      <c r="B84" s="138" t="s">
        <v>379</v>
      </c>
      <c r="C84" s="354"/>
      <c r="D84" s="291"/>
    </row>
    <row r="85" spans="1:4" s="246" customFormat="1" ht="13.5" customHeight="1" thickBot="1" x14ac:dyDescent="0.25">
      <c r="A85" s="293" t="s">
        <v>246</v>
      </c>
      <c r="B85" s="138" t="s">
        <v>245</v>
      </c>
      <c r="C85" s="354"/>
      <c r="D85" s="291"/>
    </row>
    <row r="86" spans="1:4" s="246" customFormat="1" ht="15.75" customHeight="1" thickBot="1" x14ac:dyDescent="0.25">
      <c r="A86" s="293" t="s">
        <v>258</v>
      </c>
      <c r="B86" s="253" t="s">
        <v>382</v>
      </c>
      <c r="C86" s="346">
        <f>+C63+C67+C72+C75+C79+C85+C84</f>
        <v>25558</v>
      </c>
      <c r="D86" s="149">
        <f>+D63+D67+D72+D75+D79+D85+D84</f>
        <v>25558</v>
      </c>
    </row>
    <row r="87" spans="1:4" s="246" customFormat="1" ht="16.5" customHeight="1" thickBot="1" x14ac:dyDescent="0.25">
      <c r="A87" s="294" t="s">
        <v>381</v>
      </c>
      <c r="B87" s="254" t="s">
        <v>383</v>
      </c>
      <c r="C87" s="346">
        <f>+C62+C86</f>
        <v>249254</v>
      </c>
      <c r="D87" s="149">
        <f>+D62+D86</f>
        <v>250174</v>
      </c>
    </row>
    <row r="88" spans="1:4" s="246" customFormat="1" ht="83.25" customHeight="1" x14ac:dyDescent="0.2">
      <c r="A88" s="3"/>
      <c r="B88" s="4"/>
      <c r="C88" s="4"/>
      <c r="D88" s="150"/>
    </row>
    <row r="89" spans="1:4" ht="16.5" customHeight="1" x14ac:dyDescent="0.25">
      <c r="A89" s="444" t="s">
        <v>36</v>
      </c>
      <c r="B89" s="444"/>
      <c r="C89" s="444"/>
      <c r="D89" s="444"/>
    </row>
    <row r="90" spans="1:4" s="255" customFormat="1" ht="16.5" customHeight="1" thickBot="1" x14ac:dyDescent="0.3">
      <c r="A90" s="445" t="s">
        <v>92</v>
      </c>
      <c r="B90" s="445"/>
      <c r="C90" s="335"/>
      <c r="D90" s="76" t="s">
        <v>137</v>
      </c>
    </row>
    <row r="91" spans="1:4" ht="38.1" customHeight="1" thickBot="1" x14ac:dyDescent="0.3">
      <c r="A91" s="21" t="s">
        <v>55</v>
      </c>
      <c r="B91" s="22" t="s">
        <v>37</v>
      </c>
      <c r="C91" s="332"/>
      <c r="D91" s="29" t="str">
        <f>+D3</f>
        <v>2016. évi módosított előirányzat</v>
      </c>
    </row>
    <row r="92" spans="1:4" s="245" customFormat="1" ht="12" customHeight="1" thickBot="1" x14ac:dyDescent="0.25">
      <c r="A92" s="26"/>
      <c r="B92" s="27" t="s">
        <v>397</v>
      </c>
      <c r="C92" s="333"/>
      <c r="D92" s="28" t="s">
        <v>398</v>
      </c>
    </row>
    <row r="93" spans="1:4" ht="12" customHeight="1" thickBot="1" x14ac:dyDescent="0.3">
      <c r="A93" s="20" t="s">
        <v>8</v>
      </c>
      <c r="B93" s="25" t="s">
        <v>341</v>
      </c>
      <c r="C93" s="336">
        <f>C94+C95+C96+C97+C98+C111</f>
        <v>227304</v>
      </c>
      <c r="D93" s="142">
        <f>D94+D95+D96+D97+D98+D111</f>
        <v>224594</v>
      </c>
    </row>
    <row r="94" spans="1:4" ht="12" customHeight="1" x14ac:dyDescent="0.25">
      <c r="A94" s="15" t="s">
        <v>67</v>
      </c>
      <c r="B94" s="8" t="s">
        <v>38</v>
      </c>
      <c r="C94" s="337">
        <v>100424</v>
      </c>
      <c r="D94" s="144">
        <v>101324</v>
      </c>
    </row>
    <row r="95" spans="1:4" ht="12" customHeight="1" x14ac:dyDescent="0.25">
      <c r="A95" s="12" t="s">
        <v>68</v>
      </c>
      <c r="B95" s="6" t="s">
        <v>113</v>
      </c>
      <c r="C95" s="338">
        <v>24356</v>
      </c>
      <c r="D95" s="145">
        <v>24599</v>
      </c>
    </row>
    <row r="96" spans="1:4" ht="12" customHeight="1" x14ac:dyDescent="0.25">
      <c r="A96" s="12" t="s">
        <v>69</v>
      </c>
      <c r="B96" s="6" t="s">
        <v>86</v>
      </c>
      <c r="C96" s="339">
        <v>73397</v>
      </c>
      <c r="D96" s="147">
        <v>73397</v>
      </c>
    </row>
    <row r="97" spans="1:4" ht="12" customHeight="1" x14ac:dyDescent="0.25">
      <c r="A97" s="12" t="s">
        <v>70</v>
      </c>
      <c r="B97" s="9" t="s">
        <v>114</v>
      </c>
      <c r="C97" s="339">
        <v>4335</v>
      </c>
      <c r="D97" s="147">
        <v>4335</v>
      </c>
    </row>
    <row r="98" spans="1:4" ht="12" customHeight="1" x14ac:dyDescent="0.25">
      <c r="A98" s="12" t="s">
        <v>78</v>
      </c>
      <c r="B98" s="17" t="s">
        <v>115</v>
      </c>
      <c r="C98" s="339">
        <f>C105+C110</f>
        <v>4329</v>
      </c>
      <c r="D98" s="147">
        <f>D105+D110</f>
        <v>4329</v>
      </c>
    </row>
    <row r="99" spans="1:4" ht="12" customHeight="1" x14ac:dyDescent="0.25">
      <c r="A99" s="12" t="s">
        <v>71</v>
      </c>
      <c r="B99" s="6" t="s">
        <v>346</v>
      </c>
      <c r="C99" s="339"/>
      <c r="D99" s="147"/>
    </row>
    <row r="100" spans="1:4" ht="12" customHeight="1" x14ac:dyDescent="0.25">
      <c r="A100" s="12" t="s">
        <v>72</v>
      </c>
      <c r="B100" s="80" t="s">
        <v>345</v>
      </c>
      <c r="C100" s="339"/>
      <c r="D100" s="147"/>
    </row>
    <row r="101" spans="1:4" ht="12" customHeight="1" x14ac:dyDescent="0.25">
      <c r="A101" s="12" t="s">
        <v>79</v>
      </c>
      <c r="B101" s="80" t="s">
        <v>344</v>
      </c>
      <c r="C101" s="339"/>
      <c r="D101" s="147"/>
    </row>
    <row r="102" spans="1:4" ht="12" customHeight="1" x14ac:dyDescent="0.25">
      <c r="A102" s="12" t="s">
        <v>80</v>
      </c>
      <c r="B102" s="78" t="s">
        <v>261</v>
      </c>
      <c r="C102" s="339"/>
      <c r="D102" s="147"/>
    </row>
    <row r="103" spans="1:4" ht="12" customHeight="1" x14ac:dyDescent="0.25">
      <c r="A103" s="12" t="s">
        <v>81</v>
      </c>
      <c r="B103" s="79" t="s">
        <v>262</v>
      </c>
      <c r="C103" s="339"/>
      <c r="D103" s="147"/>
    </row>
    <row r="104" spans="1:4" ht="12" customHeight="1" x14ac:dyDescent="0.25">
      <c r="A104" s="12" t="s">
        <v>82</v>
      </c>
      <c r="B104" s="79" t="s">
        <v>263</v>
      </c>
      <c r="C104" s="339"/>
      <c r="D104" s="147"/>
    </row>
    <row r="105" spans="1:4" ht="12" customHeight="1" x14ac:dyDescent="0.25">
      <c r="A105" s="12" t="s">
        <v>84</v>
      </c>
      <c r="B105" s="78" t="s">
        <v>264</v>
      </c>
      <c r="C105" s="339">
        <v>1697</v>
      </c>
      <c r="D105" s="147">
        <v>1697</v>
      </c>
    </row>
    <row r="106" spans="1:4" ht="12" customHeight="1" x14ac:dyDescent="0.25">
      <c r="A106" s="12" t="s">
        <v>116</v>
      </c>
      <c r="B106" s="78" t="s">
        <v>265</v>
      </c>
      <c r="C106" s="339"/>
      <c r="D106" s="147"/>
    </row>
    <row r="107" spans="1:4" ht="12" customHeight="1" x14ac:dyDescent="0.25">
      <c r="A107" s="12" t="s">
        <v>259</v>
      </c>
      <c r="B107" s="79" t="s">
        <v>266</v>
      </c>
      <c r="C107" s="339"/>
      <c r="D107" s="147"/>
    </row>
    <row r="108" spans="1:4" ht="12" customHeight="1" x14ac:dyDescent="0.25">
      <c r="A108" s="11" t="s">
        <v>260</v>
      </c>
      <c r="B108" s="80" t="s">
        <v>267</v>
      </c>
      <c r="C108" s="339"/>
      <c r="D108" s="147"/>
    </row>
    <row r="109" spans="1:4" ht="12" customHeight="1" x14ac:dyDescent="0.25">
      <c r="A109" s="12" t="s">
        <v>342</v>
      </c>
      <c r="B109" s="80" t="s">
        <v>268</v>
      </c>
      <c r="C109" s="339"/>
      <c r="D109" s="147"/>
    </row>
    <row r="110" spans="1:4" ht="12" customHeight="1" x14ac:dyDescent="0.25">
      <c r="A110" s="14" t="s">
        <v>343</v>
      </c>
      <c r="B110" s="80" t="s">
        <v>269</v>
      </c>
      <c r="C110" s="339">
        <v>2632</v>
      </c>
      <c r="D110" s="147">
        <v>2632</v>
      </c>
    </row>
    <row r="111" spans="1:4" ht="12" customHeight="1" x14ac:dyDescent="0.25">
      <c r="A111" s="12" t="s">
        <v>347</v>
      </c>
      <c r="B111" s="9" t="s">
        <v>39</v>
      </c>
      <c r="C111" s="338">
        <f>C112+C113</f>
        <v>20463</v>
      </c>
      <c r="D111" s="145">
        <f>D112+D113</f>
        <v>16610</v>
      </c>
    </row>
    <row r="112" spans="1:4" ht="12" customHeight="1" x14ac:dyDescent="0.25">
      <c r="A112" s="12" t="s">
        <v>348</v>
      </c>
      <c r="B112" s="6" t="s">
        <v>350</v>
      </c>
      <c r="C112" s="338">
        <v>6865</v>
      </c>
      <c r="D112" s="145">
        <v>3041</v>
      </c>
    </row>
    <row r="113" spans="1:4" ht="12" customHeight="1" thickBot="1" x14ac:dyDescent="0.3">
      <c r="A113" s="16" t="s">
        <v>349</v>
      </c>
      <c r="B113" s="306" t="s">
        <v>351</v>
      </c>
      <c r="C113" s="340">
        <v>13598</v>
      </c>
      <c r="D113" s="151">
        <v>13569</v>
      </c>
    </row>
    <row r="114" spans="1:4" ht="12" customHeight="1" thickBot="1" x14ac:dyDescent="0.3">
      <c r="A114" s="303" t="s">
        <v>9</v>
      </c>
      <c r="B114" s="304" t="s">
        <v>270</v>
      </c>
      <c r="C114" s="341">
        <f>+C115+C117+C119</f>
        <v>17364</v>
      </c>
      <c r="D114" s="305">
        <f>+D115+D117+D119</f>
        <v>20994</v>
      </c>
    </row>
    <row r="115" spans="1:4" ht="12" customHeight="1" x14ac:dyDescent="0.25">
      <c r="A115" s="13" t="s">
        <v>73</v>
      </c>
      <c r="B115" s="6" t="s">
        <v>136</v>
      </c>
      <c r="C115" s="342">
        <v>3214</v>
      </c>
      <c r="D115" s="146">
        <v>3844</v>
      </c>
    </row>
    <row r="116" spans="1:4" ht="12" customHeight="1" x14ac:dyDescent="0.25">
      <c r="A116" s="13" t="s">
        <v>74</v>
      </c>
      <c r="B116" s="10" t="s">
        <v>274</v>
      </c>
      <c r="C116" s="342"/>
      <c r="D116" s="146"/>
    </row>
    <row r="117" spans="1:4" ht="12" customHeight="1" x14ac:dyDescent="0.25">
      <c r="A117" s="13" t="s">
        <v>75</v>
      </c>
      <c r="B117" s="10" t="s">
        <v>117</v>
      </c>
      <c r="C117" s="338">
        <v>14100</v>
      </c>
      <c r="D117" s="145">
        <v>17100</v>
      </c>
    </row>
    <row r="118" spans="1:4" ht="12" customHeight="1" x14ac:dyDescent="0.25">
      <c r="A118" s="13" t="s">
        <v>76</v>
      </c>
      <c r="B118" s="10" t="s">
        <v>275</v>
      </c>
      <c r="C118" s="343"/>
      <c r="D118" s="145"/>
    </row>
    <row r="119" spans="1:4" ht="12" customHeight="1" x14ac:dyDescent="0.25">
      <c r="A119" s="13" t="s">
        <v>77</v>
      </c>
      <c r="B119" s="140" t="s">
        <v>139</v>
      </c>
      <c r="C119" s="343">
        <f>C123+C127</f>
        <v>50</v>
      </c>
      <c r="D119" s="145">
        <f>D123+D127</f>
        <v>50</v>
      </c>
    </row>
    <row r="120" spans="1:4" ht="12" customHeight="1" x14ac:dyDescent="0.25">
      <c r="A120" s="13" t="s">
        <v>83</v>
      </c>
      <c r="B120" s="139" t="s">
        <v>335</v>
      </c>
      <c r="C120" s="343"/>
      <c r="D120" s="145"/>
    </row>
    <row r="121" spans="1:4" ht="12" customHeight="1" x14ac:dyDescent="0.25">
      <c r="A121" s="13" t="s">
        <v>85</v>
      </c>
      <c r="B121" s="243" t="s">
        <v>280</v>
      </c>
      <c r="C121" s="343"/>
      <c r="D121" s="145"/>
    </row>
    <row r="122" spans="1:4" x14ac:dyDescent="0.25">
      <c r="A122" s="13" t="s">
        <v>118</v>
      </c>
      <c r="B122" s="79" t="s">
        <v>263</v>
      </c>
      <c r="C122" s="343"/>
      <c r="D122" s="145"/>
    </row>
    <row r="123" spans="1:4" ht="12" customHeight="1" x14ac:dyDescent="0.25">
      <c r="A123" s="13" t="s">
        <v>119</v>
      </c>
      <c r="B123" s="79" t="s">
        <v>279</v>
      </c>
      <c r="C123" s="343">
        <v>50</v>
      </c>
      <c r="D123" s="145">
        <v>50</v>
      </c>
    </row>
    <row r="124" spans="1:4" ht="12" customHeight="1" x14ac:dyDescent="0.25">
      <c r="A124" s="13" t="s">
        <v>120</v>
      </c>
      <c r="B124" s="79" t="s">
        <v>278</v>
      </c>
      <c r="C124" s="343"/>
      <c r="D124" s="145"/>
    </row>
    <row r="125" spans="1:4" ht="12" customHeight="1" x14ac:dyDescent="0.25">
      <c r="A125" s="13" t="s">
        <v>271</v>
      </c>
      <c r="B125" s="79" t="s">
        <v>266</v>
      </c>
      <c r="C125" s="343"/>
      <c r="D125" s="145"/>
    </row>
    <row r="126" spans="1:4" ht="12" customHeight="1" x14ac:dyDescent="0.25">
      <c r="A126" s="13" t="s">
        <v>272</v>
      </c>
      <c r="B126" s="79" t="s">
        <v>277</v>
      </c>
      <c r="C126" s="343"/>
      <c r="D126" s="145"/>
    </row>
    <row r="127" spans="1:4" ht="16.5" thickBot="1" x14ac:dyDescent="0.3">
      <c r="A127" s="11" t="s">
        <v>273</v>
      </c>
      <c r="B127" s="79" t="s">
        <v>276</v>
      </c>
      <c r="C127" s="344"/>
      <c r="D127" s="147"/>
    </row>
    <row r="128" spans="1:4" ht="12" customHeight="1" thickBot="1" x14ac:dyDescent="0.3">
      <c r="A128" s="18" t="s">
        <v>10</v>
      </c>
      <c r="B128" s="65" t="s">
        <v>352</v>
      </c>
      <c r="C128" s="345">
        <f>+C93+C114</f>
        <v>244668</v>
      </c>
      <c r="D128" s="143">
        <f>+D93+D114</f>
        <v>245588</v>
      </c>
    </row>
    <row r="129" spans="1:4" ht="12" customHeight="1" thickBot="1" x14ac:dyDescent="0.3">
      <c r="A129" s="18" t="s">
        <v>11</v>
      </c>
      <c r="B129" s="65" t="s">
        <v>353</v>
      </c>
      <c r="C129" s="345">
        <f>+C130+C131+C132</f>
        <v>0</v>
      </c>
      <c r="D129" s="143">
        <f>+D130+D131+D132</f>
        <v>0</v>
      </c>
    </row>
    <row r="130" spans="1:4" ht="12" customHeight="1" x14ac:dyDescent="0.25">
      <c r="A130" s="13" t="s">
        <v>175</v>
      </c>
      <c r="B130" s="10" t="s">
        <v>360</v>
      </c>
      <c r="C130" s="343"/>
      <c r="D130" s="145"/>
    </row>
    <row r="131" spans="1:4" ht="12" customHeight="1" x14ac:dyDescent="0.25">
      <c r="A131" s="13" t="s">
        <v>176</v>
      </c>
      <c r="B131" s="10" t="s">
        <v>361</v>
      </c>
      <c r="C131" s="343"/>
      <c r="D131" s="145"/>
    </row>
    <row r="132" spans="1:4" ht="12" customHeight="1" thickBot="1" x14ac:dyDescent="0.3">
      <c r="A132" s="11" t="s">
        <v>177</v>
      </c>
      <c r="B132" s="10" t="s">
        <v>362</v>
      </c>
      <c r="C132" s="343"/>
      <c r="D132" s="145"/>
    </row>
    <row r="133" spans="1:4" ht="12" customHeight="1" thickBot="1" x14ac:dyDescent="0.3">
      <c r="A133" s="18" t="s">
        <v>12</v>
      </c>
      <c r="B133" s="65" t="s">
        <v>354</v>
      </c>
      <c r="C133" s="345">
        <f>SUM(C134:C139)</f>
        <v>0</v>
      </c>
      <c r="D133" s="143">
        <f>SUM(D134:D139)</f>
        <v>0</v>
      </c>
    </row>
    <row r="134" spans="1:4" ht="12" customHeight="1" x14ac:dyDescent="0.25">
      <c r="A134" s="13" t="s">
        <v>60</v>
      </c>
      <c r="B134" s="7" t="s">
        <v>363</v>
      </c>
      <c r="C134" s="343"/>
      <c r="D134" s="145"/>
    </row>
    <row r="135" spans="1:4" ht="12" customHeight="1" x14ac:dyDescent="0.25">
      <c r="A135" s="13" t="s">
        <v>61</v>
      </c>
      <c r="B135" s="7" t="s">
        <v>355</v>
      </c>
      <c r="C135" s="343"/>
      <c r="D135" s="145"/>
    </row>
    <row r="136" spans="1:4" ht="12" customHeight="1" x14ac:dyDescent="0.25">
      <c r="A136" s="13" t="s">
        <v>62</v>
      </c>
      <c r="B136" s="7" t="s">
        <v>356</v>
      </c>
      <c r="C136" s="343"/>
      <c r="D136" s="145"/>
    </row>
    <row r="137" spans="1:4" ht="12" customHeight="1" x14ac:dyDescent="0.25">
      <c r="A137" s="13" t="s">
        <v>105</v>
      </c>
      <c r="B137" s="7" t="s">
        <v>357</v>
      </c>
      <c r="C137" s="343"/>
      <c r="D137" s="145"/>
    </row>
    <row r="138" spans="1:4" ht="12" customHeight="1" x14ac:dyDescent="0.25">
      <c r="A138" s="13" t="s">
        <v>106</v>
      </c>
      <c r="B138" s="7" t="s">
        <v>358</v>
      </c>
      <c r="C138" s="343"/>
      <c r="D138" s="145"/>
    </row>
    <row r="139" spans="1:4" ht="12" customHeight="1" thickBot="1" x14ac:dyDescent="0.3">
      <c r="A139" s="11" t="s">
        <v>107</v>
      </c>
      <c r="B139" s="7" t="s">
        <v>359</v>
      </c>
      <c r="C139" s="343"/>
      <c r="D139" s="145"/>
    </row>
    <row r="140" spans="1:4" ht="12" customHeight="1" thickBot="1" x14ac:dyDescent="0.3">
      <c r="A140" s="18" t="s">
        <v>13</v>
      </c>
      <c r="B140" s="65" t="s">
        <v>367</v>
      </c>
      <c r="C140" s="346">
        <f>+C141+C142+C143+C144</f>
        <v>4586</v>
      </c>
      <c r="D140" s="149">
        <f>+D141+D142+D143+D144</f>
        <v>4586</v>
      </c>
    </row>
    <row r="141" spans="1:4" ht="12" customHeight="1" x14ac:dyDescent="0.25">
      <c r="A141" s="13" t="s">
        <v>63</v>
      </c>
      <c r="B141" s="7" t="s">
        <v>281</v>
      </c>
      <c r="C141" s="343"/>
      <c r="D141" s="145"/>
    </row>
    <row r="142" spans="1:4" ht="12" customHeight="1" x14ac:dyDescent="0.25">
      <c r="A142" s="13" t="s">
        <v>64</v>
      </c>
      <c r="B142" s="7" t="s">
        <v>282</v>
      </c>
      <c r="C142" s="343">
        <v>4586</v>
      </c>
      <c r="D142" s="145">
        <v>4586</v>
      </c>
    </row>
    <row r="143" spans="1:4" ht="12" customHeight="1" x14ac:dyDescent="0.25">
      <c r="A143" s="13" t="s">
        <v>195</v>
      </c>
      <c r="B143" s="7" t="s">
        <v>368</v>
      </c>
      <c r="C143" s="343"/>
      <c r="D143" s="145"/>
    </row>
    <row r="144" spans="1:4" ht="12" customHeight="1" thickBot="1" x14ac:dyDescent="0.3">
      <c r="A144" s="11" t="s">
        <v>196</v>
      </c>
      <c r="B144" s="5" t="s">
        <v>301</v>
      </c>
      <c r="C144" s="343"/>
      <c r="D144" s="145"/>
    </row>
    <row r="145" spans="1:10" ht="12" customHeight="1" thickBot="1" x14ac:dyDescent="0.3">
      <c r="A145" s="18" t="s">
        <v>14</v>
      </c>
      <c r="B145" s="65" t="s">
        <v>369</v>
      </c>
      <c r="C145" s="347">
        <f>SUM(C146:C150)</f>
        <v>0</v>
      </c>
      <c r="D145" s="152">
        <f>SUM(D146:D150)</f>
        <v>0</v>
      </c>
    </row>
    <row r="146" spans="1:10" ht="12" customHeight="1" x14ac:dyDescent="0.25">
      <c r="A146" s="13" t="s">
        <v>65</v>
      </c>
      <c r="B146" s="7" t="s">
        <v>364</v>
      </c>
      <c r="C146" s="343"/>
      <c r="D146" s="145"/>
    </row>
    <row r="147" spans="1:10" ht="12" customHeight="1" x14ac:dyDescent="0.25">
      <c r="A147" s="13" t="s">
        <v>66</v>
      </c>
      <c r="B147" s="7" t="s">
        <v>371</v>
      </c>
      <c r="C147" s="343"/>
      <c r="D147" s="145"/>
    </row>
    <row r="148" spans="1:10" ht="12" customHeight="1" x14ac:dyDescent="0.25">
      <c r="A148" s="13" t="s">
        <v>207</v>
      </c>
      <c r="B148" s="7" t="s">
        <v>366</v>
      </c>
      <c r="C148" s="343"/>
      <c r="D148" s="145"/>
    </row>
    <row r="149" spans="1:10" ht="12" customHeight="1" x14ac:dyDescent="0.25">
      <c r="A149" s="13" t="s">
        <v>208</v>
      </c>
      <c r="B149" s="7" t="s">
        <v>372</v>
      </c>
      <c r="C149" s="343"/>
      <c r="D149" s="145"/>
    </row>
    <row r="150" spans="1:10" ht="12" customHeight="1" thickBot="1" x14ac:dyDescent="0.3">
      <c r="A150" s="13" t="s">
        <v>370</v>
      </c>
      <c r="B150" s="7" t="s">
        <v>373</v>
      </c>
      <c r="C150" s="343"/>
      <c r="D150" s="145"/>
    </row>
    <row r="151" spans="1:10" ht="12" customHeight="1" thickBot="1" x14ac:dyDescent="0.3">
      <c r="A151" s="18" t="s">
        <v>15</v>
      </c>
      <c r="B151" s="65" t="s">
        <v>374</v>
      </c>
      <c r="C151" s="348"/>
      <c r="D151" s="307"/>
    </row>
    <row r="152" spans="1:10" ht="12" customHeight="1" thickBot="1" x14ac:dyDescent="0.3">
      <c r="A152" s="18" t="s">
        <v>16</v>
      </c>
      <c r="B152" s="65" t="s">
        <v>375</v>
      </c>
      <c r="C152" s="348"/>
      <c r="D152" s="307"/>
    </row>
    <row r="153" spans="1:10" ht="15" customHeight="1" thickBot="1" x14ac:dyDescent="0.3">
      <c r="A153" s="18" t="s">
        <v>17</v>
      </c>
      <c r="B153" s="65" t="s">
        <v>377</v>
      </c>
      <c r="C153" s="349">
        <f>+C129+C133+C140+C145+C151+C152</f>
        <v>4586</v>
      </c>
      <c r="D153" s="256">
        <f>+D129+D133+D140+D145+D151+D152</f>
        <v>4586</v>
      </c>
      <c r="G153" s="257"/>
      <c r="H153" s="258"/>
      <c r="I153" s="258"/>
      <c r="J153" s="258"/>
    </row>
    <row r="154" spans="1:10" s="246" customFormat="1" ht="12.95" customHeight="1" thickBot="1" x14ac:dyDescent="0.25">
      <c r="A154" s="141" t="s">
        <v>18</v>
      </c>
      <c r="B154" s="217" t="s">
        <v>376</v>
      </c>
      <c r="C154" s="349">
        <f>+C128+C153</f>
        <v>249254</v>
      </c>
      <c r="D154" s="256">
        <f>+D128+D153</f>
        <v>250174</v>
      </c>
    </row>
    <row r="155" spans="1:10" ht="7.5" customHeight="1" x14ac:dyDescent="0.25"/>
    <row r="156" spans="1:10" x14ac:dyDescent="0.25">
      <c r="A156" s="446" t="s">
        <v>283</v>
      </c>
      <c r="B156" s="446"/>
      <c r="C156" s="446"/>
      <c r="D156" s="446"/>
    </row>
    <row r="157" spans="1:10" ht="15" customHeight="1" thickBot="1" x14ac:dyDescent="0.3">
      <c r="A157" s="443" t="s">
        <v>93</v>
      </c>
      <c r="B157" s="443"/>
      <c r="C157" s="334"/>
      <c r="D157" s="153" t="s">
        <v>137</v>
      </c>
    </row>
    <row r="158" spans="1:10" ht="13.5" customHeight="1" thickBot="1" x14ac:dyDescent="0.3">
      <c r="A158" s="18">
        <v>1</v>
      </c>
      <c r="B158" s="24" t="s">
        <v>378</v>
      </c>
      <c r="C158" s="143">
        <f>+C62-C128</f>
        <v>-20972</v>
      </c>
      <c r="D158" s="143">
        <f>+D62-D128</f>
        <v>-20972</v>
      </c>
      <c r="E158" s="259"/>
    </row>
    <row r="159" spans="1:10" ht="27.75" customHeight="1" thickBot="1" x14ac:dyDescent="0.3">
      <c r="A159" s="18" t="s">
        <v>9</v>
      </c>
      <c r="B159" s="24" t="s">
        <v>384</v>
      </c>
      <c r="C159" s="143">
        <f>+C86-C153</f>
        <v>20972</v>
      </c>
      <c r="D159" s="143">
        <f>+D86-D153</f>
        <v>20972</v>
      </c>
    </row>
  </sheetData>
  <mergeCells count="6">
    <mergeCell ref="A156:D156"/>
    <mergeCell ref="A157:B157"/>
    <mergeCell ref="A1:D1"/>
    <mergeCell ref="A2:B2"/>
    <mergeCell ref="A89:D89"/>
    <mergeCell ref="A90:B90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
KÖTELEZŐ FELADATAINAK MÉRLEGE &amp;R&amp;"Times New Roman CE,Félkövér dőlt"&amp;11 1.2. melléklet a 8/2016. (VI. 25.) önkormányzati rendelethez</oddHeader>
  </headerFooter>
  <rowBreaks count="1" manualBreakCount="1">
    <brk id="88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9"/>
  <sheetViews>
    <sheetView view="pageLayout" zoomScaleNormal="130" zoomScaleSheetLayoutView="100" workbookViewId="0">
      <selection activeCell="C95" sqref="C95"/>
    </sheetView>
  </sheetViews>
  <sheetFormatPr defaultRowHeight="15.75" x14ac:dyDescent="0.25"/>
  <cols>
    <col min="1" max="1" width="9.5" style="218" customWidth="1"/>
    <col min="2" max="2" width="66.6640625" style="218" customWidth="1"/>
    <col min="3" max="3" width="18.83203125" style="218" customWidth="1"/>
    <col min="4" max="4" width="21.6640625" style="219" customWidth="1"/>
    <col min="5" max="5" width="9" style="244" customWidth="1"/>
    <col min="6" max="16384" width="9.33203125" style="244"/>
  </cols>
  <sheetData>
    <row r="1" spans="1:4" ht="15.95" customHeight="1" x14ac:dyDescent="0.25">
      <c r="A1" s="444" t="s">
        <v>5</v>
      </c>
      <c r="B1" s="444"/>
      <c r="C1" s="444"/>
      <c r="D1" s="444"/>
    </row>
    <row r="2" spans="1:4" ht="15.95" customHeight="1" thickBot="1" x14ac:dyDescent="0.3">
      <c r="A2" s="443" t="s">
        <v>91</v>
      </c>
      <c r="B2" s="443"/>
      <c r="C2" s="334"/>
      <c r="D2" s="153" t="s">
        <v>137</v>
      </c>
    </row>
    <row r="3" spans="1:4" ht="38.1" customHeight="1" thickBot="1" x14ac:dyDescent="0.3">
      <c r="A3" s="21" t="s">
        <v>55</v>
      </c>
      <c r="B3" s="22" t="s">
        <v>7</v>
      </c>
      <c r="C3" s="332" t="s">
        <v>464</v>
      </c>
      <c r="D3" s="29" t="s">
        <v>466</v>
      </c>
    </row>
    <row r="4" spans="1:4" s="245" customFormat="1" ht="12" customHeight="1" thickBot="1" x14ac:dyDescent="0.25">
      <c r="A4" s="240"/>
      <c r="B4" s="241" t="s">
        <v>397</v>
      </c>
      <c r="C4" s="350" t="s">
        <v>398</v>
      </c>
      <c r="D4" s="242" t="s">
        <v>399</v>
      </c>
    </row>
    <row r="5" spans="1:4" s="246" customFormat="1" ht="12" customHeight="1" thickBot="1" x14ac:dyDescent="0.25">
      <c r="A5" s="18" t="s">
        <v>8</v>
      </c>
      <c r="B5" s="19" t="s">
        <v>161</v>
      </c>
      <c r="C5" s="345">
        <f>+C6+C7+C8+C9+C10+C11</f>
        <v>0</v>
      </c>
      <c r="D5" s="143">
        <f>+D6+D7+D8+D9+D10+D11</f>
        <v>0</v>
      </c>
    </row>
    <row r="6" spans="1:4" s="246" customFormat="1" ht="12" customHeight="1" x14ac:dyDescent="0.2">
      <c r="A6" s="13" t="s">
        <v>67</v>
      </c>
      <c r="B6" s="247" t="s">
        <v>162</v>
      </c>
      <c r="C6" s="342"/>
      <c r="D6" s="146"/>
    </row>
    <row r="7" spans="1:4" s="246" customFormat="1" ht="12" customHeight="1" x14ac:dyDescent="0.2">
      <c r="A7" s="12" t="s">
        <v>68</v>
      </c>
      <c r="B7" s="248" t="s">
        <v>163</v>
      </c>
      <c r="C7" s="338"/>
      <c r="D7" s="145"/>
    </row>
    <row r="8" spans="1:4" s="246" customFormat="1" ht="12" customHeight="1" x14ac:dyDescent="0.2">
      <c r="A8" s="12" t="s">
        <v>69</v>
      </c>
      <c r="B8" s="248" t="s">
        <v>436</v>
      </c>
      <c r="C8" s="338"/>
      <c r="D8" s="145"/>
    </row>
    <row r="9" spans="1:4" s="246" customFormat="1" ht="12" customHeight="1" x14ac:dyDescent="0.2">
      <c r="A9" s="12" t="s">
        <v>70</v>
      </c>
      <c r="B9" s="248" t="s">
        <v>164</v>
      </c>
      <c r="C9" s="338"/>
      <c r="D9" s="145"/>
    </row>
    <row r="10" spans="1:4" s="246" customFormat="1" ht="12" customHeight="1" x14ac:dyDescent="0.2">
      <c r="A10" s="12" t="s">
        <v>87</v>
      </c>
      <c r="B10" s="139" t="s">
        <v>336</v>
      </c>
      <c r="C10" s="338"/>
      <c r="D10" s="145"/>
    </row>
    <row r="11" spans="1:4" s="246" customFormat="1" ht="12" customHeight="1" thickBot="1" x14ac:dyDescent="0.25">
      <c r="A11" s="14" t="s">
        <v>71</v>
      </c>
      <c r="B11" s="140" t="s">
        <v>337</v>
      </c>
      <c r="C11" s="338"/>
      <c r="D11" s="145"/>
    </row>
    <row r="12" spans="1:4" s="246" customFormat="1" ht="12" customHeight="1" thickBot="1" x14ac:dyDescent="0.25">
      <c r="A12" s="18" t="s">
        <v>9</v>
      </c>
      <c r="B12" s="138" t="s">
        <v>165</v>
      </c>
      <c r="C12" s="345">
        <f>+C13+C14+C15+C16+C17</f>
        <v>0</v>
      </c>
      <c r="D12" s="143">
        <f>+D13+D14+D15+D16+D17</f>
        <v>0</v>
      </c>
    </row>
    <row r="13" spans="1:4" s="246" customFormat="1" ht="12" customHeight="1" x14ac:dyDescent="0.2">
      <c r="A13" s="13" t="s">
        <v>73</v>
      </c>
      <c r="B13" s="247" t="s">
        <v>166</v>
      </c>
      <c r="C13" s="342"/>
      <c r="D13" s="146"/>
    </row>
    <row r="14" spans="1:4" s="246" customFormat="1" ht="12" customHeight="1" x14ac:dyDescent="0.2">
      <c r="A14" s="12" t="s">
        <v>74</v>
      </c>
      <c r="B14" s="248" t="s">
        <v>167</v>
      </c>
      <c r="C14" s="338"/>
      <c r="D14" s="145"/>
    </row>
    <row r="15" spans="1:4" s="246" customFormat="1" ht="12" customHeight="1" x14ac:dyDescent="0.2">
      <c r="A15" s="12" t="s">
        <v>75</v>
      </c>
      <c r="B15" s="248" t="s">
        <v>329</v>
      </c>
      <c r="C15" s="338"/>
      <c r="D15" s="145"/>
    </row>
    <row r="16" spans="1:4" s="246" customFormat="1" ht="12" customHeight="1" x14ac:dyDescent="0.2">
      <c r="A16" s="12" t="s">
        <v>76</v>
      </c>
      <c r="B16" s="248" t="s">
        <v>330</v>
      </c>
      <c r="C16" s="338"/>
      <c r="D16" s="145"/>
    </row>
    <row r="17" spans="1:4" s="246" customFormat="1" ht="12" customHeight="1" x14ac:dyDescent="0.2">
      <c r="A17" s="12" t="s">
        <v>77</v>
      </c>
      <c r="B17" s="248" t="s">
        <v>168</v>
      </c>
      <c r="C17" s="338"/>
      <c r="D17" s="145"/>
    </row>
    <row r="18" spans="1:4" s="246" customFormat="1" ht="12" customHeight="1" thickBot="1" x14ac:dyDescent="0.25">
      <c r="A18" s="14" t="s">
        <v>83</v>
      </c>
      <c r="B18" s="140" t="s">
        <v>169</v>
      </c>
      <c r="C18" s="339"/>
      <c r="D18" s="147"/>
    </row>
    <row r="19" spans="1:4" s="246" customFormat="1" ht="12" customHeight="1" thickBot="1" x14ac:dyDescent="0.25">
      <c r="A19" s="18" t="s">
        <v>10</v>
      </c>
      <c r="B19" s="19" t="s">
        <v>170</v>
      </c>
      <c r="C19" s="345">
        <f>+C20+C21+C22+C23+C24</f>
        <v>0</v>
      </c>
      <c r="D19" s="143">
        <f>+D20+D21+D22+D23+D24</f>
        <v>0</v>
      </c>
    </row>
    <row r="20" spans="1:4" s="246" customFormat="1" ht="12" customHeight="1" x14ac:dyDescent="0.2">
      <c r="A20" s="13" t="s">
        <v>56</v>
      </c>
      <c r="B20" s="247" t="s">
        <v>171</v>
      </c>
      <c r="C20" s="342"/>
      <c r="D20" s="146"/>
    </row>
    <row r="21" spans="1:4" s="246" customFormat="1" ht="12" customHeight="1" x14ac:dyDescent="0.2">
      <c r="A21" s="12" t="s">
        <v>57</v>
      </c>
      <c r="B21" s="248" t="s">
        <v>172</v>
      </c>
      <c r="C21" s="338"/>
      <c r="D21" s="145"/>
    </row>
    <row r="22" spans="1:4" s="246" customFormat="1" ht="12" customHeight="1" x14ac:dyDescent="0.2">
      <c r="A22" s="12" t="s">
        <v>58</v>
      </c>
      <c r="B22" s="248" t="s">
        <v>331</v>
      </c>
      <c r="C22" s="338"/>
      <c r="D22" s="145"/>
    </row>
    <row r="23" spans="1:4" s="246" customFormat="1" ht="12" customHeight="1" x14ac:dyDescent="0.2">
      <c r="A23" s="12" t="s">
        <v>59</v>
      </c>
      <c r="B23" s="248" t="s">
        <v>332</v>
      </c>
      <c r="C23" s="338"/>
      <c r="D23" s="145"/>
    </row>
    <row r="24" spans="1:4" s="246" customFormat="1" ht="12" customHeight="1" x14ac:dyDescent="0.2">
      <c r="A24" s="12" t="s">
        <v>101</v>
      </c>
      <c r="B24" s="248" t="s">
        <v>173</v>
      </c>
      <c r="C24" s="338"/>
      <c r="D24" s="145"/>
    </row>
    <row r="25" spans="1:4" s="246" customFormat="1" ht="12" customHeight="1" thickBot="1" x14ac:dyDescent="0.25">
      <c r="A25" s="14" t="s">
        <v>102</v>
      </c>
      <c r="B25" s="249" t="s">
        <v>174</v>
      </c>
      <c r="C25" s="339"/>
      <c r="D25" s="147"/>
    </row>
    <row r="26" spans="1:4" s="246" customFormat="1" ht="12" customHeight="1" thickBot="1" x14ac:dyDescent="0.25">
      <c r="A26" s="18" t="s">
        <v>103</v>
      </c>
      <c r="B26" s="19" t="s">
        <v>437</v>
      </c>
      <c r="C26" s="346">
        <f>SUM(C27:C33)</f>
        <v>2880</v>
      </c>
      <c r="D26" s="149">
        <f>SUM(D27:D33)</f>
        <v>2960</v>
      </c>
    </row>
    <row r="27" spans="1:4" s="246" customFormat="1" ht="12" customHeight="1" x14ac:dyDescent="0.2">
      <c r="A27" s="13" t="s">
        <v>175</v>
      </c>
      <c r="B27" s="247" t="s">
        <v>441</v>
      </c>
      <c r="C27" s="342"/>
      <c r="D27" s="146"/>
    </row>
    <row r="28" spans="1:4" s="246" customFormat="1" ht="12" customHeight="1" x14ac:dyDescent="0.2">
      <c r="A28" s="12" t="s">
        <v>176</v>
      </c>
      <c r="B28" s="248" t="s">
        <v>442</v>
      </c>
      <c r="C28" s="338"/>
      <c r="D28" s="145"/>
    </row>
    <row r="29" spans="1:4" s="246" customFormat="1" ht="12" customHeight="1" x14ac:dyDescent="0.2">
      <c r="A29" s="12" t="s">
        <v>177</v>
      </c>
      <c r="B29" s="248" t="s">
        <v>443</v>
      </c>
      <c r="C29" s="338">
        <v>2880</v>
      </c>
      <c r="D29" s="145">
        <v>2960</v>
      </c>
    </row>
    <row r="30" spans="1:4" s="246" customFormat="1" ht="12" customHeight="1" x14ac:dyDescent="0.2">
      <c r="A30" s="12" t="s">
        <v>178</v>
      </c>
      <c r="B30" s="248" t="s">
        <v>444</v>
      </c>
      <c r="C30" s="338"/>
      <c r="D30" s="145"/>
    </row>
    <row r="31" spans="1:4" s="246" customFormat="1" ht="12" customHeight="1" x14ac:dyDescent="0.2">
      <c r="A31" s="12" t="s">
        <v>438</v>
      </c>
      <c r="B31" s="248" t="s">
        <v>179</v>
      </c>
      <c r="C31" s="338"/>
      <c r="D31" s="145"/>
    </row>
    <row r="32" spans="1:4" s="246" customFormat="1" ht="12" customHeight="1" x14ac:dyDescent="0.2">
      <c r="A32" s="12" t="s">
        <v>439</v>
      </c>
      <c r="B32" s="248" t="s">
        <v>180</v>
      </c>
      <c r="C32" s="338"/>
      <c r="D32" s="145"/>
    </row>
    <row r="33" spans="1:4" s="246" customFormat="1" ht="12" customHeight="1" thickBot="1" x14ac:dyDescent="0.25">
      <c r="A33" s="14" t="s">
        <v>440</v>
      </c>
      <c r="B33" s="323" t="s">
        <v>181</v>
      </c>
      <c r="C33" s="339"/>
      <c r="D33" s="147"/>
    </row>
    <row r="34" spans="1:4" s="246" customFormat="1" ht="12" customHeight="1" thickBot="1" x14ac:dyDescent="0.25">
      <c r="A34" s="18" t="s">
        <v>12</v>
      </c>
      <c r="B34" s="19" t="s">
        <v>338</v>
      </c>
      <c r="C34" s="345">
        <f>SUM(C35:C45)</f>
        <v>9358</v>
      </c>
      <c r="D34" s="143">
        <f>SUM(D35:D45)</f>
        <v>9358</v>
      </c>
    </row>
    <row r="35" spans="1:4" s="246" customFormat="1" ht="12" customHeight="1" x14ac:dyDescent="0.2">
      <c r="A35" s="13" t="s">
        <v>60</v>
      </c>
      <c r="B35" s="247" t="s">
        <v>184</v>
      </c>
      <c r="C35" s="342"/>
      <c r="D35" s="146"/>
    </row>
    <row r="36" spans="1:4" s="246" customFormat="1" ht="12" customHeight="1" x14ac:dyDescent="0.2">
      <c r="A36" s="12" t="s">
        <v>61</v>
      </c>
      <c r="B36" s="248" t="s">
        <v>185</v>
      </c>
      <c r="C36" s="338">
        <v>7368</v>
      </c>
      <c r="D36" s="145">
        <v>7368</v>
      </c>
    </row>
    <row r="37" spans="1:4" s="246" customFormat="1" ht="12" customHeight="1" x14ac:dyDescent="0.2">
      <c r="A37" s="12" t="s">
        <v>62</v>
      </c>
      <c r="B37" s="248" t="s">
        <v>186</v>
      </c>
      <c r="C37" s="338"/>
      <c r="D37" s="145"/>
    </row>
    <row r="38" spans="1:4" s="246" customFormat="1" ht="12" customHeight="1" x14ac:dyDescent="0.2">
      <c r="A38" s="12" t="s">
        <v>105</v>
      </c>
      <c r="B38" s="248" t="s">
        <v>187</v>
      </c>
      <c r="C38" s="338"/>
      <c r="D38" s="145"/>
    </row>
    <row r="39" spans="1:4" s="246" customFormat="1" ht="12" customHeight="1" x14ac:dyDescent="0.2">
      <c r="A39" s="12" t="s">
        <v>106</v>
      </c>
      <c r="B39" s="248" t="s">
        <v>188</v>
      </c>
      <c r="C39" s="338"/>
      <c r="D39" s="145"/>
    </row>
    <row r="40" spans="1:4" s="246" customFormat="1" ht="12" customHeight="1" x14ac:dyDescent="0.2">
      <c r="A40" s="12" t="s">
        <v>107</v>
      </c>
      <c r="B40" s="248" t="s">
        <v>189</v>
      </c>
      <c r="C40" s="338">
        <v>1990</v>
      </c>
      <c r="D40" s="145">
        <v>1990</v>
      </c>
    </row>
    <row r="41" spans="1:4" s="246" customFormat="1" ht="12" customHeight="1" x14ac:dyDescent="0.2">
      <c r="A41" s="12" t="s">
        <v>108</v>
      </c>
      <c r="B41" s="248" t="s">
        <v>190</v>
      </c>
      <c r="C41" s="338"/>
      <c r="D41" s="145"/>
    </row>
    <row r="42" spans="1:4" s="246" customFormat="1" ht="12" customHeight="1" x14ac:dyDescent="0.2">
      <c r="A42" s="12" t="s">
        <v>109</v>
      </c>
      <c r="B42" s="248" t="s">
        <v>446</v>
      </c>
      <c r="C42" s="338"/>
      <c r="D42" s="145"/>
    </row>
    <row r="43" spans="1:4" s="246" customFormat="1" ht="12" customHeight="1" x14ac:dyDescent="0.2">
      <c r="A43" s="12" t="s">
        <v>182</v>
      </c>
      <c r="B43" s="248" t="s">
        <v>192</v>
      </c>
      <c r="C43" s="351"/>
      <c r="D43" s="148"/>
    </row>
    <row r="44" spans="1:4" s="246" customFormat="1" ht="12" customHeight="1" x14ac:dyDescent="0.2">
      <c r="A44" s="14" t="s">
        <v>183</v>
      </c>
      <c r="B44" s="249" t="s">
        <v>340</v>
      </c>
      <c r="C44" s="352"/>
      <c r="D44" s="236"/>
    </row>
    <row r="45" spans="1:4" s="246" customFormat="1" ht="12" customHeight="1" thickBot="1" x14ac:dyDescent="0.25">
      <c r="A45" s="14" t="s">
        <v>339</v>
      </c>
      <c r="B45" s="140" t="s">
        <v>193</v>
      </c>
      <c r="C45" s="352"/>
      <c r="D45" s="236"/>
    </row>
    <row r="46" spans="1:4" s="246" customFormat="1" ht="12" customHeight="1" thickBot="1" x14ac:dyDescent="0.25">
      <c r="A46" s="18" t="s">
        <v>13</v>
      </c>
      <c r="B46" s="19" t="s">
        <v>194</v>
      </c>
      <c r="C46" s="345">
        <f>SUM(C47:C51)</f>
        <v>0</v>
      </c>
      <c r="D46" s="143">
        <f>SUM(D47:D51)</f>
        <v>0</v>
      </c>
    </row>
    <row r="47" spans="1:4" s="246" customFormat="1" ht="12" customHeight="1" x14ac:dyDescent="0.2">
      <c r="A47" s="13" t="s">
        <v>63</v>
      </c>
      <c r="B47" s="247" t="s">
        <v>198</v>
      </c>
      <c r="C47" s="353"/>
      <c r="D47" s="290"/>
    </row>
    <row r="48" spans="1:4" s="246" customFormat="1" ht="12" customHeight="1" x14ac:dyDescent="0.2">
      <c r="A48" s="12" t="s">
        <v>64</v>
      </c>
      <c r="B48" s="248" t="s">
        <v>199</v>
      </c>
      <c r="C48" s="351"/>
      <c r="D48" s="148"/>
    </row>
    <row r="49" spans="1:4" s="246" customFormat="1" ht="12" customHeight="1" x14ac:dyDescent="0.2">
      <c r="A49" s="12" t="s">
        <v>195</v>
      </c>
      <c r="B49" s="248" t="s">
        <v>200</v>
      </c>
      <c r="C49" s="351"/>
      <c r="D49" s="148"/>
    </row>
    <row r="50" spans="1:4" s="246" customFormat="1" ht="12" customHeight="1" x14ac:dyDescent="0.2">
      <c r="A50" s="12" t="s">
        <v>196</v>
      </c>
      <c r="B50" s="248" t="s">
        <v>201</v>
      </c>
      <c r="C50" s="351"/>
      <c r="D50" s="148"/>
    </row>
    <row r="51" spans="1:4" s="246" customFormat="1" ht="12" customHeight="1" thickBot="1" x14ac:dyDescent="0.25">
      <c r="A51" s="14" t="s">
        <v>197</v>
      </c>
      <c r="B51" s="140" t="s">
        <v>202</v>
      </c>
      <c r="C51" s="352"/>
      <c r="D51" s="236"/>
    </row>
    <row r="52" spans="1:4" s="246" customFormat="1" ht="12" customHeight="1" thickBot="1" x14ac:dyDescent="0.25">
      <c r="A52" s="18" t="s">
        <v>110</v>
      </c>
      <c r="B52" s="19" t="s">
        <v>203</v>
      </c>
      <c r="C52" s="345">
        <f>SUM(C53:C55)</f>
        <v>0</v>
      </c>
      <c r="D52" s="143">
        <f>SUM(D53:D55)</f>
        <v>0</v>
      </c>
    </row>
    <row r="53" spans="1:4" s="246" customFormat="1" ht="12" customHeight="1" x14ac:dyDescent="0.2">
      <c r="A53" s="13" t="s">
        <v>65</v>
      </c>
      <c r="B53" s="247" t="s">
        <v>204</v>
      </c>
      <c r="C53" s="342"/>
      <c r="D53" s="146"/>
    </row>
    <row r="54" spans="1:4" s="246" customFormat="1" ht="12" customHeight="1" x14ac:dyDescent="0.2">
      <c r="A54" s="12" t="s">
        <v>66</v>
      </c>
      <c r="B54" s="248" t="s">
        <v>333</v>
      </c>
      <c r="C54" s="338"/>
      <c r="D54" s="145"/>
    </row>
    <row r="55" spans="1:4" s="246" customFormat="1" ht="12" customHeight="1" x14ac:dyDescent="0.2">
      <c r="A55" s="12" t="s">
        <v>207</v>
      </c>
      <c r="B55" s="248" t="s">
        <v>205</v>
      </c>
      <c r="C55" s="338"/>
      <c r="D55" s="145"/>
    </row>
    <row r="56" spans="1:4" s="246" customFormat="1" ht="12" customHeight="1" thickBot="1" x14ac:dyDescent="0.25">
      <c r="A56" s="14" t="s">
        <v>208</v>
      </c>
      <c r="B56" s="140" t="s">
        <v>206</v>
      </c>
      <c r="C56" s="339"/>
      <c r="D56" s="147"/>
    </row>
    <row r="57" spans="1:4" s="246" customFormat="1" ht="12" customHeight="1" thickBot="1" x14ac:dyDescent="0.25">
      <c r="A57" s="18" t="s">
        <v>15</v>
      </c>
      <c r="B57" s="138" t="s">
        <v>209</v>
      </c>
      <c r="C57" s="345">
        <f>SUM(C58:C60)</f>
        <v>0</v>
      </c>
      <c r="D57" s="143">
        <f>SUM(D58:D60)</f>
        <v>0</v>
      </c>
    </row>
    <row r="58" spans="1:4" s="246" customFormat="1" ht="12" customHeight="1" x14ac:dyDescent="0.2">
      <c r="A58" s="13" t="s">
        <v>111</v>
      </c>
      <c r="B58" s="247" t="s">
        <v>211</v>
      </c>
      <c r="C58" s="351"/>
      <c r="D58" s="148"/>
    </row>
    <row r="59" spans="1:4" s="246" customFormat="1" ht="12" customHeight="1" x14ac:dyDescent="0.2">
      <c r="A59" s="12" t="s">
        <v>112</v>
      </c>
      <c r="B59" s="248" t="s">
        <v>334</v>
      </c>
      <c r="C59" s="351"/>
      <c r="D59" s="148"/>
    </row>
    <row r="60" spans="1:4" s="246" customFormat="1" ht="12" customHeight="1" x14ac:dyDescent="0.2">
      <c r="A60" s="12" t="s">
        <v>138</v>
      </c>
      <c r="B60" s="248" t="s">
        <v>212</v>
      </c>
      <c r="C60" s="351"/>
      <c r="D60" s="148"/>
    </row>
    <row r="61" spans="1:4" s="246" customFormat="1" ht="12" customHeight="1" thickBot="1" x14ac:dyDescent="0.25">
      <c r="A61" s="14" t="s">
        <v>210</v>
      </c>
      <c r="B61" s="140" t="s">
        <v>213</v>
      </c>
      <c r="C61" s="351"/>
      <c r="D61" s="148"/>
    </row>
    <row r="62" spans="1:4" s="246" customFormat="1" ht="12" customHeight="1" thickBot="1" x14ac:dyDescent="0.25">
      <c r="A62" s="308" t="s">
        <v>380</v>
      </c>
      <c r="B62" s="19" t="s">
        <v>214</v>
      </c>
      <c r="C62" s="346">
        <f>+C5+C12+C19+C26+C34+C46+C52+C57</f>
        <v>12238</v>
      </c>
      <c r="D62" s="149">
        <f>+D5+D12+D19+D26+D34+D46+D52+D57</f>
        <v>12318</v>
      </c>
    </row>
    <row r="63" spans="1:4" s="246" customFormat="1" ht="12" customHeight="1" thickBot="1" x14ac:dyDescent="0.25">
      <c r="A63" s="293" t="s">
        <v>215</v>
      </c>
      <c r="B63" s="138" t="s">
        <v>216</v>
      </c>
      <c r="C63" s="345">
        <f>SUM(C64:C66)</f>
        <v>0</v>
      </c>
      <c r="D63" s="143">
        <f>SUM(D64:D66)</f>
        <v>0</v>
      </c>
    </row>
    <row r="64" spans="1:4" s="246" customFormat="1" ht="12" customHeight="1" x14ac:dyDescent="0.2">
      <c r="A64" s="13" t="s">
        <v>247</v>
      </c>
      <c r="B64" s="247" t="s">
        <v>217</v>
      </c>
      <c r="C64" s="351"/>
      <c r="D64" s="148"/>
    </row>
    <row r="65" spans="1:4" s="246" customFormat="1" ht="12" customHeight="1" x14ac:dyDescent="0.2">
      <c r="A65" s="12" t="s">
        <v>256</v>
      </c>
      <c r="B65" s="248" t="s">
        <v>218</v>
      </c>
      <c r="C65" s="351"/>
      <c r="D65" s="148"/>
    </row>
    <row r="66" spans="1:4" s="246" customFormat="1" ht="12" customHeight="1" thickBot="1" x14ac:dyDescent="0.25">
      <c r="A66" s="14" t="s">
        <v>257</v>
      </c>
      <c r="B66" s="302" t="s">
        <v>365</v>
      </c>
      <c r="C66" s="351"/>
      <c r="D66" s="148"/>
    </row>
    <row r="67" spans="1:4" s="246" customFormat="1" ht="12" customHeight="1" thickBot="1" x14ac:dyDescent="0.25">
      <c r="A67" s="293" t="s">
        <v>220</v>
      </c>
      <c r="B67" s="138" t="s">
        <v>221</v>
      </c>
      <c r="C67" s="345">
        <f>SUM(C68:C71)</f>
        <v>0</v>
      </c>
      <c r="D67" s="143">
        <f>SUM(D68:D71)</f>
        <v>0</v>
      </c>
    </row>
    <row r="68" spans="1:4" s="246" customFormat="1" ht="12" customHeight="1" x14ac:dyDescent="0.2">
      <c r="A68" s="13" t="s">
        <v>88</v>
      </c>
      <c r="B68" s="247" t="s">
        <v>222</v>
      </c>
      <c r="C68" s="351"/>
      <c r="D68" s="148"/>
    </row>
    <row r="69" spans="1:4" s="246" customFormat="1" ht="12" customHeight="1" x14ac:dyDescent="0.2">
      <c r="A69" s="12" t="s">
        <v>89</v>
      </c>
      <c r="B69" s="248" t="s">
        <v>223</v>
      </c>
      <c r="C69" s="351"/>
      <c r="D69" s="148"/>
    </row>
    <row r="70" spans="1:4" s="246" customFormat="1" ht="12" customHeight="1" x14ac:dyDescent="0.2">
      <c r="A70" s="12" t="s">
        <v>248</v>
      </c>
      <c r="B70" s="248" t="s">
        <v>224</v>
      </c>
      <c r="C70" s="351"/>
      <c r="D70" s="148"/>
    </row>
    <row r="71" spans="1:4" s="246" customFormat="1" ht="12" customHeight="1" thickBot="1" x14ac:dyDescent="0.25">
      <c r="A71" s="14" t="s">
        <v>249</v>
      </c>
      <c r="B71" s="140" t="s">
        <v>225</v>
      </c>
      <c r="C71" s="351"/>
      <c r="D71" s="148"/>
    </row>
    <row r="72" spans="1:4" s="246" customFormat="1" ht="12" customHeight="1" thickBot="1" x14ac:dyDescent="0.25">
      <c r="A72" s="293" t="s">
        <v>226</v>
      </c>
      <c r="B72" s="138" t="s">
        <v>227</v>
      </c>
      <c r="C72" s="345">
        <f>SUM(C73:C74)</f>
        <v>0</v>
      </c>
      <c r="D72" s="143">
        <f>SUM(D73:D74)</f>
        <v>0</v>
      </c>
    </row>
    <row r="73" spans="1:4" s="246" customFormat="1" ht="12" customHeight="1" x14ac:dyDescent="0.2">
      <c r="A73" s="13" t="s">
        <v>250</v>
      </c>
      <c r="B73" s="247" t="s">
        <v>228</v>
      </c>
      <c r="C73" s="351"/>
      <c r="D73" s="148"/>
    </row>
    <row r="74" spans="1:4" s="246" customFormat="1" ht="12" customHeight="1" thickBot="1" x14ac:dyDescent="0.25">
      <c r="A74" s="14" t="s">
        <v>251</v>
      </c>
      <c r="B74" s="140" t="s">
        <v>229</v>
      </c>
      <c r="C74" s="351"/>
      <c r="D74" s="148"/>
    </row>
    <row r="75" spans="1:4" s="246" customFormat="1" ht="12" customHeight="1" thickBot="1" x14ac:dyDescent="0.25">
      <c r="A75" s="293" t="s">
        <v>230</v>
      </c>
      <c r="B75" s="138" t="s">
        <v>231</v>
      </c>
      <c r="C75" s="345">
        <f>SUM(C76:C78)</f>
        <v>0</v>
      </c>
      <c r="D75" s="143">
        <f>SUM(D76:D78)</f>
        <v>0</v>
      </c>
    </row>
    <row r="76" spans="1:4" s="246" customFormat="1" ht="12" customHeight="1" x14ac:dyDescent="0.2">
      <c r="A76" s="13" t="s">
        <v>252</v>
      </c>
      <c r="B76" s="247" t="s">
        <v>232</v>
      </c>
      <c r="C76" s="351"/>
      <c r="D76" s="148"/>
    </row>
    <row r="77" spans="1:4" s="246" customFormat="1" ht="12" customHeight="1" x14ac:dyDescent="0.2">
      <c r="A77" s="12" t="s">
        <v>253</v>
      </c>
      <c r="B77" s="248" t="s">
        <v>233</v>
      </c>
      <c r="C77" s="351"/>
      <c r="D77" s="148"/>
    </row>
    <row r="78" spans="1:4" s="246" customFormat="1" ht="12" customHeight="1" thickBot="1" x14ac:dyDescent="0.25">
      <c r="A78" s="14" t="s">
        <v>254</v>
      </c>
      <c r="B78" s="140" t="s">
        <v>234</v>
      </c>
      <c r="C78" s="351"/>
      <c r="D78" s="148"/>
    </row>
    <row r="79" spans="1:4" s="246" customFormat="1" ht="12" customHeight="1" thickBot="1" x14ac:dyDescent="0.25">
      <c r="A79" s="293" t="s">
        <v>235</v>
      </c>
      <c r="B79" s="138" t="s">
        <v>255</v>
      </c>
      <c r="C79" s="345">
        <f>SUM(C80:C83)</f>
        <v>0</v>
      </c>
      <c r="D79" s="143">
        <f>SUM(D80:D83)</f>
        <v>0</v>
      </c>
    </row>
    <row r="80" spans="1:4" s="246" customFormat="1" ht="12" customHeight="1" x14ac:dyDescent="0.2">
      <c r="A80" s="250" t="s">
        <v>236</v>
      </c>
      <c r="B80" s="247" t="s">
        <v>237</v>
      </c>
      <c r="C80" s="351"/>
      <c r="D80" s="148"/>
    </row>
    <row r="81" spans="1:4" s="246" customFormat="1" ht="12" customHeight="1" x14ac:dyDescent="0.2">
      <c r="A81" s="251" t="s">
        <v>238</v>
      </c>
      <c r="B81" s="248" t="s">
        <v>239</v>
      </c>
      <c r="C81" s="351"/>
      <c r="D81" s="148"/>
    </row>
    <row r="82" spans="1:4" s="246" customFormat="1" ht="12" customHeight="1" x14ac:dyDescent="0.2">
      <c r="A82" s="251" t="s">
        <v>240</v>
      </c>
      <c r="B82" s="248" t="s">
        <v>241</v>
      </c>
      <c r="C82" s="351"/>
      <c r="D82" s="148"/>
    </row>
    <row r="83" spans="1:4" s="246" customFormat="1" ht="12" customHeight="1" thickBot="1" x14ac:dyDescent="0.25">
      <c r="A83" s="252" t="s">
        <v>242</v>
      </c>
      <c r="B83" s="140" t="s">
        <v>243</v>
      </c>
      <c r="C83" s="351"/>
      <c r="D83" s="148"/>
    </row>
    <row r="84" spans="1:4" s="246" customFormat="1" ht="12" customHeight="1" thickBot="1" x14ac:dyDescent="0.25">
      <c r="A84" s="293" t="s">
        <v>244</v>
      </c>
      <c r="B84" s="138" t="s">
        <v>379</v>
      </c>
      <c r="C84" s="354"/>
      <c r="D84" s="291"/>
    </row>
    <row r="85" spans="1:4" s="246" customFormat="1" ht="13.5" customHeight="1" thickBot="1" x14ac:dyDescent="0.25">
      <c r="A85" s="293" t="s">
        <v>246</v>
      </c>
      <c r="B85" s="138" t="s">
        <v>245</v>
      </c>
      <c r="C85" s="354"/>
      <c r="D85" s="291"/>
    </row>
    <row r="86" spans="1:4" s="246" customFormat="1" ht="15.75" customHeight="1" thickBot="1" x14ac:dyDescent="0.25">
      <c r="A86" s="293" t="s">
        <v>258</v>
      </c>
      <c r="B86" s="253" t="s">
        <v>382</v>
      </c>
      <c r="C86" s="346">
        <f>+C63+C67+C72+C75+C79+C85+C84</f>
        <v>0</v>
      </c>
      <c r="D86" s="149">
        <f>+D63+D67+D72+D75+D79+D85+D84</f>
        <v>0</v>
      </c>
    </row>
    <row r="87" spans="1:4" s="246" customFormat="1" ht="16.5" customHeight="1" thickBot="1" x14ac:dyDescent="0.25">
      <c r="A87" s="294" t="s">
        <v>381</v>
      </c>
      <c r="B87" s="254" t="s">
        <v>383</v>
      </c>
      <c r="C87" s="346">
        <f>+C62+C86</f>
        <v>12238</v>
      </c>
      <c r="D87" s="149">
        <f>+D62+D86</f>
        <v>12318</v>
      </c>
    </row>
    <row r="88" spans="1:4" s="246" customFormat="1" ht="83.25" customHeight="1" x14ac:dyDescent="0.2">
      <c r="A88" s="3"/>
      <c r="B88" s="4"/>
      <c r="C88" s="4"/>
      <c r="D88" s="150"/>
    </row>
    <row r="89" spans="1:4" ht="16.5" customHeight="1" x14ac:dyDescent="0.25">
      <c r="A89" s="444" t="s">
        <v>36</v>
      </c>
      <c r="B89" s="444"/>
      <c r="C89" s="444"/>
      <c r="D89" s="444"/>
    </row>
    <row r="90" spans="1:4" s="255" customFormat="1" ht="16.5" customHeight="1" thickBot="1" x14ac:dyDescent="0.3">
      <c r="A90" s="445" t="s">
        <v>92</v>
      </c>
      <c r="B90" s="445"/>
      <c r="C90" s="335"/>
      <c r="D90" s="76" t="s">
        <v>137</v>
      </c>
    </row>
    <row r="91" spans="1:4" ht="38.1" customHeight="1" thickBot="1" x14ac:dyDescent="0.3">
      <c r="A91" s="21" t="s">
        <v>55</v>
      </c>
      <c r="B91" s="332" t="s">
        <v>37</v>
      </c>
      <c r="C91" s="22" t="s">
        <v>464</v>
      </c>
      <c r="D91" s="29" t="str">
        <f>+D3</f>
        <v>2016. évi módosított előirányzat</v>
      </c>
    </row>
    <row r="92" spans="1:4" s="245" customFormat="1" ht="12" customHeight="1" thickBot="1" x14ac:dyDescent="0.25">
      <c r="A92" s="26"/>
      <c r="B92" s="333" t="s">
        <v>397</v>
      </c>
      <c r="C92" s="27" t="s">
        <v>398</v>
      </c>
      <c r="D92" s="28" t="s">
        <v>399</v>
      </c>
    </row>
    <row r="93" spans="1:4" ht="12" customHeight="1" thickBot="1" x14ac:dyDescent="0.3">
      <c r="A93" s="20" t="s">
        <v>8</v>
      </c>
      <c r="B93" s="357" t="s">
        <v>341</v>
      </c>
      <c r="C93" s="229">
        <f>C94+C95+C96+C97+C98+C111</f>
        <v>11538</v>
      </c>
      <c r="D93" s="142">
        <f>D94+D95+D96+D97+D98+D111</f>
        <v>11618</v>
      </c>
    </row>
    <row r="94" spans="1:4" ht="12" customHeight="1" x14ac:dyDescent="0.25">
      <c r="A94" s="15" t="s">
        <v>67</v>
      </c>
      <c r="B94" s="358" t="s">
        <v>38</v>
      </c>
      <c r="C94" s="317">
        <v>1776</v>
      </c>
      <c r="D94" s="144">
        <v>1776</v>
      </c>
    </row>
    <row r="95" spans="1:4" ht="12" customHeight="1" x14ac:dyDescent="0.25">
      <c r="A95" s="12" t="s">
        <v>68</v>
      </c>
      <c r="B95" s="359" t="s">
        <v>113</v>
      </c>
      <c r="C95" s="231">
        <v>479</v>
      </c>
      <c r="D95" s="145">
        <v>479</v>
      </c>
    </row>
    <row r="96" spans="1:4" ht="12" customHeight="1" x14ac:dyDescent="0.25">
      <c r="A96" s="12" t="s">
        <v>69</v>
      </c>
      <c r="B96" s="359" t="s">
        <v>86</v>
      </c>
      <c r="C96" s="233">
        <v>6473</v>
      </c>
      <c r="D96" s="147">
        <v>6473</v>
      </c>
    </row>
    <row r="97" spans="1:4" ht="12" customHeight="1" x14ac:dyDescent="0.25">
      <c r="A97" s="12" t="s">
        <v>70</v>
      </c>
      <c r="B97" s="362" t="s">
        <v>114</v>
      </c>
      <c r="C97" s="233"/>
      <c r="D97" s="147"/>
    </row>
    <row r="98" spans="1:4" ht="12" customHeight="1" x14ac:dyDescent="0.25">
      <c r="A98" s="12" t="s">
        <v>78</v>
      </c>
      <c r="B98" s="17" t="s">
        <v>115</v>
      </c>
      <c r="C98" s="233">
        <f>C110+C105</f>
        <v>2810</v>
      </c>
      <c r="D98" s="147">
        <f>D110+D105</f>
        <v>2890</v>
      </c>
    </row>
    <row r="99" spans="1:4" ht="12" customHeight="1" x14ac:dyDescent="0.25">
      <c r="A99" s="12" t="s">
        <v>71</v>
      </c>
      <c r="B99" s="359" t="s">
        <v>346</v>
      </c>
      <c r="C99" s="233"/>
      <c r="D99" s="147"/>
    </row>
    <row r="100" spans="1:4" ht="12" customHeight="1" x14ac:dyDescent="0.25">
      <c r="A100" s="12" t="s">
        <v>72</v>
      </c>
      <c r="B100" s="361" t="s">
        <v>345</v>
      </c>
      <c r="C100" s="233"/>
      <c r="D100" s="147"/>
    </row>
    <row r="101" spans="1:4" ht="12" customHeight="1" x14ac:dyDescent="0.25">
      <c r="A101" s="12" t="s">
        <v>79</v>
      </c>
      <c r="B101" s="361" t="s">
        <v>344</v>
      </c>
      <c r="C101" s="233"/>
      <c r="D101" s="147"/>
    </row>
    <row r="102" spans="1:4" ht="12" customHeight="1" x14ac:dyDescent="0.25">
      <c r="A102" s="12" t="s">
        <v>80</v>
      </c>
      <c r="B102" s="370" t="s">
        <v>261</v>
      </c>
      <c r="C102" s="233"/>
      <c r="D102" s="147"/>
    </row>
    <row r="103" spans="1:4" ht="12" customHeight="1" x14ac:dyDescent="0.25">
      <c r="A103" s="12" t="s">
        <v>81</v>
      </c>
      <c r="B103" s="371" t="s">
        <v>262</v>
      </c>
      <c r="C103" s="233"/>
      <c r="D103" s="147"/>
    </row>
    <row r="104" spans="1:4" ht="12" customHeight="1" x14ac:dyDescent="0.25">
      <c r="A104" s="12" t="s">
        <v>82</v>
      </c>
      <c r="B104" s="371" t="s">
        <v>263</v>
      </c>
      <c r="C104" s="233"/>
      <c r="D104" s="147"/>
    </row>
    <row r="105" spans="1:4" ht="12" customHeight="1" x14ac:dyDescent="0.25">
      <c r="A105" s="12" t="s">
        <v>84</v>
      </c>
      <c r="B105" s="370" t="s">
        <v>264</v>
      </c>
      <c r="C105" s="233">
        <v>610</v>
      </c>
      <c r="D105" s="147">
        <v>610</v>
      </c>
    </row>
    <row r="106" spans="1:4" ht="12" customHeight="1" x14ac:dyDescent="0.25">
      <c r="A106" s="12" t="s">
        <v>116</v>
      </c>
      <c r="B106" s="370" t="s">
        <v>265</v>
      </c>
      <c r="C106" s="233"/>
      <c r="D106" s="147"/>
    </row>
    <row r="107" spans="1:4" ht="12" customHeight="1" x14ac:dyDescent="0.25">
      <c r="A107" s="12" t="s">
        <v>259</v>
      </c>
      <c r="B107" s="371" t="s">
        <v>266</v>
      </c>
      <c r="C107" s="233"/>
      <c r="D107" s="147"/>
    </row>
    <row r="108" spans="1:4" ht="12" customHeight="1" x14ac:dyDescent="0.25">
      <c r="A108" s="11" t="s">
        <v>260</v>
      </c>
      <c r="B108" s="361" t="s">
        <v>267</v>
      </c>
      <c r="C108" s="233"/>
      <c r="D108" s="147"/>
    </row>
    <row r="109" spans="1:4" ht="12" customHeight="1" x14ac:dyDescent="0.25">
      <c r="A109" s="12" t="s">
        <v>342</v>
      </c>
      <c r="B109" s="361" t="s">
        <v>268</v>
      </c>
      <c r="C109" s="233"/>
      <c r="D109" s="147"/>
    </row>
    <row r="110" spans="1:4" ht="12" customHeight="1" x14ac:dyDescent="0.25">
      <c r="A110" s="14" t="s">
        <v>343</v>
      </c>
      <c r="B110" s="361" t="s">
        <v>269</v>
      </c>
      <c r="C110" s="233">
        <v>2200</v>
      </c>
      <c r="D110" s="147">
        <v>2280</v>
      </c>
    </row>
    <row r="111" spans="1:4" ht="12" customHeight="1" x14ac:dyDescent="0.25">
      <c r="A111" s="12" t="s">
        <v>347</v>
      </c>
      <c r="B111" s="362" t="s">
        <v>39</v>
      </c>
      <c r="C111" s="231"/>
      <c r="D111" s="145"/>
    </row>
    <row r="112" spans="1:4" ht="12" customHeight="1" x14ac:dyDescent="0.25">
      <c r="A112" s="12" t="s">
        <v>348</v>
      </c>
      <c r="B112" s="359" t="s">
        <v>350</v>
      </c>
      <c r="C112" s="231"/>
      <c r="D112" s="145"/>
    </row>
    <row r="113" spans="1:4" ht="12" customHeight="1" thickBot="1" x14ac:dyDescent="0.3">
      <c r="A113" s="16" t="s">
        <v>349</v>
      </c>
      <c r="B113" s="363" t="s">
        <v>351</v>
      </c>
      <c r="C113" s="318"/>
      <c r="D113" s="151"/>
    </row>
    <row r="114" spans="1:4" ht="12" customHeight="1" thickBot="1" x14ac:dyDescent="0.3">
      <c r="A114" s="303" t="s">
        <v>9</v>
      </c>
      <c r="B114" s="364" t="s">
        <v>270</v>
      </c>
      <c r="C114" s="319">
        <f>+C115+C117+C119</f>
        <v>700</v>
      </c>
      <c r="D114" s="305">
        <f>+D115+D117+D119</f>
        <v>700</v>
      </c>
    </row>
    <row r="115" spans="1:4" ht="12" customHeight="1" x14ac:dyDescent="0.25">
      <c r="A115" s="13" t="s">
        <v>73</v>
      </c>
      <c r="B115" s="359" t="s">
        <v>136</v>
      </c>
      <c r="C115" s="232"/>
      <c r="D115" s="146"/>
    </row>
    <row r="116" spans="1:4" ht="12" customHeight="1" x14ac:dyDescent="0.25">
      <c r="A116" s="13" t="s">
        <v>74</v>
      </c>
      <c r="B116" s="360" t="s">
        <v>274</v>
      </c>
      <c r="C116" s="232"/>
      <c r="D116" s="146"/>
    </row>
    <row r="117" spans="1:4" ht="12" customHeight="1" x14ac:dyDescent="0.25">
      <c r="A117" s="13" t="s">
        <v>75</v>
      </c>
      <c r="B117" s="360" t="s">
        <v>117</v>
      </c>
      <c r="C117" s="231"/>
      <c r="D117" s="145"/>
    </row>
    <row r="118" spans="1:4" ht="12" customHeight="1" x14ac:dyDescent="0.25">
      <c r="A118" s="13" t="s">
        <v>76</v>
      </c>
      <c r="B118" s="360" t="s">
        <v>275</v>
      </c>
      <c r="C118" s="231"/>
      <c r="D118" s="145"/>
    </row>
    <row r="119" spans="1:4" ht="12" customHeight="1" x14ac:dyDescent="0.25">
      <c r="A119" s="13" t="s">
        <v>77</v>
      </c>
      <c r="B119" s="356" t="s">
        <v>139</v>
      </c>
      <c r="C119" s="231">
        <f>C127</f>
        <v>700</v>
      </c>
      <c r="D119" s="145">
        <f>D127</f>
        <v>700</v>
      </c>
    </row>
    <row r="120" spans="1:4" ht="12" customHeight="1" x14ac:dyDescent="0.25">
      <c r="A120" s="13" t="s">
        <v>83</v>
      </c>
      <c r="B120" s="355" t="s">
        <v>335</v>
      </c>
      <c r="C120" s="231"/>
      <c r="D120" s="145"/>
    </row>
    <row r="121" spans="1:4" ht="12" customHeight="1" x14ac:dyDescent="0.25">
      <c r="A121" s="13" t="s">
        <v>85</v>
      </c>
      <c r="B121" s="372" t="s">
        <v>280</v>
      </c>
      <c r="C121" s="231"/>
      <c r="D121" s="145"/>
    </row>
    <row r="122" spans="1:4" x14ac:dyDescent="0.25">
      <c r="A122" s="13" t="s">
        <v>118</v>
      </c>
      <c r="B122" s="371" t="s">
        <v>263</v>
      </c>
      <c r="C122" s="231"/>
      <c r="D122" s="145"/>
    </row>
    <row r="123" spans="1:4" ht="12" customHeight="1" x14ac:dyDescent="0.25">
      <c r="A123" s="13" t="s">
        <v>119</v>
      </c>
      <c r="B123" s="371" t="s">
        <v>279</v>
      </c>
      <c r="C123" s="231"/>
      <c r="D123" s="145"/>
    </row>
    <row r="124" spans="1:4" ht="12" customHeight="1" x14ac:dyDescent="0.25">
      <c r="A124" s="13" t="s">
        <v>120</v>
      </c>
      <c r="B124" s="371" t="s">
        <v>278</v>
      </c>
      <c r="C124" s="231"/>
      <c r="D124" s="145"/>
    </row>
    <row r="125" spans="1:4" ht="12" customHeight="1" x14ac:dyDescent="0.25">
      <c r="A125" s="13" t="s">
        <v>271</v>
      </c>
      <c r="B125" s="371" t="s">
        <v>266</v>
      </c>
      <c r="C125" s="231"/>
      <c r="D125" s="145"/>
    </row>
    <row r="126" spans="1:4" ht="12" customHeight="1" x14ac:dyDescent="0.25">
      <c r="A126" s="13" t="s">
        <v>272</v>
      </c>
      <c r="B126" s="371" t="s">
        <v>277</v>
      </c>
      <c r="C126" s="231"/>
      <c r="D126" s="145"/>
    </row>
    <row r="127" spans="1:4" ht="16.5" thickBot="1" x14ac:dyDescent="0.3">
      <c r="A127" s="11" t="s">
        <v>273</v>
      </c>
      <c r="B127" s="371" t="s">
        <v>276</v>
      </c>
      <c r="C127" s="233">
        <v>700</v>
      </c>
      <c r="D127" s="147">
        <v>700</v>
      </c>
    </row>
    <row r="128" spans="1:4" ht="12" customHeight="1" thickBot="1" x14ac:dyDescent="0.3">
      <c r="A128" s="18" t="s">
        <v>10</v>
      </c>
      <c r="B128" s="367" t="s">
        <v>352</v>
      </c>
      <c r="C128" s="230">
        <f>+C93+C114</f>
        <v>12238</v>
      </c>
      <c r="D128" s="143">
        <f>+D93+D114</f>
        <v>12318</v>
      </c>
    </row>
    <row r="129" spans="1:4" ht="12" customHeight="1" thickBot="1" x14ac:dyDescent="0.3">
      <c r="A129" s="18" t="s">
        <v>11</v>
      </c>
      <c r="B129" s="367" t="s">
        <v>353</v>
      </c>
      <c r="C129" s="230">
        <f>+C130+C131+C132</f>
        <v>0</v>
      </c>
      <c r="D129" s="143">
        <f>+D130+D131+D132</f>
        <v>0</v>
      </c>
    </row>
    <row r="130" spans="1:4" ht="12" customHeight="1" x14ac:dyDescent="0.25">
      <c r="A130" s="13" t="s">
        <v>175</v>
      </c>
      <c r="B130" s="360" t="s">
        <v>360</v>
      </c>
      <c r="C130" s="231"/>
      <c r="D130" s="145"/>
    </row>
    <row r="131" spans="1:4" ht="12" customHeight="1" x14ac:dyDescent="0.25">
      <c r="A131" s="13" t="s">
        <v>176</v>
      </c>
      <c r="B131" s="360" t="s">
        <v>361</v>
      </c>
      <c r="C131" s="231"/>
      <c r="D131" s="145"/>
    </row>
    <row r="132" spans="1:4" ht="12" customHeight="1" thickBot="1" x14ac:dyDescent="0.3">
      <c r="A132" s="11" t="s">
        <v>177</v>
      </c>
      <c r="B132" s="360" t="s">
        <v>362</v>
      </c>
      <c r="C132" s="231"/>
      <c r="D132" s="145"/>
    </row>
    <row r="133" spans="1:4" ht="12" customHeight="1" thickBot="1" x14ac:dyDescent="0.3">
      <c r="A133" s="18" t="s">
        <v>12</v>
      </c>
      <c r="B133" s="367" t="s">
        <v>354</v>
      </c>
      <c r="C133" s="230">
        <f>SUM(C134:C139)</f>
        <v>0</v>
      </c>
      <c r="D133" s="143">
        <f>SUM(D134:D139)</f>
        <v>0</v>
      </c>
    </row>
    <row r="134" spans="1:4" ht="12" customHeight="1" x14ac:dyDescent="0.25">
      <c r="A134" s="13" t="s">
        <v>60</v>
      </c>
      <c r="B134" s="365" t="s">
        <v>363</v>
      </c>
      <c r="C134" s="231"/>
      <c r="D134" s="145"/>
    </row>
    <row r="135" spans="1:4" ht="12" customHeight="1" x14ac:dyDescent="0.25">
      <c r="A135" s="13" t="s">
        <v>61</v>
      </c>
      <c r="B135" s="365" t="s">
        <v>355</v>
      </c>
      <c r="C135" s="231"/>
      <c r="D135" s="145"/>
    </row>
    <row r="136" spans="1:4" ht="12" customHeight="1" x14ac:dyDescent="0.25">
      <c r="A136" s="13" t="s">
        <v>62</v>
      </c>
      <c r="B136" s="365" t="s">
        <v>356</v>
      </c>
      <c r="C136" s="231"/>
      <c r="D136" s="145"/>
    </row>
    <row r="137" spans="1:4" ht="12" customHeight="1" x14ac:dyDescent="0.25">
      <c r="A137" s="13" t="s">
        <v>105</v>
      </c>
      <c r="B137" s="365" t="s">
        <v>357</v>
      </c>
      <c r="C137" s="231"/>
      <c r="D137" s="145"/>
    </row>
    <row r="138" spans="1:4" ht="12" customHeight="1" x14ac:dyDescent="0.25">
      <c r="A138" s="13" t="s">
        <v>106</v>
      </c>
      <c r="B138" s="365" t="s">
        <v>358</v>
      </c>
      <c r="C138" s="231"/>
      <c r="D138" s="145"/>
    </row>
    <row r="139" spans="1:4" ht="12" customHeight="1" thickBot="1" x14ac:dyDescent="0.3">
      <c r="A139" s="11" t="s">
        <v>107</v>
      </c>
      <c r="B139" s="365" t="s">
        <v>359</v>
      </c>
      <c r="C139" s="231"/>
      <c r="D139" s="145"/>
    </row>
    <row r="140" spans="1:4" ht="12" customHeight="1" thickBot="1" x14ac:dyDescent="0.3">
      <c r="A140" s="18" t="s">
        <v>13</v>
      </c>
      <c r="B140" s="367" t="s">
        <v>367</v>
      </c>
      <c r="C140" s="237">
        <f>+C141+C142+C143+C144</f>
        <v>0</v>
      </c>
      <c r="D140" s="149">
        <f>+D141+D142+D143+D144</f>
        <v>0</v>
      </c>
    </row>
    <row r="141" spans="1:4" ht="12" customHeight="1" x14ac:dyDescent="0.25">
      <c r="A141" s="13" t="s">
        <v>63</v>
      </c>
      <c r="B141" s="365" t="s">
        <v>281</v>
      </c>
      <c r="C141" s="231"/>
      <c r="D141" s="145"/>
    </row>
    <row r="142" spans="1:4" ht="12" customHeight="1" x14ac:dyDescent="0.25">
      <c r="A142" s="13" t="s">
        <v>64</v>
      </c>
      <c r="B142" s="365" t="s">
        <v>282</v>
      </c>
      <c r="C142" s="231"/>
      <c r="D142" s="145"/>
    </row>
    <row r="143" spans="1:4" ht="12" customHeight="1" x14ac:dyDescent="0.25">
      <c r="A143" s="13" t="s">
        <v>195</v>
      </c>
      <c r="B143" s="365" t="s">
        <v>368</v>
      </c>
      <c r="C143" s="231"/>
      <c r="D143" s="145"/>
    </row>
    <row r="144" spans="1:4" ht="12" customHeight="1" thickBot="1" x14ac:dyDescent="0.3">
      <c r="A144" s="11" t="s">
        <v>196</v>
      </c>
      <c r="B144" s="366" t="s">
        <v>301</v>
      </c>
      <c r="C144" s="231"/>
      <c r="D144" s="145"/>
    </row>
    <row r="145" spans="1:10" ht="12" customHeight="1" thickBot="1" x14ac:dyDescent="0.3">
      <c r="A145" s="18" t="s">
        <v>14</v>
      </c>
      <c r="B145" s="367" t="s">
        <v>369</v>
      </c>
      <c r="C145" s="320">
        <f>SUM(C146:C150)</f>
        <v>0</v>
      </c>
      <c r="D145" s="152">
        <f>SUM(D146:D150)</f>
        <v>0</v>
      </c>
    </row>
    <row r="146" spans="1:10" ht="12" customHeight="1" x14ac:dyDescent="0.25">
      <c r="A146" s="13" t="s">
        <v>65</v>
      </c>
      <c r="B146" s="365" t="s">
        <v>364</v>
      </c>
      <c r="C146" s="231"/>
      <c r="D146" s="145"/>
    </row>
    <row r="147" spans="1:10" ht="12" customHeight="1" x14ac:dyDescent="0.25">
      <c r="A147" s="13" t="s">
        <v>66</v>
      </c>
      <c r="B147" s="365" t="s">
        <v>371</v>
      </c>
      <c r="C147" s="231"/>
      <c r="D147" s="145"/>
    </row>
    <row r="148" spans="1:10" ht="12" customHeight="1" x14ac:dyDescent="0.25">
      <c r="A148" s="13" t="s">
        <v>207</v>
      </c>
      <c r="B148" s="365" t="s">
        <v>366</v>
      </c>
      <c r="C148" s="231"/>
      <c r="D148" s="145"/>
    </row>
    <row r="149" spans="1:10" ht="12" customHeight="1" x14ac:dyDescent="0.25">
      <c r="A149" s="13" t="s">
        <v>208</v>
      </c>
      <c r="B149" s="365" t="s">
        <v>372</v>
      </c>
      <c r="C149" s="231"/>
      <c r="D149" s="145"/>
    </row>
    <row r="150" spans="1:10" ht="12" customHeight="1" thickBot="1" x14ac:dyDescent="0.3">
      <c r="A150" s="13" t="s">
        <v>370</v>
      </c>
      <c r="B150" s="365" t="s">
        <v>373</v>
      </c>
      <c r="C150" s="231"/>
      <c r="D150" s="145"/>
    </row>
    <row r="151" spans="1:10" ht="12" customHeight="1" thickBot="1" x14ac:dyDescent="0.3">
      <c r="A151" s="18" t="s">
        <v>15</v>
      </c>
      <c r="B151" s="367" t="s">
        <v>374</v>
      </c>
      <c r="C151" s="321"/>
      <c r="D151" s="307"/>
    </row>
    <row r="152" spans="1:10" ht="12" customHeight="1" thickBot="1" x14ac:dyDescent="0.3">
      <c r="A152" s="18" t="s">
        <v>16</v>
      </c>
      <c r="B152" s="367" t="s">
        <v>375</v>
      </c>
      <c r="C152" s="321"/>
      <c r="D152" s="307"/>
    </row>
    <row r="153" spans="1:10" ht="15" customHeight="1" thickBot="1" x14ac:dyDescent="0.3">
      <c r="A153" s="18" t="s">
        <v>17</v>
      </c>
      <c r="B153" s="367" t="s">
        <v>377</v>
      </c>
      <c r="C153" s="322">
        <f>+C129+C133+C140+C145+C151+C152</f>
        <v>0</v>
      </c>
      <c r="D153" s="256">
        <f>+D129+D133+D140+D145+D151+D152</f>
        <v>0</v>
      </c>
      <c r="G153" s="257"/>
      <c r="H153" s="258"/>
      <c r="I153" s="258"/>
      <c r="J153" s="258"/>
    </row>
    <row r="154" spans="1:10" s="246" customFormat="1" ht="12.95" customHeight="1" thickBot="1" x14ac:dyDescent="0.25">
      <c r="A154" s="141" t="s">
        <v>18</v>
      </c>
      <c r="B154" s="368" t="s">
        <v>376</v>
      </c>
      <c r="C154" s="322">
        <f>+C128+C153</f>
        <v>12238</v>
      </c>
      <c r="D154" s="256">
        <f>+D128+D153</f>
        <v>12318</v>
      </c>
    </row>
    <row r="155" spans="1:10" ht="7.5" customHeight="1" x14ac:dyDescent="0.25"/>
    <row r="156" spans="1:10" x14ac:dyDescent="0.25">
      <c r="A156" s="446" t="s">
        <v>283</v>
      </c>
      <c r="B156" s="446"/>
      <c r="C156" s="446"/>
      <c r="D156" s="446"/>
    </row>
    <row r="157" spans="1:10" ht="15" customHeight="1" thickBot="1" x14ac:dyDescent="0.3">
      <c r="A157" s="443" t="s">
        <v>93</v>
      </c>
      <c r="B157" s="443"/>
      <c r="C157" s="334"/>
      <c r="D157" s="153" t="s">
        <v>137</v>
      </c>
    </row>
    <row r="158" spans="1:10" ht="13.5" customHeight="1" thickBot="1" x14ac:dyDescent="0.3">
      <c r="A158" s="18">
        <v>1</v>
      </c>
      <c r="B158" s="24" t="s">
        <v>378</v>
      </c>
      <c r="C158" s="369"/>
      <c r="D158" s="143">
        <f>+D62-D128</f>
        <v>0</v>
      </c>
      <c r="E158" s="259"/>
    </row>
    <row r="159" spans="1:10" ht="27.75" customHeight="1" thickBot="1" x14ac:dyDescent="0.3">
      <c r="A159" s="18" t="s">
        <v>9</v>
      </c>
      <c r="B159" s="24" t="s">
        <v>384</v>
      </c>
      <c r="C159" s="369"/>
      <c r="D159" s="143">
        <f>+D86-D153</f>
        <v>0</v>
      </c>
    </row>
  </sheetData>
  <mergeCells count="6">
    <mergeCell ref="A156:D156"/>
    <mergeCell ref="A157:B157"/>
    <mergeCell ref="A1:D1"/>
    <mergeCell ref="A2:B2"/>
    <mergeCell ref="A89:D89"/>
    <mergeCell ref="A90:B90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horizontalDpi="4294967294" r:id="rId1"/>
  <headerFooter alignWithMargins="0">
    <oddHeader>&amp;C&amp;"Times New Roman CE,Félkövér"&amp;12
Murakeresztúr Község Önkormányzat
2016. ÉVI KÖLTSÉGVETÉS
ÖNKÉNT VÁLLALT FELADATAINAK MÉRLEGE
&amp;R&amp;"Times New Roman CE,Félkövér dőlt"&amp;11 1.3. melléklet a 8/2016. (VI.25.)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3" zoomScale="115" zoomScaleNormal="115" zoomScaleSheetLayoutView="100" workbookViewId="0">
      <selection activeCell="H33" sqref="H33"/>
    </sheetView>
  </sheetViews>
  <sheetFormatPr defaultRowHeight="12.75" x14ac:dyDescent="0.2"/>
  <cols>
    <col min="1" max="1" width="6.83203125" style="38" customWidth="1"/>
    <col min="2" max="2" width="39.83203125" style="95" customWidth="1"/>
    <col min="3" max="3" width="14" style="95" customWidth="1"/>
    <col min="4" max="4" width="14.6640625" style="38" customWidth="1"/>
    <col min="5" max="5" width="44.83203125" style="38" customWidth="1"/>
    <col min="6" max="6" width="14" style="38" customWidth="1"/>
    <col min="7" max="7" width="13.6640625" style="38" customWidth="1"/>
    <col min="8" max="8" width="4.83203125" style="38" customWidth="1"/>
    <col min="9" max="16384" width="9.33203125" style="38"/>
  </cols>
  <sheetData>
    <row r="1" spans="1:8" ht="39.75" customHeight="1" x14ac:dyDescent="0.2">
      <c r="B1" s="164" t="s">
        <v>97</v>
      </c>
      <c r="C1" s="164"/>
      <c r="D1" s="165"/>
      <c r="E1" s="165"/>
      <c r="F1" s="165"/>
      <c r="G1" s="165"/>
      <c r="H1" s="449" t="str">
        <f>+CONCATENATE("2.1. melléklet a 8/",LEFT(ÖSSZEFÜGGÉSEK!A5,4),". (VI. 25.) önkormányzati rendelethez")</f>
        <v>2.1. melléklet a 8/2016. (VI. 25.) önkormányzati rendelethez</v>
      </c>
    </row>
    <row r="2" spans="1:8" ht="14.25" thickBot="1" x14ac:dyDescent="0.25">
      <c r="G2" s="166" t="s">
        <v>47</v>
      </c>
      <c r="H2" s="449"/>
    </row>
    <row r="3" spans="1:8" ht="18" customHeight="1" thickBot="1" x14ac:dyDescent="0.25">
      <c r="A3" s="447" t="s">
        <v>55</v>
      </c>
      <c r="B3" s="167" t="s">
        <v>42</v>
      </c>
      <c r="C3" s="373"/>
      <c r="D3" s="168"/>
      <c r="E3" s="167" t="s">
        <v>43</v>
      </c>
      <c r="F3" s="396"/>
      <c r="G3" s="169"/>
      <c r="H3" s="449"/>
    </row>
    <row r="4" spans="1:8" s="170" customFormat="1" ht="35.25" customHeight="1" thickBot="1" x14ac:dyDescent="0.25">
      <c r="A4" s="448"/>
      <c r="B4" s="376" t="s">
        <v>48</v>
      </c>
      <c r="C4" s="97" t="s">
        <v>464</v>
      </c>
      <c r="D4" s="374" t="str">
        <f>+'1.1.sz.mell.'!D3</f>
        <v>2016. évi módosított előirányzat (2016.06. 25.)</v>
      </c>
      <c r="E4" s="96" t="s">
        <v>48</v>
      </c>
      <c r="F4" s="397" t="s">
        <v>464</v>
      </c>
      <c r="G4" s="35" t="str">
        <f>+D4</f>
        <v>2016. évi módosított előirányzat (2016.06. 25.)</v>
      </c>
      <c r="H4" s="449"/>
    </row>
    <row r="5" spans="1:8" s="175" customFormat="1" ht="12" customHeight="1" thickBot="1" x14ac:dyDescent="0.25">
      <c r="A5" s="171"/>
      <c r="B5" s="377" t="s">
        <v>397</v>
      </c>
      <c r="C5" s="173" t="s">
        <v>398</v>
      </c>
      <c r="D5" s="375" t="s">
        <v>399</v>
      </c>
      <c r="E5" s="172" t="s">
        <v>401</v>
      </c>
      <c r="F5" s="398" t="s">
        <v>400</v>
      </c>
      <c r="G5" s="174" t="s">
        <v>467</v>
      </c>
      <c r="H5" s="449"/>
    </row>
    <row r="6" spans="1:8" ht="12.95" customHeight="1" x14ac:dyDescent="0.2">
      <c r="A6" s="176" t="s">
        <v>8</v>
      </c>
      <c r="B6" s="378" t="s">
        <v>284</v>
      </c>
      <c r="C6" s="394">
        <v>127758</v>
      </c>
      <c r="D6" s="386">
        <v>128449</v>
      </c>
      <c r="E6" s="177" t="s">
        <v>49</v>
      </c>
      <c r="F6" s="400">
        <v>102200</v>
      </c>
      <c r="G6" s="207">
        <v>103100</v>
      </c>
      <c r="H6" s="449"/>
    </row>
    <row r="7" spans="1:8" ht="12.95" customHeight="1" x14ac:dyDescent="0.2">
      <c r="A7" s="178" t="s">
        <v>9</v>
      </c>
      <c r="B7" s="379" t="s">
        <v>285</v>
      </c>
      <c r="C7" s="155">
        <v>29729</v>
      </c>
      <c r="D7" s="387">
        <v>30038</v>
      </c>
      <c r="E7" s="179" t="s">
        <v>113</v>
      </c>
      <c r="F7" s="156">
        <v>24835</v>
      </c>
      <c r="G7" s="160">
        <v>25078</v>
      </c>
      <c r="H7" s="449"/>
    </row>
    <row r="8" spans="1:8" ht="12.95" customHeight="1" x14ac:dyDescent="0.2">
      <c r="A8" s="178" t="s">
        <v>10</v>
      </c>
      <c r="B8" s="379" t="s">
        <v>306</v>
      </c>
      <c r="C8" s="155"/>
      <c r="D8" s="387"/>
      <c r="E8" s="179" t="s">
        <v>142</v>
      </c>
      <c r="F8" s="156">
        <v>79870</v>
      </c>
      <c r="G8" s="160">
        <v>79870</v>
      </c>
      <c r="H8" s="449"/>
    </row>
    <row r="9" spans="1:8" ht="12.95" customHeight="1" x14ac:dyDescent="0.2">
      <c r="A9" s="178" t="s">
        <v>11</v>
      </c>
      <c r="B9" s="379" t="s">
        <v>104</v>
      </c>
      <c r="C9" s="155">
        <v>42420</v>
      </c>
      <c r="D9" s="387">
        <v>42420</v>
      </c>
      <c r="E9" s="179" t="s">
        <v>114</v>
      </c>
      <c r="F9" s="156">
        <v>4335</v>
      </c>
      <c r="G9" s="160">
        <v>4335</v>
      </c>
      <c r="H9" s="449"/>
    </row>
    <row r="10" spans="1:8" ht="12.95" customHeight="1" x14ac:dyDescent="0.2">
      <c r="A10" s="178" t="s">
        <v>12</v>
      </c>
      <c r="B10" s="180" t="s">
        <v>328</v>
      </c>
      <c r="C10" s="155">
        <v>32089</v>
      </c>
      <c r="D10" s="387">
        <v>32089</v>
      </c>
      <c r="E10" s="179" t="s">
        <v>115</v>
      </c>
      <c r="F10" s="156">
        <v>7139</v>
      </c>
      <c r="G10" s="160">
        <v>7219</v>
      </c>
      <c r="H10" s="449"/>
    </row>
    <row r="11" spans="1:8" ht="12.95" customHeight="1" x14ac:dyDescent="0.2">
      <c r="A11" s="178" t="s">
        <v>13</v>
      </c>
      <c r="B11" s="379" t="s">
        <v>286</v>
      </c>
      <c r="C11" s="155">
        <v>2185</v>
      </c>
      <c r="D11" s="388">
        <v>2185</v>
      </c>
      <c r="E11" s="179" t="s">
        <v>39</v>
      </c>
      <c r="F11" s="156">
        <v>20463</v>
      </c>
      <c r="G11" s="160">
        <v>16610</v>
      </c>
      <c r="H11" s="449"/>
    </row>
    <row r="12" spans="1:8" ht="12.95" customHeight="1" x14ac:dyDescent="0.2">
      <c r="A12" s="178" t="s">
        <v>14</v>
      </c>
      <c r="B12" s="379" t="s">
        <v>385</v>
      </c>
      <c r="C12" s="155"/>
      <c r="D12" s="387"/>
      <c r="E12" s="33"/>
      <c r="F12" s="156"/>
      <c r="G12" s="160"/>
      <c r="H12" s="449"/>
    </row>
    <row r="13" spans="1:8" ht="12.95" customHeight="1" x14ac:dyDescent="0.2">
      <c r="A13" s="178" t="s">
        <v>15</v>
      </c>
      <c r="B13" s="380"/>
      <c r="C13" s="155"/>
      <c r="D13" s="387"/>
      <c r="E13" s="33"/>
      <c r="F13" s="156"/>
      <c r="G13" s="160"/>
      <c r="H13" s="449"/>
    </row>
    <row r="14" spans="1:8" ht="12.95" customHeight="1" x14ac:dyDescent="0.2">
      <c r="A14" s="178" t="s">
        <v>16</v>
      </c>
      <c r="B14" s="260"/>
      <c r="C14" s="155"/>
      <c r="D14" s="388"/>
      <c r="E14" s="33"/>
      <c r="F14" s="156"/>
      <c r="G14" s="160"/>
      <c r="H14" s="449"/>
    </row>
    <row r="15" spans="1:8" ht="12.95" customHeight="1" x14ac:dyDescent="0.2">
      <c r="A15" s="178" t="s">
        <v>17</v>
      </c>
      <c r="B15" s="380"/>
      <c r="C15" s="155"/>
      <c r="D15" s="387"/>
      <c r="E15" s="33"/>
      <c r="F15" s="156"/>
      <c r="G15" s="160"/>
      <c r="H15" s="449"/>
    </row>
    <row r="16" spans="1:8" ht="12.95" customHeight="1" x14ac:dyDescent="0.2">
      <c r="A16" s="178" t="s">
        <v>18</v>
      </c>
      <c r="B16" s="380"/>
      <c r="C16" s="155"/>
      <c r="D16" s="387"/>
      <c r="E16" s="33"/>
      <c r="F16" s="156"/>
      <c r="G16" s="160"/>
      <c r="H16" s="449"/>
    </row>
    <row r="17" spans="1:8" ht="12.95" customHeight="1" thickBot="1" x14ac:dyDescent="0.25">
      <c r="A17" s="178" t="s">
        <v>19</v>
      </c>
      <c r="B17" s="381"/>
      <c r="C17" s="157"/>
      <c r="D17" s="389"/>
      <c r="E17" s="33"/>
      <c r="F17" s="401"/>
      <c r="G17" s="161"/>
      <c r="H17" s="449"/>
    </row>
    <row r="18" spans="1:8" ht="15.95" customHeight="1" thickBot="1" x14ac:dyDescent="0.25">
      <c r="A18" s="181" t="s">
        <v>20</v>
      </c>
      <c r="B18" s="382" t="s">
        <v>386</v>
      </c>
      <c r="C18" s="158">
        <f>SUM(C6:C17)</f>
        <v>234181</v>
      </c>
      <c r="D18" s="390">
        <f>SUM(D6:D17)</f>
        <v>235181</v>
      </c>
      <c r="E18" s="66" t="s">
        <v>292</v>
      </c>
      <c r="F18" s="402">
        <f>SUM(F6:F17)</f>
        <v>238842</v>
      </c>
      <c r="G18" s="162">
        <f>SUM(G6:G17)</f>
        <v>236212</v>
      </c>
      <c r="H18" s="449"/>
    </row>
    <row r="19" spans="1:8" ht="12.95" customHeight="1" x14ac:dyDescent="0.2">
      <c r="A19" s="182" t="s">
        <v>21</v>
      </c>
      <c r="B19" s="383" t="s">
        <v>289</v>
      </c>
      <c r="C19" s="309">
        <f>+C20+C21+C22+C23</f>
        <v>25558</v>
      </c>
      <c r="D19" s="391">
        <f>+D20+D21+D22+D23</f>
        <v>25558</v>
      </c>
      <c r="E19" s="184" t="s">
        <v>121</v>
      </c>
      <c r="F19" s="403"/>
      <c r="G19" s="163"/>
      <c r="H19" s="449"/>
    </row>
    <row r="20" spans="1:8" ht="12.95" customHeight="1" x14ac:dyDescent="0.2">
      <c r="A20" s="185" t="s">
        <v>22</v>
      </c>
      <c r="B20" s="384" t="s">
        <v>134</v>
      </c>
      <c r="C20" s="52">
        <v>25558</v>
      </c>
      <c r="D20" s="71">
        <v>25558</v>
      </c>
      <c r="E20" s="184" t="s">
        <v>291</v>
      </c>
      <c r="F20" s="404"/>
      <c r="G20" s="53"/>
      <c r="H20" s="449"/>
    </row>
    <row r="21" spans="1:8" ht="12.95" customHeight="1" x14ac:dyDescent="0.2">
      <c r="A21" s="185" t="s">
        <v>23</v>
      </c>
      <c r="B21" s="384" t="s">
        <v>135</v>
      </c>
      <c r="C21" s="52"/>
      <c r="D21" s="71"/>
      <c r="E21" s="184" t="s">
        <v>95</v>
      </c>
      <c r="F21" s="404"/>
      <c r="G21" s="53"/>
      <c r="H21" s="449"/>
    </row>
    <row r="22" spans="1:8" ht="12.95" customHeight="1" x14ac:dyDescent="0.2">
      <c r="A22" s="185" t="s">
        <v>24</v>
      </c>
      <c r="B22" s="384" t="s">
        <v>140</v>
      </c>
      <c r="C22" s="52"/>
      <c r="D22" s="71"/>
      <c r="E22" s="184" t="s">
        <v>96</v>
      </c>
      <c r="F22" s="404"/>
      <c r="G22" s="53"/>
      <c r="H22" s="449"/>
    </row>
    <row r="23" spans="1:8" ht="12.95" customHeight="1" x14ac:dyDescent="0.2">
      <c r="A23" s="185" t="s">
        <v>25</v>
      </c>
      <c r="B23" s="384" t="s">
        <v>141</v>
      </c>
      <c r="C23" s="52"/>
      <c r="D23" s="71"/>
      <c r="E23" s="183" t="s">
        <v>143</v>
      </c>
      <c r="F23" s="404"/>
      <c r="G23" s="53"/>
      <c r="H23" s="449"/>
    </row>
    <row r="24" spans="1:8" ht="12.95" customHeight="1" x14ac:dyDescent="0.2">
      <c r="A24" s="185" t="s">
        <v>26</v>
      </c>
      <c r="B24" s="384" t="s">
        <v>290</v>
      </c>
      <c r="C24" s="186">
        <f>+C25+C26</f>
        <v>0</v>
      </c>
      <c r="D24" s="392">
        <f>+D25+D26</f>
        <v>0</v>
      </c>
      <c r="E24" s="184" t="s">
        <v>122</v>
      </c>
      <c r="F24" s="404"/>
      <c r="G24" s="53"/>
      <c r="H24" s="449"/>
    </row>
    <row r="25" spans="1:8" ht="12.95" customHeight="1" x14ac:dyDescent="0.2">
      <c r="A25" s="182" t="s">
        <v>27</v>
      </c>
      <c r="B25" s="383" t="s">
        <v>287</v>
      </c>
      <c r="C25" s="159"/>
      <c r="D25" s="393"/>
      <c r="E25" s="177" t="s">
        <v>368</v>
      </c>
      <c r="F25" s="403"/>
      <c r="G25" s="163"/>
      <c r="H25" s="449"/>
    </row>
    <row r="26" spans="1:8" ht="12.95" customHeight="1" x14ac:dyDescent="0.2">
      <c r="A26" s="185" t="s">
        <v>28</v>
      </c>
      <c r="B26" s="384" t="s">
        <v>288</v>
      </c>
      <c r="C26" s="52"/>
      <c r="D26" s="71"/>
      <c r="E26" s="179" t="s">
        <v>374</v>
      </c>
      <c r="F26" s="404"/>
      <c r="G26" s="53"/>
      <c r="H26" s="449"/>
    </row>
    <row r="27" spans="1:8" ht="12.95" customHeight="1" x14ac:dyDescent="0.2">
      <c r="A27" s="178" t="s">
        <v>29</v>
      </c>
      <c r="B27" s="384" t="s">
        <v>379</v>
      </c>
      <c r="C27" s="52"/>
      <c r="D27" s="71"/>
      <c r="E27" s="179" t="s">
        <v>375</v>
      </c>
      <c r="F27" s="404"/>
      <c r="G27" s="53"/>
      <c r="H27" s="449"/>
    </row>
    <row r="28" spans="1:8" ht="12.95" customHeight="1" thickBot="1" x14ac:dyDescent="0.25">
      <c r="A28" s="226" t="s">
        <v>30</v>
      </c>
      <c r="B28" s="383" t="s">
        <v>245</v>
      </c>
      <c r="C28" s="159"/>
      <c r="D28" s="393"/>
      <c r="E28" s="262" t="s">
        <v>456</v>
      </c>
      <c r="F28" s="403">
        <v>4586</v>
      </c>
      <c r="G28" s="163">
        <v>4586</v>
      </c>
      <c r="H28" s="449"/>
    </row>
    <row r="29" spans="1:8" ht="15.95" customHeight="1" thickBot="1" x14ac:dyDescent="0.25">
      <c r="A29" s="181" t="s">
        <v>31</v>
      </c>
      <c r="B29" s="382" t="s">
        <v>387</v>
      </c>
      <c r="C29" s="158">
        <f>+C19+C24+C27+C28</f>
        <v>25558</v>
      </c>
      <c r="D29" s="390">
        <f>+D19+D24+D27+D28</f>
        <v>25558</v>
      </c>
      <c r="E29" s="66" t="s">
        <v>389</v>
      </c>
      <c r="F29" s="402">
        <f>SUM(F19:F28)</f>
        <v>4586</v>
      </c>
      <c r="G29" s="162">
        <f>SUM(G19:G28)</f>
        <v>4586</v>
      </c>
      <c r="H29" s="449"/>
    </row>
    <row r="30" spans="1:8" ht="13.5" thickBot="1" x14ac:dyDescent="0.25">
      <c r="A30" s="181" t="s">
        <v>32</v>
      </c>
      <c r="B30" s="385" t="s">
        <v>388</v>
      </c>
      <c r="C30" s="395">
        <f>+C18+C29</f>
        <v>259739</v>
      </c>
      <c r="D30" s="188">
        <f>+D18+D29</f>
        <v>260739</v>
      </c>
      <c r="E30" s="187" t="s">
        <v>390</v>
      </c>
      <c r="F30" s="405">
        <f>+F18+F29</f>
        <v>243428</v>
      </c>
      <c r="G30" s="406">
        <f>+G18+G29</f>
        <v>240798</v>
      </c>
      <c r="H30" s="449"/>
    </row>
    <row r="31" spans="1:8" ht="13.5" thickBot="1" x14ac:dyDescent="0.25">
      <c r="A31" s="181" t="s">
        <v>33</v>
      </c>
      <c r="B31" s="385" t="s">
        <v>99</v>
      </c>
      <c r="C31" s="395">
        <f>IF(C18-F18&lt;0,F18-C18,"-")</f>
        <v>4661</v>
      </c>
      <c r="D31" s="188">
        <f>IF(D18-G18&lt;0,G18-D18,"-")</f>
        <v>1031</v>
      </c>
      <c r="E31" s="187" t="s">
        <v>100</v>
      </c>
      <c r="F31" s="405" t="str">
        <f>IF(C18-F18&gt;0,C18-F18,"-")</f>
        <v>-</v>
      </c>
      <c r="G31" s="406" t="str">
        <f>IF(D18-G18&gt;0,D18-G18,"-")</f>
        <v>-</v>
      </c>
      <c r="H31" s="449"/>
    </row>
    <row r="32" spans="1:8" ht="13.5" thickBot="1" x14ac:dyDescent="0.25">
      <c r="A32" s="181" t="s">
        <v>34</v>
      </c>
      <c r="B32" s="385" t="s">
        <v>144</v>
      </c>
      <c r="C32" s="395" t="str">
        <f>IF(C18+C29-F30&lt;0,E30-(C18+C29),"-")</f>
        <v>-</v>
      </c>
      <c r="D32" s="188" t="str">
        <f>IF(D18+D29-G30&lt;0,G30-(D18+D29),"-")</f>
        <v>-</v>
      </c>
      <c r="E32" s="187" t="s">
        <v>145</v>
      </c>
      <c r="F32" s="405">
        <f>IF(C18+C29-F30&gt;0,C18+C29-F30,"-")</f>
        <v>16311</v>
      </c>
      <c r="G32" s="406">
        <f>IF(D18+D29-G30&gt;0,D18+D29-G30,"-")</f>
        <v>19941</v>
      </c>
      <c r="H32" s="449"/>
    </row>
    <row r="33" spans="2:6" ht="18.75" x14ac:dyDescent="0.2">
      <c r="B33" s="450"/>
      <c r="C33" s="450"/>
      <c r="D33" s="450"/>
      <c r="E33" s="450"/>
      <c r="F33" s="399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horizontalDpi="4294967294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1" zoomScaleNormal="100" zoomScaleSheetLayoutView="115" workbookViewId="0">
      <selection activeCell="H34" sqref="H34"/>
    </sheetView>
  </sheetViews>
  <sheetFormatPr defaultRowHeight="12.75" x14ac:dyDescent="0.2"/>
  <cols>
    <col min="1" max="1" width="6.83203125" style="38" customWidth="1"/>
    <col min="2" max="2" width="45.5" style="95" customWidth="1"/>
    <col min="3" max="3" width="13.33203125" style="95" customWidth="1"/>
    <col min="4" max="4" width="13.6640625" style="38" customWidth="1"/>
    <col min="5" max="5" width="42" style="38" customWidth="1"/>
    <col min="6" max="6" width="14.1640625" style="38" customWidth="1"/>
    <col min="7" max="7" width="13.6640625" style="38" customWidth="1"/>
    <col min="8" max="8" width="4.83203125" style="38" customWidth="1"/>
    <col min="9" max="16384" width="9.33203125" style="38"/>
  </cols>
  <sheetData>
    <row r="1" spans="1:8" ht="31.5" x14ac:dyDescent="0.2">
      <c r="B1" s="164" t="s">
        <v>98</v>
      </c>
      <c r="C1" s="164"/>
      <c r="D1" s="165"/>
      <c r="E1" s="165"/>
      <c r="F1" s="165"/>
      <c r="G1" s="165"/>
      <c r="H1" s="449" t="str">
        <f>+CONCATENATE("2.2. melléklet a 8/",LEFT(ÖSSZEFÜGGÉSEK!A5,4),". (VI. 25.) önkormányzati rendelethez")</f>
        <v>2.2. melléklet a 8/2016. (VI. 25.) önkormányzati rendelethez</v>
      </c>
    </row>
    <row r="2" spans="1:8" ht="14.25" thickBot="1" x14ac:dyDescent="0.25">
      <c r="G2" s="166" t="s">
        <v>47</v>
      </c>
      <c r="H2" s="449"/>
    </row>
    <row r="3" spans="1:8" ht="13.5" thickBot="1" x14ac:dyDescent="0.25">
      <c r="A3" s="451" t="s">
        <v>55</v>
      </c>
      <c r="B3" s="167" t="s">
        <v>42</v>
      </c>
      <c r="C3" s="373"/>
      <c r="D3" s="168"/>
      <c r="E3" s="167" t="s">
        <v>43</v>
      </c>
      <c r="F3" s="396"/>
      <c r="G3" s="169"/>
      <c r="H3" s="449"/>
    </row>
    <row r="4" spans="1:8" s="170" customFormat="1" ht="55.5" customHeight="1" thickBot="1" x14ac:dyDescent="0.25">
      <c r="A4" s="452"/>
      <c r="B4" s="96" t="s">
        <v>48</v>
      </c>
      <c r="C4" s="374" t="s">
        <v>468</v>
      </c>
      <c r="D4" s="97" t="str">
        <f>+'2.1.sz.mell  '!D4</f>
        <v>2016. évi módosított előirányzat (2016.06. 25.)</v>
      </c>
      <c r="E4" s="96" t="s">
        <v>48</v>
      </c>
      <c r="F4" s="374" t="s">
        <v>464</v>
      </c>
      <c r="G4" s="97" t="str">
        <f>+'2.1.sz.mell  '!D4</f>
        <v>2016. évi módosított előirányzat (2016.06. 25.)</v>
      </c>
      <c r="H4" s="449"/>
    </row>
    <row r="5" spans="1:8" s="170" customFormat="1" ht="13.5" thickBot="1" x14ac:dyDescent="0.25">
      <c r="A5" s="171"/>
      <c r="B5" s="172" t="s">
        <v>397</v>
      </c>
      <c r="C5" s="375" t="s">
        <v>398</v>
      </c>
      <c r="D5" s="173" t="s">
        <v>399</v>
      </c>
      <c r="E5" s="172" t="s">
        <v>401</v>
      </c>
      <c r="F5" s="398" t="s">
        <v>400</v>
      </c>
      <c r="G5" s="174" t="s">
        <v>467</v>
      </c>
      <c r="H5" s="449"/>
    </row>
    <row r="6" spans="1:8" ht="21.75" customHeight="1" x14ac:dyDescent="0.2">
      <c r="A6" s="176" t="s">
        <v>8</v>
      </c>
      <c r="B6" s="177" t="s">
        <v>293</v>
      </c>
      <c r="C6" s="154">
        <v>1475</v>
      </c>
      <c r="D6" s="154">
        <v>1475</v>
      </c>
      <c r="E6" s="177" t="s">
        <v>136</v>
      </c>
      <c r="F6" s="400">
        <v>3214</v>
      </c>
      <c r="G6" s="207">
        <v>3844</v>
      </c>
      <c r="H6" s="449"/>
    </row>
    <row r="7" spans="1:8" x14ac:dyDescent="0.2">
      <c r="A7" s="178" t="s">
        <v>9</v>
      </c>
      <c r="B7" s="179" t="s">
        <v>294</v>
      </c>
      <c r="C7" s="155"/>
      <c r="D7" s="155"/>
      <c r="E7" s="179" t="s">
        <v>299</v>
      </c>
      <c r="F7" s="156"/>
      <c r="G7" s="160"/>
      <c r="H7" s="449"/>
    </row>
    <row r="8" spans="1:8" ht="12.95" customHeight="1" x14ac:dyDescent="0.2">
      <c r="A8" s="178" t="s">
        <v>10</v>
      </c>
      <c r="B8" s="179" t="s">
        <v>3</v>
      </c>
      <c r="C8" s="155"/>
      <c r="D8" s="155"/>
      <c r="E8" s="179" t="s">
        <v>117</v>
      </c>
      <c r="F8" s="156">
        <v>14100</v>
      </c>
      <c r="G8" s="160">
        <v>17100</v>
      </c>
      <c r="H8" s="449"/>
    </row>
    <row r="9" spans="1:8" ht="12.95" customHeight="1" x14ac:dyDescent="0.2">
      <c r="A9" s="178" t="s">
        <v>11</v>
      </c>
      <c r="B9" s="179" t="s">
        <v>295</v>
      </c>
      <c r="C9" s="155">
        <v>278</v>
      </c>
      <c r="D9" s="155">
        <v>278</v>
      </c>
      <c r="E9" s="179" t="s">
        <v>300</v>
      </c>
      <c r="F9" s="156"/>
      <c r="G9" s="160"/>
      <c r="H9" s="449"/>
    </row>
    <row r="10" spans="1:8" ht="12.75" customHeight="1" x14ac:dyDescent="0.2">
      <c r="A10" s="178" t="s">
        <v>12</v>
      </c>
      <c r="B10" s="179" t="s">
        <v>296</v>
      </c>
      <c r="C10" s="155"/>
      <c r="D10" s="155"/>
      <c r="E10" s="179" t="s">
        <v>139</v>
      </c>
      <c r="F10" s="156">
        <v>750</v>
      </c>
      <c r="G10" s="160">
        <v>750</v>
      </c>
      <c r="H10" s="449"/>
    </row>
    <row r="11" spans="1:8" ht="12.95" customHeight="1" x14ac:dyDescent="0.2">
      <c r="A11" s="178" t="s">
        <v>13</v>
      </c>
      <c r="B11" s="179" t="s">
        <v>297</v>
      </c>
      <c r="C11" s="156"/>
      <c r="D11" s="156"/>
      <c r="E11" s="263"/>
      <c r="F11" s="156"/>
      <c r="G11" s="160"/>
      <c r="H11" s="449"/>
    </row>
    <row r="12" spans="1:8" ht="12.95" customHeight="1" x14ac:dyDescent="0.2">
      <c r="A12" s="178" t="s">
        <v>14</v>
      </c>
      <c r="B12" s="33"/>
      <c r="C12" s="155"/>
      <c r="D12" s="155"/>
      <c r="E12" s="263"/>
      <c r="F12" s="156"/>
      <c r="G12" s="160"/>
      <c r="H12" s="449"/>
    </row>
    <row r="13" spans="1:8" ht="12.95" customHeight="1" x14ac:dyDescent="0.2">
      <c r="A13" s="178" t="s">
        <v>15</v>
      </c>
      <c r="B13" s="33"/>
      <c r="C13" s="155"/>
      <c r="D13" s="155"/>
      <c r="E13" s="264"/>
      <c r="F13" s="156"/>
      <c r="G13" s="160"/>
      <c r="H13" s="449"/>
    </row>
    <row r="14" spans="1:8" ht="12.95" customHeight="1" x14ac:dyDescent="0.2">
      <c r="A14" s="178" t="s">
        <v>16</v>
      </c>
      <c r="B14" s="261"/>
      <c r="C14" s="156"/>
      <c r="D14" s="156"/>
      <c r="E14" s="263"/>
      <c r="F14" s="156"/>
      <c r="G14" s="160"/>
      <c r="H14" s="449"/>
    </row>
    <row r="15" spans="1:8" x14ac:dyDescent="0.2">
      <c r="A15" s="178" t="s">
        <v>17</v>
      </c>
      <c r="B15" s="33"/>
      <c r="C15" s="156"/>
      <c r="D15" s="156"/>
      <c r="E15" s="263"/>
      <c r="F15" s="156"/>
      <c r="G15" s="160"/>
      <c r="H15" s="449"/>
    </row>
    <row r="16" spans="1:8" ht="12.95" customHeight="1" thickBot="1" x14ac:dyDescent="0.25">
      <c r="A16" s="226" t="s">
        <v>18</v>
      </c>
      <c r="B16" s="262"/>
      <c r="C16" s="228"/>
      <c r="D16" s="228"/>
      <c r="E16" s="227" t="s">
        <v>39</v>
      </c>
      <c r="F16" s="228"/>
      <c r="G16" s="208"/>
      <c r="H16" s="449"/>
    </row>
    <row r="17" spans="1:8" ht="23.25" customHeight="1" thickBot="1" x14ac:dyDescent="0.25">
      <c r="A17" s="181" t="s">
        <v>19</v>
      </c>
      <c r="B17" s="66" t="s">
        <v>307</v>
      </c>
      <c r="C17" s="158">
        <f>+C6+C8+C9+C11+C12+C13+C14+C15+C16</f>
        <v>1753</v>
      </c>
      <c r="D17" s="158">
        <f>+D6+D8+D9+D11+D12+D13+D14+D15+D16</f>
        <v>1753</v>
      </c>
      <c r="E17" s="66" t="s">
        <v>308</v>
      </c>
      <c r="F17" s="402">
        <f>+F6+F8+F10+F11+F12+F13+F14+F15+F16</f>
        <v>18064</v>
      </c>
      <c r="G17" s="162">
        <f>+G6+G8+G10+G11+G12+G13+G14+G15+G16</f>
        <v>21694</v>
      </c>
      <c r="H17" s="449"/>
    </row>
    <row r="18" spans="1:8" ht="12.95" customHeight="1" x14ac:dyDescent="0.2">
      <c r="A18" s="176" t="s">
        <v>20</v>
      </c>
      <c r="B18" s="191" t="s">
        <v>157</v>
      </c>
      <c r="C18" s="198">
        <f>+C19+C20+C21+C22+C23</f>
        <v>0</v>
      </c>
      <c r="D18" s="198">
        <f>+D19+D20+D21+D22+D23</f>
        <v>0</v>
      </c>
      <c r="E18" s="184" t="s">
        <v>121</v>
      </c>
      <c r="F18" s="407"/>
      <c r="G18" s="51"/>
      <c r="H18" s="449"/>
    </row>
    <row r="19" spans="1:8" ht="12.95" customHeight="1" x14ac:dyDescent="0.2">
      <c r="A19" s="178" t="s">
        <v>21</v>
      </c>
      <c r="B19" s="192" t="s">
        <v>146</v>
      </c>
      <c r="C19" s="52"/>
      <c r="D19" s="52"/>
      <c r="E19" s="184" t="s">
        <v>124</v>
      </c>
      <c r="F19" s="404"/>
      <c r="G19" s="53"/>
      <c r="H19" s="449"/>
    </row>
    <row r="20" spans="1:8" ht="12.95" customHeight="1" x14ac:dyDescent="0.2">
      <c r="A20" s="176" t="s">
        <v>22</v>
      </c>
      <c r="B20" s="192" t="s">
        <v>147</v>
      </c>
      <c r="C20" s="52"/>
      <c r="D20" s="52"/>
      <c r="E20" s="184" t="s">
        <v>95</v>
      </c>
      <c r="F20" s="404"/>
      <c r="G20" s="53"/>
      <c r="H20" s="449"/>
    </row>
    <row r="21" spans="1:8" ht="12.95" customHeight="1" x14ac:dyDescent="0.2">
      <c r="A21" s="178" t="s">
        <v>23</v>
      </c>
      <c r="B21" s="192" t="s">
        <v>148</v>
      </c>
      <c r="C21" s="52"/>
      <c r="D21" s="52"/>
      <c r="E21" s="184" t="s">
        <v>96</v>
      </c>
      <c r="F21" s="404"/>
      <c r="G21" s="53"/>
      <c r="H21" s="449"/>
    </row>
    <row r="22" spans="1:8" ht="12.95" customHeight="1" x14ac:dyDescent="0.2">
      <c r="A22" s="176" t="s">
        <v>24</v>
      </c>
      <c r="B22" s="192" t="s">
        <v>149</v>
      </c>
      <c r="C22" s="52"/>
      <c r="D22" s="52"/>
      <c r="E22" s="183" t="s">
        <v>143</v>
      </c>
      <c r="F22" s="404"/>
      <c r="G22" s="53"/>
      <c r="H22" s="449"/>
    </row>
    <row r="23" spans="1:8" ht="12.95" customHeight="1" x14ac:dyDescent="0.2">
      <c r="A23" s="178" t="s">
        <v>25</v>
      </c>
      <c r="B23" s="193" t="s">
        <v>150</v>
      </c>
      <c r="C23" s="52"/>
      <c r="D23" s="52"/>
      <c r="E23" s="184" t="s">
        <v>125</v>
      </c>
      <c r="F23" s="404"/>
      <c r="G23" s="53"/>
      <c r="H23" s="449"/>
    </row>
    <row r="24" spans="1:8" ht="12.95" customHeight="1" x14ac:dyDescent="0.2">
      <c r="A24" s="176" t="s">
        <v>26</v>
      </c>
      <c r="B24" s="194" t="s">
        <v>151</v>
      </c>
      <c r="C24" s="186">
        <f>+C25+C26+C27+C28+C29</f>
        <v>0</v>
      </c>
      <c r="D24" s="186">
        <f>+D25+D26+D27+D28+D29</f>
        <v>0</v>
      </c>
      <c r="E24" s="195" t="s">
        <v>123</v>
      </c>
      <c r="F24" s="404"/>
      <c r="G24" s="53"/>
      <c r="H24" s="449"/>
    </row>
    <row r="25" spans="1:8" ht="12.95" customHeight="1" x14ac:dyDescent="0.2">
      <c r="A25" s="178" t="s">
        <v>27</v>
      </c>
      <c r="B25" s="193" t="s">
        <v>152</v>
      </c>
      <c r="C25" s="52"/>
      <c r="D25" s="52"/>
      <c r="E25" s="195" t="s">
        <v>301</v>
      </c>
      <c r="F25" s="404"/>
      <c r="G25" s="53"/>
      <c r="H25" s="449"/>
    </row>
    <row r="26" spans="1:8" ht="12.95" customHeight="1" x14ac:dyDescent="0.2">
      <c r="A26" s="176" t="s">
        <v>28</v>
      </c>
      <c r="B26" s="193" t="s">
        <v>153</v>
      </c>
      <c r="C26" s="52"/>
      <c r="D26" s="52"/>
      <c r="E26" s="190"/>
      <c r="F26" s="404"/>
      <c r="G26" s="53"/>
      <c r="H26" s="449"/>
    </row>
    <row r="27" spans="1:8" ht="12.95" customHeight="1" x14ac:dyDescent="0.2">
      <c r="A27" s="178" t="s">
        <v>29</v>
      </c>
      <c r="B27" s="192" t="s">
        <v>154</v>
      </c>
      <c r="C27" s="52"/>
      <c r="D27" s="52"/>
      <c r="E27" s="64"/>
      <c r="F27" s="404"/>
      <c r="G27" s="53"/>
      <c r="H27" s="449"/>
    </row>
    <row r="28" spans="1:8" ht="12.95" customHeight="1" x14ac:dyDescent="0.2">
      <c r="A28" s="176" t="s">
        <v>30</v>
      </c>
      <c r="B28" s="196" t="s">
        <v>155</v>
      </c>
      <c r="C28" s="52"/>
      <c r="D28" s="52"/>
      <c r="E28" s="33"/>
      <c r="F28" s="404"/>
      <c r="G28" s="53"/>
      <c r="H28" s="449"/>
    </row>
    <row r="29" spans="1:8" ht="12.95" customHeight="1" thickBot="1" x14ac:dyDescent="0.25">
      <c r="A29" s="178" t="s">
        <v>31</v>
      </c>
      <c r="B29" s="197" t="s">
        <v>156</v>
      </c>
      <c r="C29" s="52"/>
      <c r="D29" s="52"/>
      <c r="E29" s="64"/>
      <c r="F29" s="404"/>
      <c r="G29" s="53"/>
      <c r="H29" s="449"/>
    </row>
    <row r="30" spans="1:8" ht="27" customHeight="1" thickBot="1" x14ac:dyDescent="0.25">
      <c r="A30" s="181" t="s">
        <v>32</v>
      </c>
      <c r="B30" s="66" t="s">
        <v>298</v>
      </c>
      <c r="C30" s="390">
        <f>+C18+C24</f>
        <v>0</v>
      </c>
      <c r="D30" s="390">
        <f>+D18+D24</f>
        <v>0</v>
      </c>
      <c r="E30" s="66" t="s">
        <v>302</v>
      </c>
      <c r="F30" s="402">
        <f>SUM(F18:F29)</f>
        <v>0</v>
      </c>
      <c r="G30" s="162">
        <f>SUM(G18:G29)</f>
        <v>0</v>
      </c>
      <c r="H30" s="449"/>
    </row>
    <row r="31" spans="1:8" ht="13.5" thickBot="1" x14ac:dyDescent="0.25">
      <c r="A31" s="181" t="s">
        <v>33</v>
      </c>
      <c r="B31" s="187" t="s">
        <v>303</v>
      </c>
      <c r="C31" s="405">
        <f>+C17+C30</f>
        <v>1753</v>
      </c>
      <c r="D31" s="406">
        <f>+D17+D30</f>
        <v>1753</v>
      </c>
      <c r="E31" s="187" t="s">
        <v>304</v>
      </c>
      <c r="F31" s="405">
        <f>+F17+F30</f>
        <v>18064</v>
      </c>
      <c r="G31" s="406">
        <f>+G17+G30</f>
        <v>21694</v>
      </c>
      <c r="H31" s="449"/>
    </row>
    <row r="32" spans="1:8" ht="13.5" thickBot="1" x14ac:dyDescent="0.25">
      <c r="A32" s="181" t="s">
        <v>34</v>
      </c>
      <c r="B32" s="187" t="s">
        <v>99</v>
      </c>
      <c r="C32" s="405">
        <f>IF(C17-F17&lt;0,F17-C17,"-")</f>
        <v>16311</v>
      </c>
      <c r="D32" s="406">
        <f>IF(D17-G17&lt;0,G17-D17,"-")</f>
        <v>19941</v>
      </c>
      <c r="E32" s="187" t="s">
        <v>100</v>
      </c>
      <c r="F32" s="405" t="str">
        <f>IF(C17-F17&gt;0,C17-F17,"-")</f>
        <v>-</v>
      </c>
      <c r="G32" s="406" t="str">
        <f>IF(D17-G17&gt;0,D17-G17,"-")</f>
        <v>-</v>
      </c>
      <c r="H32" s="449"/>
    </row>
    <row r="33" spans="1:8" ht="13.5" thickBot="1" x14ac:dyDescent="0.25">
      <c r="A33" s="181" t="s">
        <v>35</v>
      </c>
      <c r="B33" s="187" t="s">
        <v>144</v>
      </c>
      <c r="C33" s="405" t="str">
        <f>IF(C17+C30-F26&lt;0,F26-(C17+C30),"-")</f>
        <v>-</v>
      </c>
      <c r="D33" s="406" t="str">
        <f>IF(D17+D30-G26&lt;0,G26-(D17+D30),"-")</f>
        <v>-</v>
      </c>
      <c r="E33" s="187" t="s">
        <v>145</v>
      </c>
      <c r="F33" s="405">
        <f>IF(C17+C30-F26&gt;0,C17+C30-F26,"-")</f>
        <v>1753</v>
      </c>
      <c r="G33" s="406">
        <f>IF(D17+D30-G26&gt;0,D17+D30-G26,"-")</f>
        <v>1753</v>
      </c>
      <c r="H33" s="449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horizontalDpi="4294967294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13" sqref="C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67" t="s">
        <v>90</v>
      </c>
      <c r="E1" s="70" t="s">
        <v>94</v>
      </c>
    </row>
    <row r="3" spans="1:5" x14ac:dyDescent="0.2">
      <c r="A3" s="72"/>
      <c r="B3" s="73"/>
      <c r="C3" s="72"/>
      <c r="D3" s="75"/>
      <c r="E3" s="73"/>
    </row>
    <row r="4" spans="1:5" ht="15.75" x14ac:dyDescent="0.25">
      <c r="A4" s="55" t="str">
        <f>+ÖSSZEFÜGGÉSEK!A5</f>
        <v>2016. évi előirányzat BEVÉTELEK</v>
      </c>
      <c r="B4" s="74"/>
      <c r="C4" s="81"/>
      <c r="D4" s="75"/>
      <c r="E4" s="73"/>
    </row>
    <row r="5" spans="1:5" x14ac:dyDescent="0.2">
      <c r="A5" s="72"/>
      <c r="B5" s="73"/>
      <c r="C5" s="72"/>
      <c r="D5" s="75"/>
      <c r="E5" s="73"/>
    </row>
    <row r="6" spans="1:5" x14ac:dyDescent="0.2">
      <c r="A6" s="72" t="s">
        <v>430</v>
      </c>
      <c r="B6" s="73">
        <f>+'1.1.sz.mell.'!D62</f>
        <v>236934</v>
      </c>
      <c r="C6" s="72" t="s">
        <v>391</v>
      </c>
      <c r="D6" s="75">
        <f>+'2.1.sz.mell  '!D18+'2.2.sz.mell  '!D17</f>
        <v>236934</v>
      </c>
      <c r="E6" s="73">
        <f t="shared" ref="E6:E15" si="0">+B6-D6</f>
        <v>0</v>
      </c>
    </row>
    <row r="7" spans="1:5" x14ac:dyDescent="0.2">
      <c r="A7" s="72" t="s">
        <v>431</v>
      </c>
      <c r="B7" s="73">
        <f>+'1.1.sz.mell.'!D86</f>
        <v>25558</v>
      </c>
      <c r="C7" s="72" t="s">
        <v>392</v>
      </c>
      <c r="D7" s="75">
        <f>+'2.1.sz.mell  '!D29+'2.2.sz.mell  '!D30</f>
        <v>25558</v>
      </c>
      <c r="E7" s="73">
        <f t="shared" si="0"/>
        <v>0</v>
      </c>
    </row>
    <row r="8" spans="1:5" x14ac:dyDescent="0.2">
      <c r="A8" s="72" t="s">
        <v>432</v>
      </c>
      <c r="B8" s="73">
        <f>+'1.1.sz.mell.'!D87</f>
        <v>262492</v>
      </c>
      <c r="C8" s="72" t="s">
        <v>393</v>
      </c>
      <c r="D8" s="75">
        <f>+'2.1.sz.mell  '!D30+'2.2.sz.mell  '!D31</f>
        <v>262492</v>
      </c>
      <c r="E8" s="73">
        <f t="shared" si="0"/>
        <v>0</v>
      </c>
    </row>
    <row r="9" spans="1:5" x14ac:dyDescent="0.2">
      <c r="A9" s="72"/>
      <c r="B9" s="73"/>
      <c r="C9" s="72"/>
      <c r="D9" s="75"/>
      <c r="E9" s="73"/>
    </row>
    <row r="10" spans="1:5" x14ac:dyDescent="0.2">
      <c r="A10" s="72"/>
      <c r="B10" s="73"/>
      <c r="C10" s="72"/>
      <c r="D10" s="75"/>
      <c r="E10" s="73"/>
    </row>
    <row r="11" spans="1:5" ht="15.75" x14ac:dyDescent="0.25">
      <c r="A11" s="55" t="str">
        <f>+ÖSSZEFÜGGÉSEK!A12</f>
        <v>2016. évi előirányzat KIADÁSOK</v>
      </c>
      <c r="B11" s="74"/>
      <c r="C11" s="81"/>
      <c r="D11" s="75"/>
      <c r="E11" s="73"/>
    </row>
    <row r="12" spans="1:5" x14ac:dyDescent="0.2">
      <c r="A12" s="72"/>
      <c r="B12" s="73"/>
      <c r="C12" s="72"/>
      <c r="D12" s="75"/>
      <c r="E12" s="73"/>
    </row>
    <row r="13" spans="1:5" x14ac:dyDescent="0.2">
      <c r="A13" s="72" t="s">
        <v>433</v>
      </c>
      <c r="B13" s="73">
        <f>+'1.1.sz.mell.'!D128</f>
        <v>257906</v>
      </c>
      <c r="C13" s="72" t="s">
        <v>469</v>
      </c>
      <c r="D13" s="75">
        <f>+'2.1.sz.mell  '!G18+'2.2.sz.mell  '!G17</f>
        <v>257906</v>
      </c>
      <c r="E13" s="73">
        <f t="shared" si="0"/>
        <v>0</v>
      </c>
    </row>
    <row r="14" spans="1:5" x14ac:dyDescent="0.2">
      <c r="A14" s="72" t="s">
        <v>434</v>
      </c>
      <c r="B14" s="73">
        <f>+'1.1.sz.mell.'!D153</f>
        <v>4586</v>
      </c>
      <c r="C14" s="72" t="s">
        <v>395</v>
      </c>
      <c r="D14" s="75">
        <f>+'2.1.sz.mell  '!G29+'2.2.sz.mell  '!G30</f>
        <v>4586</v>
      </c>
      <c r="E14" s="73">
        <f t="shared" si="0"/>
        <v>0</v>
      </c>
    </row>
    <row r="15" spans="1:5" x14ac:dyDescent="0.2">
      <c r="A15" s="72" t="s">
        <v>435</v>
      </c>
      <c r="B15" s="73">
        <f>+'1.1.sz.mell.'!D154</f>
        <v>262492</v>
      </c>
      <c r="C15" s="72" t="s">
        <v>396</v>
      </c>
      <c r="D15" s="75">
        <f>+'2.1.sz.mell  '!G30+'2.2.sz.mell  '!G31</f>
        <v>262492</v>
      </c>
      <c r="E15" s="73">
        <f t="shared" si="0"/>
        <v>0</v>
      </c>
    </row>
    <row r="16" spans="1:5" x14ac:dyDescent="0.2">
      <c r="A16" s="68"/>
      <c r="B16" s="68"/>
      <c r="C16" s="72"/>
      <c r="D16" s="75"/>
      <c r="E16" s="69"/>
    </row>
    <row r="17" spans="1:5" x14ac:dyDescent="0.2">
      <c r="A17" s="68"/>
      <c r="B17" s="68"/>
      <c r="C17" s="68"/>
      <c r="D17" s="68"/>
      <c r="E17" s="68"/>
    </row>
    <row r="18" spans="1:5" x14ac:dyDescent="0.2">
      <c r="A18" s="68"/>
      <c r="B18" s="68"/>
      <c r="C18" s="68"/>
      <c r="D18" s="68"/>
      <c r="E18" s="68"/>
    </row>
    <row r="19" spans="1:5" x14ac:dyDescent="0.2">
      <c r="A19" s="68"/>
      <c r="B19" s="68"/>
      <c r="C19" s="68"/>
      <c r="D19" s="68"/>
      <c r="E19" s="68"/>
    </row>
  </sheetData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7" sqref="B7"/>
    </sheetView>
  </sheetViews>
  <sheetFormatPr defaultRowHeight="15" x14ac:dyDescent="0.25"/>
  <cols>
    <col min="1" max="1" width="5.6640625" style="83" customWidth="1"/>
    <col min="2" max="2" width="68.6640625" style="83" customWidth="1"/>
    <col min="3" max="3" width="19.5" style="83" customWidth="1"/>
    <col min="4" max="16384" width="9.33203125" style="83"/>
  </cols>
  <sheetData>
    <row r="1" spans="1:4" ht="33" customHeight="1" x14ac:dyDescent="0.25">
      <c r="A1" s="453" t="s">
        <v>455</v>
      </c>
      <c r="B1" s="453"/>
      <c r="C1" s="453"/>
    </row>
    <row r="2" spans="1:4" ht="15.95" customHeight="1" thickBot="1" x14ac:dyDescent="0.3">
      <c r="A2" s="84"/>
      <c r="B2" s="84"/>
      <c r="C2" s="86" t="s">
        <v>41</v>
      </c>
      <c r="D2" s="85"/>
    </row>
    <row r="3" spans="1:4" ht="34.5" customHeight="1" thickBot="1" x14ac:dyDescent="0.3">
      <c r="A3" s="87" t="s">
        <v>6</v>
      </c>
      <c r="B3" s="88" t="s">
        <v>126</v>
      </c>
      <c r="C3" s="89" t="str">
        <f>+'1.1.sz.mell.'!D3</f>
        <v>2016. évi módosított előirányzat (2016.06. 25.)</v>
      </c>
    </row>
    <row r="4" spans="1:4" ht="15.75" thickBot="1" x14ac:dyDescent="0.3">
      <c r="A4" s="90"/>
      <c r="B4" s="324" t="s">
        <v>397</v>
      </c>
      <c r="C4" s="325" t="s">
        <v>398</v>
      </c>
    </row>
    <row r="5" spans="1:4" x14ac:dyDescent="0.25">
      <c r="A5" s="91" t="s">
        <v>8</v>
      </c>
      <c r="B5" s="202" t="s">
        <v>402</v>
      </c>
      <c r="C5" s="199">
        <v>41900</v>
      </c>
    </row>
    <row r="6" spans="1:4" ht="24.75" x14ac:dyDescent="0.25">
      <c r="A6" s="92" t="s">
        <v>9</v>
      </c>
      <c r="B6" s="220" t="s">
        <v>158</v>
      </c>
      <c r="C6" s="200">
        <v>7082</v>
      </c>
    </row>
    <row r="7" spans="1:4" x14ac:dyDescent="0.25">
      <c r="A7" s="92" t="s">
        <v>10</v>
      </c>
      <c r="B7" s="221" t="s">
        <v>403</v>
      </c>
      <c r="C7" s="200"/>
    </row>
    <row r="8" spans="1:4" ht="24.75" x14ac:dyDescent="0.25">
      <c r="A8" s="92" t="s">
        <v>11</v>
      </c>
      <c r="B8" s="221" t="s">
        <v>160</v>
      </c>
      <c r="C8" s="200"/>
    </row>
    <row r="9" spans="1:4" x14ac:dyDescent="0.25">
      <c r="A9" s="93" t="s">
        <v>12</v>
      </c>
      <c r="B9" s="221" t="s">
        <v>159</v>
      </c>
      <c r="C9" s="201">
        <v>520</v>
      </c>
    </row>
    <row r="10" spans="1:4" ht="15.75" thickBot="1" x14ac:dyDescent="0.3">
      <c r="A10" s="92" t="s">
        <v>13</v>
      </c>
      <c r="B10" s="222" t="s">
        <v>404</v>
      </c>
      <c r="C10" s="200"/>
    </row>
    <row r="11" spans="1:4" ht="15.75" thickBot="1" x14ac:dyDescent="0.3">
      <c r="A11" s="454" t="s">
        <v>127</v>
      </c>
      <c r="B11" s="455"/>
      <c r="C11" s="94">
        <f>SUM(C5:C10)</f>
        <v>49502</v>
      </c>
    </row>
    <row r="12" spans="1:4" ht="23.25" customHeight="1" x14ac:dyDescent="0.25">
      <c r="A12" s="456" t="s">
        <v>133</v>
      </c>
      <c r="B12" s="456"/>
      <c r="C12" s="456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4294967294" r:id="rId1"/>
  <headerFooter alignWithMargins="0">
    <oddHeader>&amp;R&amp;"Times New Roman CE,Félkövér dőlt"&amp;11 3. melléklet a 8/2016. (VI. 25.)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view="pageLayout" zoomScaleNormal="100" workbookViewId="0">
      <selection activeCell="F7" sqref="F7"/>
    </sheetView>
  </sheetViews>
  <sheetFormatPr defaultRowHeight="12.75" x14ac:dyDescent="0.2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8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5.5" customHeight="1" x14ac:dyDescent="0.2">
      <c r="A1" s="457" t="s">
        <v>0</v>
      </c>
      <c r="B1" s="457"/>
      <c r="C1" s="457"/>
      <c r="D1" s="457"/>
      <c r="E1" s="457"/>
      <c r="F1" s="457"/>
    </row>
    <row r="2" spans="1:6" ht="22.5" customHeight="1" thickBot="1" x14ac:dyDescent="0.3">
      <c r="A2" s="95"/>
      <c r="B2" s="38"/>
      <c r="C2" s="38"/>
      <c r="D2" s="38"/>
      <c r="E2" s="38"/>
      <c r="F2" s="34" t="s">
        <v>47</v>
      </c>
    </row>
    <row r="3" spans="1:6" s="32" customFormat="1" ht="44.25" customHeight="1" thickBot="1" x14ac:dyDescent="0.25">
      <c r="A3" s="96" t="s">
        <v>51</v>
      </c>
      <c r="B3" s="97" t="s">
        <v>52</v>
      </c>
      <c r="C3" s="97" t="s">
        <v>53</v>
      </c>
      <c r="D3" s="97" t="s">
        <v>464</v>
      </c>
      <c r="E3" s="97" t="str">
        <f>+'1.1.sz.mell.'!D3</f>
        <v>2016. évi módosított előirányzat (2016.06. 25.)</v>
      </c>
      <c r="F3" s="35" t="str">
        <f>+CONCATENATE(LEFT(ÖSSZEFÜGGÉSEK!A5,4),". utáni szükséglet")</f>
        <v>2016. utáni szükséglet</v>
      </c>
    </row>
    <row r="4" spans="1:6" s="38" customFormat="1" ht="12" customHeight="1" thickBot="1" x14ac:dyDescent="0.25">
      <c r="A4" s="36" t="s">
        <v>397</v>
      </c>
      <c r="B4" s="37" t="s">
        <v>398</v>
      </c>
      <c r="C4" s="37" t="s">
        <v>399</v>
      </c>
      <c r="D4" s="37" t="s">
        <v>401</v>
      </c>
      <c r="E4" s="37" t="s">
        <v>400</v>
      </c>
      <c r="F4" s="327" t="s">
        <v>448</v>
      </c>
    </row>
    <row r="5" spans="1:6" ht="15.95" customHeight="1" x14ac:dyDescent="0.2">
      <c r="A5" s="297" t="s">
        <v>457</v>
      </c>
      <c r="B5" s="23">
        <v>635</v>
      </c>
      <c r="C5" s="299" t="s">
        <v>454</v>
      </c>
      <c r="D5" s="23">
        <v>635</v>
      </c>
      <c r="E5" s="23">
        <v>635</v>
      </c>
      <c r="F5" s="39"/>
    </row>
    <row r="6" spans="1:6" ht="15.95" customHeight="1" x14ac:dyDescent="0.2">
      <c r="A6" s="297" t="s">
        <v>458</v>
      </c>
      <c r="B6" s="23">
        <v>650</v>
      </c>
      <c r="C6" s="299" t="s">
        <v>454</v>
      </c>
      <c r="D6" s="23">
        <v>650</v>
      </c>
      <c r="E6" s="23">
        <v>650</v>
      </c>
      <c r="F6" s="39"/>
    </row>
    <row r="7" spans="1:6" ht="15.95" customHeight="1" x14ac:dyDescent="0.2">
      <c r="A7" s="297" t="s">
        <v>459</v>
      </c>
      <c r="B7" s="23">
        <v>254</v>
      </c>
      <c r="C7" s="299" t="s">
        <v>454</v>
      </c>
      <c r="D7" s="23">
        <v>254</v>
      </c>
      <c r="E7" s="23">
        <v>254</v>
      </c>
      <c r="F7" s="39"/>
    </row>
    <row r="8" spans="1:6" ht="24" customHeight="1" x14ac:dyDescent="0.2">
      <c r="A8" s="298" t="s">
        <v>460</v>
      </c>
      <c r="B8" s="23">
        <v>645</v>
      </c>
      <c r="C8" s="299" t="s">
        <v>454</v>
      </c>
      <c r="D8" s="23">
        <v>645</v>
      </c>
      <c r="E8" s="23">
        <v>645</v>
      </c>
      <c r="F8" s="39"/>
    </row>
    <row r="9" spans="1:6" ht="15.95" customHeight="1" x14ac:dyDescent="0.2">
      <c r="A9" s="297" t="s">
        <v>461</v>
      </c>
      <c r="B9" s="23">
        <v>830</v>
      </c>
      <c r="C9" s="299" t="s">
        <v>454</v>
      </c>
      <c r="D9" s="23">
        <v>830</v>
      </c>
      <c r="E9" s="23">
        <v>830</v>
      </c>
      <c r="F9" s="39"/>
    </row>
    <row r="10" spans="1:6" ht="15.95" customHeight="1" x14ac:dyDescent="0.2">
      <c r="A10" s="297" t="s">
        <v>463</v>
      </c>
      <c r="B10" s="23">
        <v>100</v>
      </c>
      <c r="C10" s="299" t="s">
        <v>454</v>
      </c>
      <c r="D10" s="23">
        <v>100</v>
      </c>
      <c r="E10" s="23">
        <v>100</v>
      </c>
      <c r="F10" s="39"/>
    </row>
    <row r="11" spans="1:6" ht="15.95" customHeight="1" x14ac:dyDescent="0.2">
      <c r="A11" s="297" t="s">
        <v>470</v>
      </c>
      <c r="B11" s="23">
        <v>630</v>
      </c>
      <c r="C11" s="299" t="s">
        <v>454</v>
      </c>
      <c r="D11" s="23"/>
      <c r="E11" s="23">
        <v>630</v>
      </c>
      <c r="F11" s="39"/>
    </row>
    <row r="12" spans="1:6" ht="15.95" customHeight="1" x14ac:dyDescent="0.2">
      <c r="A12" s="329" t="s">
        <v>462</v>
      </c>
      <c r="B12" s="23">
        <v>100</v>
      </c>
      <c r="C12" s="299" t="s">
        <v>454</v>
      </c>
      <c r="D12" s="23">
        <v>100</v>
      </c>
      <c r="E12" s="23">
        <v>100</v>
      </c>
      <c r="F12" s="39"/>
    </row>
    <row r="13" spans="1:6" ht="15.95" customHeight="1" x14ac:dyDescent="0.2">
      <c r="A13" s="297"/>
      <c r="B13" s="23"/>
      <c r="C13" s="299"/>
      <c r="D13" s="23"/>
      <c r="E13" s="23"/>
      <c r="F13" s="39">
        <f t="shared" ref="F13:F21" si="0">B13-D13-E13</f>
        <v>0</v>
      </c>
    </row>
    <row r="14" spans="1:6" ht="15.95" customHeight="1" x14ac:dyDescent="0.2">
      <c r="A14" s="297"/>
      <c r="B14" s="23"/>
      <c r="C14" s="299"/>
      <c r="D14" s="23"/>
      <c r="E14" s="23"/>
      <c r="F14" s="39">
        <f t="shared" si="0"/>
        <v>0</v>
      </c>
    </row>
    <row r="15" spans="1:6" ht="15.95" customHeight="1" x14ac:dyDescent="0.2">
      <c r="A15" s="297"/>
      <c r="B15" s="23"/>
      <c r="C15" s="299"/>
      <c r="D15" s="23"/>
      <c r="E15" s="23"/>
      <c r="F15" s="39">
        <f t="shared" si="0"/>
        <v>0</v>
      </c>
    </row>
    <row r="16" spans="1:6" ht="15.95" customHeight="1" x14ac:dyDescent="0.2">
      <c r="A16" s="297"/>
      <c r="B16" s="23"/>
      <c r="C16" s="299"/>
      <c r="D16" s="23"/>
      <c r="E16" s="23"/>
      <c r="F16" s="39">
        <f t="shared" si="0"/>
        <v>0</v>
      </c>
    </row>
    <row r="17" spans="1:6" ht="15.95" customHeight="1" x14ac:dyDescent="0.2">
      <c r="A17" s="297"/>
      <c r="B17" s="23"/>
      <c r="C17" s="299"/>
      <c r="D17" s="23"/>
      <c r="E17" s="23"/>
      <c r="F17" s="39">
        <f t="shared" si="0"/>
        <v>0</v>
      </c>
    </row>
    <row r="18" spans="1:6" ht="15.95" customHeight="1" x14ac:dyDescent="0.2">
      <c r="A18" s="297"/>
      <c r="B18" s="23"/>
      <c r="C18" s="299"/>
      <c r="D18" s="23"/>
      <c r="E18" s="23"/>
      <c r="F18" s="39">
        <f t="shared" si="0"/>
        <v>0</v>
      </c>
    </row>
    <row r="19" spans="1:6" ht="15.95" customHeight="1" x14ac:dyDescent="0.2">
      <c r="A19" s="297"/>
      <c r="B19" s="23"/>
      <c r="C19" s="299"/>
      <c r="D19" s="23"/>
      <c r="E19" s="23"/>
      <c r="F19" s="39">
        <f t="shared" si="0"/>
        <v>0</v>
      </c>
    </row>
    <row r="20" spans="1:6" ht="15.95" customHeight="1" x14ac:dyDescent="0.2">
      <c r="A20" s="297"/>
      <c r="B20" s="23"/>
      <c r="C20" s="299"/>
      <c r="D20" s="23"/>
      <c r="E20" s="23"/>
      <c r="F20" s="39">
        <f t="shared" si="0"/>
        <v>0</v>
      </c>
    </row>
    <row r="21" spans="1:6" ht="15.95" customHeight="1" thickBot="1" x14ac:dyDescent="0.25">
      <c r="A21" s="297"/>
      <c r="B21" s="23"/>
      <c r="C21" s="299"/>
      <c r="D21" s="23"/>
      <c r="E21" s="23"/>
      <c r="F21" s="39">
        <f t="shared" si="0"/>
        <v>0</v>
      </c>
    </row>
    <row r="22" spans="1:6" s="42" customFormat="1" ht="18" customHeight="1" thickBot="1" x14ac:dyDescent="0.25">
      <c r="A22" s="98" t="s">
        <v>50</v>
      </c>
      <c r="B22" s="40">
        <f>SUM(B5:B21)</f>
        <v>3844</v>
      </c>
      <c r="C22" s="61"/>
      <c r="D22" s="40">
        <f>SUM(D5:D21)</f>
        <v>3214</v>
      </c>
      <c r="E22" s="40">
        <f>SUM(E5:E21)</f>
        <v>3844</v>
      </c>
      <c r="F22" s="41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4294967295" verticalDpi="300" r:id="rId1"/>
  <headerFooter alignWithMargins="0">
    <oddHeader>&amp;R&amp;"Times New Roman CE,Félkövér dőlt"&amp;11 4. melléklet a 8/2016. (VI. 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2016-06-24T10:55:10Z</cp:lastPrinted>
  <dcterms:created xsi:type="dcterms:W3CDTF">1999-10-30T10:30:45Z</dcterms:created>
  <dcterms:modified xsi:type="dcterms:W3CDTF">2016-06-24T10:55:21Z</dcterms:modified>
</cp:coreProperties>
</file>