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4" firstSheet="3" activeTab="10"/>
  </bookViews>
  <sheets>
    <sheet name="címrend" sheetId="1" r:id="rId1"/>
    <sheet name="1.Bev-kiad." sheetId="2" r:id="rId2"/>
    <sheet name="2.Műk." sheetId="3" r:id="rId3"/>
    <sheet name="3.Felh." sheetId="4" r:id="rId4"/>
    <sheet name="KÖH" sheetId="5" r:id="rId5"/>
    <sheet name="Köh bev" sheetId="6" r:id="rId6"/>
    <sheet name="4. Átadott p.eszk." sheetId="7" r:id="rId7"/>
    <sheet name="Cofog " sheetId="8" r:id="rId8"/>
    <sheet name="céltartalék" sheetId="9" r:id="rId9"/>
    <sheet name="beruházások" sheetId="10" r:id="rId10"/>
    <sheet name="felújítások" sheetId="11" r:id="rId11"/>
    <sheet name="létszám adatok" sheetId="12" r:id="rId12"/>
    <sheet name="EU-s projekt" sheetId="13" r:id="rId13"/>
    <sheet name="szociális " sheetId="14" r:id="rId14"/>
    <sheet name="kötelező feladazok" sheetId="15" r:id="rId15"/>
    <sheet name="gördülő tervezés" sheetId="16" r:id="rId16"/>
    <sheet name="költségvetési  hiány terv" sheetId="17" r:id="rId17"/>
  </sheets>
  <externalReferences>
    <externalReference r:id="rId20"/>
    <externalReference r:id="rId21"/>
    <externalReference r:id="rId22"/>
  </externalReferences>
  <definedNames>
    <definedName name="beruh">'[1]4.1. táj.'!#REF!</definedName>
    <definedName name="Excel_BuiltIn__FilterDatabase" localSheetId="1">'1.Bev-kiad.'!$A$1:$A$24</definedName>
    <definedName name="Excel_BuiltIn__FilterDatabase" localSheetId="2">'2.Műk.'!$A$2:$A$90</definedName>
    <definedName name="Excel_BuiltIn_Print_Area" localSheetId="1">'1.Bev-kiad.'!$A$1:$A$53</definedName>
    <definedName name="Excel_BuiltIn_Print_Area" localSheetId="2">'2.Műk.'!$A$2:$I$98</definedName>
    <definedName name="Excel_BuiltIn_Print_Area" localSheetId="2">'2.Műk.'!$A$2:$C$98</definedName>
    <definedName name="Excel_BuiltIn_Print_Area" localSheetId="3">'3.Felh.'!$A$2:$B$60</definedName>
    <definedName name="Excel_BuiltIn_Print_Area" localSheetId="6">'4. Átadott p.eszk.'!$B$1:$C$22</definedName>
    <definedName name="Excel_BuiltIn_Print_Area" localSheetId="6">'4. Átadott p.eszk.'!$B$1:$C$19</definedName>
    <definedName name="intézmények">'[2]4.1. táj.'!#REF!</definedName>
    <definedName name="_xlnm.Print_Area" localSheetId="1">'1.Bev-kiad.'!$A$1:$H$51</definedName>
    <definedName name="_xlnm.Print_Area" localSheetId="2">'2.Műk.'!$A$1:$N$98</definedName>
    <definedName name="_xlnm.Print_Area" localSheetId="3">'3.Felh.'!$A$2:$E$82</definedName>
    <definedName name="_xlnm.Print_Area" localSheetId="6">'4. Átadott p.eszk.'!$A$1:$C$29</definedName>
    <definedName name="qewrqewr">'[1]4.1. táj.'!#REF!</definedName>
    <definedName name="Z_ABF21C5C_6078_4D03_96DF_78390D4F8F84_.wvu.Cols" localSheetId="6">('4. Átadott p.eszk.'!#REF!,'4. Átadott p.eszk.'!$A$1:$HN$65480)</definedName>
    <definedName name="Z_ABF21C5C_6078_4D03_96DF_78390D4F8F84_.wvu.FilterData" localSheetId="1">'1.Bev-kiad.'!$A$1:$A$24</definedName>
    <definedName name="Z_ABF21C5C_6078_4D03_96DF_78390D4F8F84_.wvu.FilterData" localSheetId="2">'2.Műk.'!$A$2:$A$90</definedName>
    <definedName name="Z_ABF21C5C_6078_4D03_96DF_78390D4F8F84_.wvu.PrintArea" localSheetId="1">'1.Bev-kiad.'!$A$1:$A$51</definedName>
    <definedName name="Z_ABF21C5C_6078_4D03_96DF_78390D4F8F84_.wvu.PrintArea" localSheetId="2">'2.Műk.'!$A$2:$A$90</definedName>
    <definedName name="Z_ABF21C5C_6078_4D03_96DF_78390D4F8F84_.wvu.PrintArea" localSheetId="3">'3.Felh.'!$A$2:$A$48</definedName>
    <definedName name="Z_ABF21C5C_6078_4D03_96DF_78390D4F8F84_.wvu.PrintArea" localSheetId="6">'4. Átadott p.eszk.'!$B$1:$B$5</definedName>
    <definedName name="Z_ABF21C5C_6078_4D03_96DF_78390D4F8F84_.wvu.Rows" localSheetId="1">'1.Bev-kiad.'!#REF!</definedName>
    <definedName name="Z_ABF21C5C_6078_4D03_96DF_78390D4F8F84_.wvu.Rows" localSheetId="2">('2.Műk.'!$3:$3,'2.Műk.'!$33:$37,'2.Műk.'!#REF!,'2.Műk.'!#REF!,'2.Műk.'!#REF!,'2.Műk.'!#REF!,'2.Műk.'!#REF!,'2.Műk.'!#REF!,'2.Műk.'!#REF!)</definedName>
    <definedName name="Z_ABF21C5C_6078_4D03_96DF_78390D4F8F84_.wvu.Rows" localSheetId="3">('3.Felh.'!#REF!,'3.Felh.'!#REF!,'3.Felh.'!#REF!,'3.Felh.'!#REF!)</definedName>
    <definedName name="Z_ABF21C5C_6078_4D03_96DF_78390D4F8F84_.wvu.Rows" localSheetId="6">('4. Átadott p.eszk.'!#REF!,'4. Átadott p.eszk.'!#REF!,'4. Átadott p.eszk.'!#REF!,'4. Átadott p.eszk.'!#REF!,'4. Átadott p.eszk.'!#REF!)</definedName>
  </definedNames>
  <calcPr fullCalcOnLoad="1"/>
</workbook>
</file>

<file path=xl/sharedStrings.xml><?xml version="1.0" encoding="utf-8"?>
<sst xmlns="http://schemas.openxmlformats.org/spreadsheetml/2006/main" count="946" uniqueCount="570">
  <si>
    <t>ezer Ft-ban</t>
  </si>
  <si>
    <t>2015. évi eredeti előirányzat</t>
  </si>
  <si>
    <t>2016. évi eredeti előirányzat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</si>
  <si>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</si>
  <si>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</si>
  <si>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</si>
  <si>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</si>
  <si>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</si>
  <si>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</si>
  <si>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</si>
  <si>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</si>
  <si>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</si>
  <si>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</si>
  <si>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>B. Finanszírozási bevételek</t>
  </si>
  <si>
    <t>I.  Belföldi finanszírozás bevételei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</si>
  <si>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</si>
  <si>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</si>
  <si>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</si>
  <si>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</si>
  <si>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</si>
  <si>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</si>
  <si>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II. Külföldi finanszírozás bevételei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</si>
  <si>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</si>
  <si>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</si>
  <si>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</si>
  <si>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</si>
  <si>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3. Dologi kiadások</t>
  </si>
  <si>
    <t>4. Ellátottak pénzbeli juttatásai</t>
  </si>
  <si>
    <t>5. Egyéb működési célú kiadások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</si>
  <si>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</si>
  <si>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</si>
  <si>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</si>
  <si>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</si>
  <si>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</si>
  <si>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</si>
  <si>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</si>
  <si>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</si>
  <si>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</si>
  <si>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</si>
  <si>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B. Finanszírozási kiadások</t>
  </si>
  <si>
    <t>I.  Belföldi finanszírozás kiadásai</t>
  </si>
  <si>
    <t>1. Hitel-, kölcsöntörlesztés</t>
  </si>
  <si>
    <t>II. Külföldi finanszírozás kiadásai</t>
  </si>
  <si>
    <t>Kiadások összesen</t>
  </si>
  <si>
    <t xml:space="preserve">                                                                                              </t>
  </si>
  <si>
    <t>Működési bevételek - kiadások</t>
  </si>
  <si>
    <t>A. Működési költségvetési bevételek</t>
  </si>
  <si>
    <t>I. Működési célú támogatások államháztartáson belülről</t>
  </si>
  <si>
    <t>1. Önkormányzatok működési támogatásai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</si>
  <si>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</si>
  <si>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</si>
  <si>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</si>
  <si>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</si>
  <si>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</si>
  <si>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</si>
  <si>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</si>
  <si>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</si>
  <si>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</si>
  <si>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</si>
  <si>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</si>
  <si>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</si>
  <si>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</si>
  <si>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</si>
  <si>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</si>
  <si>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 xml:space="preserve">2. Egyéb működési célú támogatások bevételei államháztartáson belülről </t>
  </si>
  <si>
    <t>2.1. OEP finanszírozás (védőnői szolgálat)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</si>
  <si>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</si>
  <si>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</si>
  <si>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</si>
  <si>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</si>
  <si>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</si>
  <si>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</si>
  <si>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</si>
  <si>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</si>
  <si>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</si>
  <si>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</si>
  <si>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</si>
  <si>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</si>
  <si>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</si>
  <si>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</si>
  <si>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</si>
  <si>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</si>
  <si>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</si>
  <si>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</si>
  <si>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</si>
  <si>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</si>
  <si>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</si>
  <si>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</si>
  <si>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</si>
  <si>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</si>
  <si>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</si>
  <si>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</si>
  <si>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</si>
  <si>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</si>
  <si>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</si>
  <si>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1. Előző év működési célú maradvány igénybevétele (belső finanszírozás)</t>
  </si>
  <si>
    <t>2. Működési célú hitelfelvétel (külső finanszírozás)</t>
  </si>
  <si>
    <t>Működési bevételek összesen</t>
  </si>
  <si>
    <t xml:space="preserve">A. Működési költségvetési kiadások </t>
  </si>
  <si>
    <t>I. Személyi juttatások</t>
  </si>
  <si>
    <t>III. Dologi kiadások</t>
  </si>
  <si>
    <t>IV. Ellátottak pénzbeli juttatásai</t>
  </si>
  <si>
    <t>V. Egyéb működési célú kiadások</t>
  </si>
  <si>
    <t xml:space="preserve">2. Elvonások és befizetések </t>
  </si>
  <si>
    <t>3. Általános tartalék</t>
  </si>
  <si>
    <t>4. Működési célú tartalék</t>
  </si>
  <si>
    <t>B.Finanszírozási kiadások</t>
  </si>
  <si>
    <t>I. Belföldi finanszírozás kiadásai</t>
  </si>
  <si>
    <t>1. Működési célú hitel-, kölcsöntörlesztés</t>
  </si>
  <si>
    <t>Működési kiadások összesen</t>
  </si>
  <si>
    <t>Működési költségvetés egyenlege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</si>
  <si>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</si>
  <si>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</si>
  <si>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</si>
  <si>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</si>
  <si>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</si>
  <si>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</si>
  <si>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</si>
  <si>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</si>
  <si>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</si>
  <si>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</si>
  <si>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</si>
  <si>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</si>
  <si>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</si>
  <si>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</si>
  <si>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</si>
  <si>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</si>
  <si>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</si>
  <si>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</si>
  <si>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</si>
  <si>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</si>
  <si>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</si>
  <si>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</si>
  <si>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</si>
  <si>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</si>
  <si>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</si>
  <si>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</si>
  <si>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2.2. Gamesz</t>
  </si>
  <si>
    <t>II. Felújítások</t>
  </si>
  <si>
    <t>1. Önkormányzati felújítások</t>
  </si>
  <si>
    <t>III. Egyéb felhalmozási célú kiadások</t>
  </si>
  <si>
    <t>1. Felhalmozási célú visszatérítendő támogatások, kölcsönök nyújtása áht-n kívülre</t>
  </si>
  <si>
    <t>2. Felhalmozási célú tartalék</t>
  </si>
  <si>
    <t>1. Felhalmozási  célú hitel-, kölcsöntörlesztés</t>
  </si>
  <si>
    <t>Felhalmozási kiadások összesen</t>
  </si>
  <si>
    <t>Működési célú támogatások, pénzeszközátadások</t>
  </si>
  <si>
    <t>Egyéb működési célú kiadások összesen</t>
  </si>
  <si>
    <t>Beruházások</t>
  </si>
  <si>
    <t>Felújítások</t>
  </si>
  <si>
    <t>Összes kiadás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</si>
  <si>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</si>
  <si>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</si>
  <si>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</si>
  <si>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</si>
  <si>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</si>
  <si>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</si>
  <si>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</si>
  <si>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</si>
  <si>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</si>
  <si>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</si>
  <si>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</si>
  <si>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</si>
  <si>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</si>
  <si>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</si>
  <si>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</si>
  <si>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</si>
  <si>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</si>
  <si>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</si>
  <si>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</si>
  <si>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</si>
  <si>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</si>
  <si>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</si>
  <si>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</si>
  <si>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</si>
  <si>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</si>
  <si>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Közvilágítás</t>
  </si>
  <si>
    <t>2.  Munkaadókat terhelő járulékok és szociális hozzájárulási adó</t>
  </si>
  <si>
    <t>II. Munkaadókat terhelő járulékok és szociális hozzájárulási adó</t>
  </si>
  <si>
    <t>5.1. Működési célú támogatások</t>
  </si>
  <si>
    <t xml:space="preserve">    1. Működési célú támogatások</t>
  </si>
  <si>
    <t>2.2. Helyi önkormányzatoktól (KÖH)</t>
  </si>
  <si>
    <t>2.3. Pénzeszközátvétel (Társulástól)</t>
  </si>
  <si>
    <t>4.1. Talajterhelési díj</t>
  </si>
  <si>
    <t>Közfoglalkoztatás</t>
  </si>
  <si>
    <t>bozótvágó</t>
  </si>
  <si>
    <t>motorfűrész</t>
  </si>
  <si>
    <t>betonkeverő, térkősablon</t>
  </si>
  <si>
    <t>rázóasztal</t>
  </si>
  <si>
    <t>teherautó</t>
  </si>
  <si>
    <t>Szennyvíz</t>
  </si>
  <si>
    <r>
      <t>2. Intézményi felújítás</t>
    </r>
    <r>
      <rPr>
        <sz val="10"/>
        <rFont val="Times New Roman"/>
        <family val="1"/>
      </rPr>
      <t xml:space="preserve"> </t>
    </r>
  </si>
  <si>
    <t xml:space="preserve">Böhönye Község Önkormányzatának </t>
  </si>
  <si>
    <t xml:space="preserve">Böhönye Község Önkormányzata </t>
  </si>
  <si>
    <t>Böhönye és Környéke Önkormányzati Társulása</t>
  </si>
  <si>
    <t>Marcali Többcélú Kistérségi Társulás</t>
  </si>
  <si>
    <t>5.5 Céltartalék</t>
  </si>
  <si>
    <t>5. Céltartalék</t>
  </si>
  <si>
    <t>Ssz.</t>
  </si>
  <si>
    <t>A;</t>
  </si>
  <si>
    <t>kormányzati funkció</t>
  </si>
  <si>
    <t>Intézmény/kormányzati funkció</t>
  </si>
  <si>
    <t>Személyi juttatás</t>
  </si>
  <si>
    <t>Önkormányzati igazgatás</t>
  </si>
  <si>
    <t>Köztemető fennt.</t>
  </si>
  <si>
    <t>Önk. vagyon gazd.</t>
  </si>
  <si>
    <t>Tűz. és hat.</t>
  </si>
  <si>
    <t>Közutak</t>
  </si>
  <si>
    <t>Nem v. hull.</t>
  </si>
  <si>
    <t>Víztermelés</t>
  </si>
  <si>
    <t>Zöldterület</t>
  </si>
  <si>
    <t>Község városgazd(komm.csoport)</t>
  </si>
  <si>
    <t>Háziorvosi alapell.</t>
  </si>
  <si>
    <t>Fogorvosi alapell.</t>
  </si>
  <si>
    <t>Család és nővéd.</t>
  </si>
  <si>
    <t>Település eü.</t>
  </si>
  <si>
    <t>Sport műk.</t>
  </si>
  <si>
    <t>Könyvtár</t>
  </si>
  <si>
    <t>Közművelődés</t>
  </si>
  <si>
    <t>Gyermekétk., óvoda</t>
  </si>
  <si>
    <t>Idősek nepp.ell.</t>
  </si>
  <si>
    <t>Gyermekjóléti</t>
  </si>
  <si>
    <t>Szociális étk.</t>
  </si>
  <si>
    <t>Egyes szoc.ell.</t>
  </si>
  <si>
    <t>Működési kiadás összesen</t>
  </si>
  <si>
    <t>Szakfeladat</t>
  </si>
  <si>
    <t>Intézmény/szakfeladat</t>
  </si>
  <si>
    <t>Község városgazd</t>
  </si>
  <si>
    <t>Gyermekétk.</t>
  </si>
  <si>
    <t>Felhalmozási kiadás</t>
  </si>
  <si>
    <t>8.570</t>
  </si>
  <si>
    <t>A</t>
  </si>
  <si>
    <t>B</t>
  </si>
  <si>
    <t>C</t>
  </si>
  <si>
    <t>Sor-szám</t>
  </si>
  <si>
    <t>Megnevezés</t>
  </si>
  <si>
    <t>Eredeti előirányzat</t>
  </si>
  <si>
    <t>Módosított előirányzat</t>
  </si>
  <si>
    <t>I. Működési költségvetés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</si>
  <si>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</si>
  <si>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</si>
  <si>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</si>
  <si>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</si>
  <si>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Működési tartalék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</si>
  <si>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</si>
  <si>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</si>
  <si>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</si>
  <si>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</si>
  <si>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</si>
  <si>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</si>
  <si>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</si>
  <si>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</si>
  <si>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</si>
  <si>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</si>
  <si>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</si>
  <si>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</si>
  <si>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</si>
  <si>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</si>
  <si>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</si>
  <si>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</si>
  <si>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</si>
  <si>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</si>
  <si>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</si>
  <si>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</si>
  <si>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</si>
  <si>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</si>
  <si>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</si>
  <si>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Ellátási díjak</t>
  </si>
  <si>
    <t>Tulajdonosi bevételek</t>
  </si>
  <si>
    <t>Kiszámlázott általános forg.adó</t>
  </si>
  <si>
    <t>Kamatbevételek</t>
  </si>
  <si>
    <t>Egyéb működési bveételek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</si>
  <si>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</si>
  <si>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</si>
  <si>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</si>
  <si>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</si>
  <si>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</si>
  <si>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</si>
  <si>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</si>
  <si>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</si>
  <si>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</si>
  <si>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</si>
  <si>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</si>
  <si>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</si>
  <si>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</si>
  <si>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</si>
  <si>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</si>
  <si>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Egyéb felhalmozási célú központi támogatás</t>
  </si>
  <si>
    <t>Tárgyi eszközök, immateriális javak értékesítése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</si>
  <si>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</si>
  <si>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</si>
  <si>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</si>
  <si>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</si>
  <si>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</si>
  <si>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</si>
  <si>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KÖH  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</si>
  <si>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</si>
  <si>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</si>
  <si>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</si>
  <si>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</si>
  <si>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</si>
  <si>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</si>
  <si>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</si>
  <si>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1.6. Elszámolásból származó bevétel</t>
  </si>
  <si>
    <t>Közvetített szolgáltatások bevételei</t>
  </si>
  <si>
    <t>Szolgálati lakás felújítás ( Vásártér)</t>
  </si>
  <si>
    <t>információs tábla</t>
  </si>
  <si>
    <t>Módosított előirányzat 2016.06.30.</t>
  </si>
  <si>
    <t>Beruházási cél megnevezés</t>
  </si>
  <si>
    <t>2016. évi módosított előirányzat 2016.06.30.</t>
  </si>
  <si>
    <t>Szennyvíz beruházás</t>
  </si>
  <si>
    <t>Bem utca</t>
  </si>
  <si>
    <t>Illés utca</t>
  </si>
  <si>
    <t>Buszmegállók</t>
  </si>
  <si>
    <t>Összesen:</t>
  </si>
  <si>
    <t>Jövőbeni fejlesztések önereje pl. vízműfejl, buszváró építés, útfelújítás</t>
  </si>
  <si>
    <t>Ebből: burgonya kiszedőgép</t>
  </si>
  <si>
    <t>labvibrátor</t>
  </si>
  <si>
    <t>Község városgazd.</t>
  </si>
  <si>
    <t>Ebből: kis traktor</t>
  </si>
  <si>
    <t>térkőgyártás egyéb</t>
  </si>
  <si>
    <t>egyéb eszközök (számtech., bútor, kerékpár)</t>
  </si>
  <si>
    <t>labdafogó háló (iskola)</t>
  </si>
  <si>
    <t>gázbevezetés (sport)</t>
  </si>
  <si>
    <t xml:space="preserve">légkondicionáló </t>
  </si>
  <si>
    <t>Egyéb beruházások</t>
  </si>
  <si>
    <t>rendezési terv</t>
  </si>
  <si>
    <t>kerítés (sport)</t>
  </si>
  <si>
    <t>gázkazán csere (lakás)</t>
  </si>
  <si>
    <t>hivatal felújítás</t>
  </si>
  <si>
    <t>árok tisztítás</t>
  </si>
  <si>
    <t>buszmegálló</t>
  </si>
  <si>
    <t>Felújítási cél megnevezés</t>
  </si>
  <si>
    <t>bérlakás felújítás</t>
  </si>
  <si>
    <t>Bem utca felújítás</t>
  </si>
  <si>
    <t>Összesen</t>
  </si>
  <si>
    <t>15534+683</t>
  </si>
  <si>
    <t>ingatlan vásárlás</t>
  </si>
  <si>
    <t>15534+683+26389</t>
  </si>
  <si>
    <t>15534+660</t>
  </si>
  <si>
    <t xml:space="preserve">szívattyú beszerzés </t>
  </si>
  <si>
    <t>42583-7378-17096</t>
  </si>
  <si>
    <t>Hivatal felújítás</t>
  </si>
  <si>
    <t xml:space="preserve">ezer Ft-ban </t>
  </si>
  <si>
    <t>5.6 Vizi közmű fejl.</t>
  </si>
  <si>
    <t>6. Vízi közmű fejl önerő</t>
  </si>
  <si>
    <t>E</t>
  </si>
  <si>
    <t xml:space="preserve">F </t>
  </si>
  <si>
    <t>G</t>
  </si>
  <si>
    <t>2016. évi tervezett módosítás 2016.12.31.</t>
  </si>
  <si>
    <t>2016. évi várható teljesítés</t>
  </si>
  <si>
    <t>2017. évi tervezett eredeti előirányzat</t>
  </si>
  <si>
    <t>BÖHÖNYEI KÖZÖS ÖNKORMÁNYZATI HIVATAL 2017. ÉVI KIADÁSAINAK ELŐIRÁNYZATA</t>
  </si>
  <si>
    <t>szabadság megváltás</t>
  </si>
  <si>
    <t>cafetéria</t>
  </si>
  <si>
    <t>közlekedési költség</t>
  </si>
  <si>
    <t>jubileumi jutalom</t>
  </si>
  <si>
    <t>foglalkoztatott egyéb szem.jutt. (pl szemüveg biztosítás, betegszabadság, helyettesítés, valamint 4/2013. Korm.rend. 15. mellékelete szerint)</t>
  </si>
  <si>
    <t>jutalom</t>
  </si>
  <si>
    <t>külső személyi juttatás</t>
  </si>
  <si>
    <t>törvény szerinti illetmény</t>
  </si>
  <si>
    <t>készletbeszerzés</t>
  </si>
  <si>
    <t>kommunikációs szolgáltatás</t>
  </si>
  <si>
    <t>szolgáltatatás kiadás</t>
  </si>
  <si>
    <t>különféle befizetés , egyéb dolodi kiadás (ÁFA)</t>
  </si>
  <si>
    <t>2017/2016.  évi módoított ei/ tervezett ei %-a</t>
  </si>
  <si>
    <t>BÖHÖNYEI KÖZÖS  ÖNKORMÁNYZAT HIVATAL 2017. ÉVI BEVÉTELEINEK ELŐIRÁNYZATA</t>
  </si>
  <si>
    <t>6. Termőföld bérbeadás</t>
  </si>
  <si>
    <t xml:space="preserve">Az önkormányzat felújítási tervei, melyekre céltartalékot képzett ezek  </t>
  </si>
  <si>
    <t xml:space="preserve">2017. évi működési célú támogatásai, pénzeszközátadásainak </t>
  </si>
  <si>
    <t>hűtőkamra</t>
  </si>
  <si>
    <t>27.</t>
  </si>
  <si>
    <t>buszforduló</t>
  </si>
  <si>
    <t>kamera rendszer</t>
  </si>
  <si>
    <t>térvilágítás (temető)</t>
  </si>
  <si>
    <t>téli gumi beszerzés</t>
  </si>
  <si>
    <t>emléktábla elhelyezés</t>
  </si>
  <si>
    <t>egyéb gépek (fűnyíró)</t>
  </si>
  <si>
    <t>posta láda (Szőlőhegy)</t>
  </si>
  <si>
    <t>Danai dülő</t>
  </si>
  <si>
    <t>28.</t>
  </si>
  <si>
    <t>29.</t>
  </si>
  <si>
    <t>30.</t>
  </si>
  <si>
    <t>31.</t>
  </si>
  <si>
    <t>32.</t>
  </si>
  <si>
    <t>33.</t>
  </si>
  <si>
    <t>34.</t>
  </si>
  <si>
    <t>talajmaró, bozótvágó, térkő</t>
  </si>
  <si>
    <t>pótkocsi traktorhoz</t>
  </si>
  <si>
    <t>Irattár kialakítás</t>
  </si>
  <si>
    <t>2016. évi eredeti ei</t>
  </si>
  <si>
    <t>2016. évi módosított ei 2016.06.30.</t>
  </si>
  <si>
    <t>Az önkormányzat 2017. évi  beruházási céljainak meghatározása</t>
  </si>
  <si>
    <t>Önkormányzat</t>
  </si>
  <si>
    <t>Az önkormányzat 2017 . évi létszám adatainak meghatározása</t>
  </si>
  <si>
    <t>Böhönye Község Önkormányzatának 2017. évi kiadásainak kormányzati funkció szeinti megbontása</t>
  </si>
  <si>
    <t xml:space="preserve">2017. évi eredeti ei </t>
  </si>
  <si>
    <t>DRV ZRT</t>
  </si>
  <si>
    <t>Kaposmenti Társulás, Katasztrófa véd.</t>
  </si>
  <si>
    <t>EÜ Központ fűtéskorszerűsítés</t>
  </si>
  <si>
    <t>könyvtár ( székek, légkond.)</t>
  </si>
  <si>
    <t>hivatal ( számítógép ASP, légkond.)</t>
  </si>
  <si>
    <t>Törvény sz.illetmény</t>
  </si>
  <si>
    <t>Béren kívülli juttatás</t>
  </si>
  <si>
    <t>Közlekedési költségtér.</t>
  </si>
  <si>
    <t>Jubileumi jutattás</t>
  </si>
  <si>
    <t>Foglal. egyéb sajátos jutt.</t>
  </si>
  <si>
    <t>Egyéb jogviszony, külső szem. jut.</t>
  </si>
  <si>
    <t>Választott tisztségvis.</t>
  </si>
  <si>
    <t>Készlet beszerzés</t>
  </si>
  <si>
    <t>Kommunális szolg.</t>
  </si>
  <si>
    <t>Szolgáltatás</t>
  </si>
  <si>
    <t>Különféle befizetések, egyéb dologi</t>
  </si>
  <si>
    <t>Normatív jutalom</t>
  </si>
  <si>
    <t>Böhönye Község Önkormányzatának 2017. évi összevont bevételei és kiadásai</t>
  </si>
  <si>
    <t>Böhönye Község Önkormányzatának összevont bevételei  és kiadásai</t>
  </si>
  <si>
    <t>EÜ fűtéskor.</t>
  </si>
  <si>
    <t>2017. évi kötelező feladat</t>
  </si>
  <si>
    <t>2017. évi önként vállalt feladatok</t>
  </si>
  <si>
    <t>Böhönye Község Önkormányzatának 2017. évi kötelező és önként vállalt feladatatok megoszlása</t>
  </si>
  <si>
    <t>Böhönye Község Önkormányzatának 2018-2019-2020  évek gördülő tervezése</t>
  </si>
  <si>
    <t xml:space="preserve">2018. év eredeti előirányzata </t>
  </si>
  <si>
    <t xml:space="preserve">2019. év eredeti előirányzata </t>
  </si>
  <si>
    <t>2020. év eredeti előirányzata</t>
  </si>
  <si>
    <t>Böhönye Község Önkormányzata Képviselő-testületének</t>
  </si>
  <si>
    <t>Az önkormányzat Címrendje</t>
  </si>
  <si>
    <t>1. Böhönye Község Önkormányzata</t>
  </si>
  <si>
    <t>2. Az Önkormányzat költségvetési szerve</t>
  </si>
  <si>
    <t>Böhönyei Közös Önkormányzati Hivatal</t>
  </si>
  <si>
    <t>3. Nem költségvetési szervi formában működő egységek</t>
  </si>
  <si>
    <t>Község Város gazdálkodás ( Kommunális csoport)</t>
  </si>
  <si>
    <t>Könyvtár Művelődési ház</t>
  </si>
  <si>
    <t>az önkormányzat 2017. évi költségvetéséről</t>
  </si>
  <si>
    <t>Böhönye Község Önkormányzatának Képviselő-testülete</t>
  </si>
  <si>
    <t xml:space="preserve">A költségvetési hiány belső finanszírozására szolgáló </t>
  </si>
  <si>
    <t>előző évek költségvetési maradványa</t>
  </si>
  <si>
    <t>e Ft-ban</t>
  </si>
  <si>
    <t>2016. évi tervezett előirányzat</t>
  </si>
  <si>
    <t>Költségvetési hiány</t>
  </si>
  <si>
    <t>Előző évek költségvetési maradványa</t>
  </si>
  <si>
    <t>2017. évi költségvetési rendelete</t>
  </si>
  <si>
    <t>2016. évi módosított  előirányzat</t>
  </si>
  <si>
    <t xml:space="preserve">2017. évi tervezett előirányzat </t>
  </si>
  <si>
    <t>2017. évi felhalmozási bevételei és kiadásai</t>
  </si>
  <si>
    <t>Az önkormányzat 2017.  évi felújításai</t>
  </si>
  <si>
    <t xml:space="preserve">Civil szervezetek működési támogatás </t>
  </si>
  <si>
    <t>Ebből: Önkormányzati Tűzoltóság Böhönye</t>
  </si>
  <si>
    <t xml:space="preserve">             Református Egyházközösség</t>
  </si>
  <si>
    <t xml:space="preserve">             Böhönyei KSE</t>
  </si>
  <si>
    <t xml:space="preserve">             Böhönyéért Egyesület</t>
  </si>
  <si>
    <t xml:space="preserve">            Böhönyei Polgárőr Egyesület </t>
  </si>
  <si>
    <t xml:space="preserve">            "Csillagsövény " Böhönye A Határon Túli Magyarokért</t>
  </si>
  <si>
    <t xml:space="preserve">            Pósai Horgászegyesület</t>
  </si>
  <si>
    <t xml:space="preserve">           Önkéntes Tűzoltóegyeület</t>
  </si>
  <si>
    <t xml:space="preserve">            Római Katolikus Plébánia Böhönye</t>
  </si>
  <si>
    <t>2017. évi működési bevételei és kiadásai</t>
  </si>
  <si>
    <t>Kerítés temetőnél</t>
  </si>
  <si>
    <t>Civilek Háza fűtés</t>
  </si>
  <si>
    <t>Széchenyi utca</t>
  </si>
  <si>
    <t>Engedélyezett létszámkeret</t>
  </si>
  <si>
    <t>12 fő          (11 fő          máj. 1-től)</t>
  </si>
  <si>
    <t>11 fő</t>
  </si>
  <si>
    <t>Szolgálati lakás</t>
  </si>
  <si>
    <t>Járda felújítás</t>
  </si>
  <si>
    <t>Piac-tervkészítés</t>
  </si>
  <si>
    <t>Piac-telek beszerzés</t>
  </si>
  <si>
    <t>Fásítás</t>
  </si>
  <si>
    <t>adatok ezer Ft-ban</t>
  </si>
  <si>
    <t>Előirányzat</t>
  </si>
  <si>
    <t xml:space="preserve">Bevételi </t>
  </si>
  <si>
    <t>Kiadás</t>
  </si>
  <si>
    <t>Önerő</t>
  </si>
  <si>
    <t>2017. évben az Európai Unió költségvetéséből származó támogatással megvalósuló projektek</t>
  </si>
  <si>
    <t>2017. évben lakosságnak nyújtott támogatások, szociális, rászolrultság jellegű ellátások</t>
  </si>
  <si>
    <t>III. Böhönyei Közös Önkormányzati Hivatal intézményfinanszírozása</t>
  </si>
  <si>
    <t>Rendszeres pénzbeni ellátások</t>
  </si>
  <si>
    <t xml:space="preserve">Lakhatással kapcsolatos támogatás </t>
  </si>
  <si>
    <t>Tartósan beteg felnőtt hozzátartozó ápolásának támogatása</t>
  </si>
  <si>
    <t>Támogatás gyógyszerkiadás viseléséhez</t>
  </si>
  <si>
    <t>Lakhatási kiadásokban hátralékot felhalmozó személyek támogatása</t>
  </si>
  <si>
    <t>Rendkivüli települési támogatás</t>
  </si>
  <si>
    <t>Szülési támogatás</t>
  </si>
  <si>
    <t>Művi meddővé tétel iránti támogatás</t>
  </si>
  <si>
    <t>Tüzifa természetbeni támogatás</t>
  </si>
  <si>
    <t>Egyéb rendkivüli települési támogatás</t>
  </si>
  <si>
    <t>Lakóingatlant ért természeti katasztrófa esetén beadható támogatás</t>
  </si>
  <si>
    <t>Bursa Hungarica Ösztöndíj pályázat</t>
  </si>
  <si>
    <t>Felsőoktatási ösztöndíj támogatás</t>
  </si>
  <si>
    <t>A szociláis földprogram</t>
  </si>
  <si>
    <t>Köztemetés</t>
  </si>
  <si>
    <t>Sorszám</t>
  </si>
  <si>
    <t>2017. évi eredeti előirányzat</t>
  </si>
  <si>
    <t>Egyéb támogatási formák</t>
  </si>
  <si>
    <t>1.melléklet a    1/2017. (III.2.) önkormányzati rendelethez</t>
  </si>
  <si>
    <t>5.melléklet a  1/2017. (III.2.) önkormányzati rendelethez</t>
  </si>
  <si>
    <t>6. melléklet a   1/2017. (III.2.) önkormányzati rendelethez</t>
  </si>
  <si>
    <t>12. melléklet a   1/2017. (III.2.) önkormányzati rendelethez</t>
  </si>
  <si>
    <t>13. melléklet a    1/2017. (III.2.) önkormányzati rendelethez</t>
  </si>
  <si>
    <t>14. melléklet a  1/2017. (III.2.) önkormányzati rendelethez</t>
  </si>
  <si>
    <t>15. melléklet a  1/2017. (III.2.) önkormányzati rendelethez</t>
  </si>
  <si>
    <t>16. melléklet a    1/2017. (III.2.) önkormányzati rendelethez</t>
  </si>
  <si>
    <t>17. melléklet a   1/2017. (III.2.) önkormányzati rendelethez</t>
  </si>
  <si>
    <t>2017. évi  eredeti előirányzat</t>
  </si>
  <si>
    <t>2017.06.30. tervezett rendelet mód.</t>
  </si>
  <si>
    <t>2. melléklet  1 /2017. (III.02.) önkormányzati rendelethez</t>
  </si>
  <si>
    <t>2017.06.30. tervezett rend.mód.ei</t>
  </si>
  <si>
    <t>2.5. Működési célú pénzeszköz átvétel állami pénzalaptól</t>
  </si>
  <si>
    <t>3. melléklet  1 /2017. (III.02.) önkormányzati rendelethez</t>
  </si>
  <si>
    <t>2017.06.30. tervezett mód.ei</t>
  </si>
  <si>
    <t>4. melléklet  1 /2017. (III.02.) önkormányzati rendelethez</t>
  </si>
  <si>
    <t xml:space="preserve">            Szövetkezet alapítása</t>
  </si>
  <si>
    <t xml:space="preserve">            Iskolai alapítvány támogatása</t>
  </si>
  <si>
    <t>7. melléklet  1 /2017. (III.02.) önkormányzati rendelethez</t>
  </si>
  <si>
    <t>2017.06.30.  mód. ei</t>
  </si>
  <si>
    <t>Munkaadókat ter.jár.</t>
  </si>
  <si>
    <t>Pénzbeli ell.</t>
  </si>
  <si>
    <t>Műk.cé.pé</t>
  </si>
  <si>
    <t>Visszafizetés</t>
  </si>
  <si>
    <t>2017.06.30. tervezett rend mód ei</t>
  </si>
  <si>
    <t>Beruházás</t>
  </si>
  <si>
    <t>Felújítás</t>
  </si>
  <si>
    <t>8. melléklet  1 /2017. (III.02.) önkormányzati rendelethez</t>
  </si>
  <si>
    <t>2017. 06.30. tervezett mód.ei</t>
  </si>
  <si>
    <t>Szennyvíz ( pályázatban nem számolható ÁFA )</t>
  </si>
  <si>
    <t>Gázbevezetés Fő u. 30.</t>
  </si>
  <si>
    <t>Emlékmű önrész</t>
  </si>
  <si>
    <t>Energetikai tervek</t>
  </si>
  <si>
    <t>EFOG pályázatírás</t>
  </si>
  <si>
    <t>Terv dokumentáció "Civilek Háza"</t>
  </si>
  <si>
    <t>Gyimesközéplok vendéglátása</t>
  </si>
  <si>
    <t>Híd vizsgálat</t>
  </si>
  <si>
    <t>Szövetkezet alakítása</t>
  </si>
  <si>
    <t>Lakás átalakítás (Kossuth u.12.6.)</t>
  </si>
  <si>
    <t>Járda tervezés</t>
  </si>
  <si>
    <t xml:space="preserve">GPS </t>
  </si>
  <si>
    <t>26.</t>
  </si>
  <si>
    <t>Ravatalozó</t>
  </si>
  <si>
    <t>Csatorna csonk</t>
  </si>
  <si>
    <t>Járda felújítás (Dr. Forbáth, Kölcsey, Kossuth)</t>
  </si>
  <si>
    <t>9. melléklet  1 /2017. (III.02.) önkormányzati rendelethez</t>
  </si>
  <si>
    <t>35.</t>
  </si>
  <si>
    <t>36.</t>
  </si>
  <si>
    <t>37.</t>
  </si>
  <si>
    <t>38.</t>
  </si>
  <si>
    <t>39.</t>
  </si>
  <si>
    <t>számítógép beszerzés (orvos)</t>
  </si>
  <si>
    <t>40.</t>
  </si>
  <si>
    <t>Arculati kézikönyv</t>
  </si>
  <si>
    <t>41.</t>
  </si>
  <si>
    <t>lakásalakítás</t>
  </si>
  <si>
    <t>42.</t>
  </si>
  <si>
    <t>temető kerítés</t>
  </si>
  <si>
    <t>43.</t>
  </si>
  <si>
    <t>járda tervezés</t>
  </si>
  <si>
    <t>44.</t>
  </si>
  <si>
    <t>gáz bevezetés Fő u.30.</t>
  </si>
  <si>
    <t>45.</t>
  </si>
  <si>
    <t>csatorna csonk</t>
  </si>
  <si>
    <t>46.</t>
  </si>
  <si>
    <t>piaci tervek</t>
  </si>
  <si>
    <t>47.</t>
  </si>
  <si>
    <t>Emlékmű (56-os)</t>
  </si>
  <si>
    <t>48.</t>
  </si>
  <si>
    <t>GPS beszerzés</t>
  </si>
  <si>
    <t>49.</t>
  </si>
  <si>
    <t>10. melléklet  1 /2017. (III.02.) önkormányzati rendelethez</t>
  </si>
  <si>
    <t>2016. 06.30. rendelet mód.ei</t>
  </si>
  <si>
    <t>Danai híd helyreállítása</t>
  </si>
  <si>
    <t>ravatalozó felújítás</t>
  </si>
  <si>
    <t>járda felújítás</t>
  </si>
  <si>
    <t>11. melléklet  1 /2017. (III.02.)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</si>
</sst>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mmm\ d/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[$€-2]\ #\ ##,000_);[Red]\([$€-2]\ #\ ##,000\)"/>
    <numFmt numFmtId="173" formatCode="#,###"/>
    <numFmt numFmtId="174" formatCode="_-* #,##0\ _F_t_-;\-* #,##0\ _F_t_-;_-* &quot;-&quot;??\ _F_t_-;_-@_-"/>
    <numFmt numFmtId="175" formatCode="#,##0_ ;\-#,##0\ "/>
    <numFmt numFmtId="176" formatCode="#,##0.00\ &quot;Ft&quot;"/>
  </numFmts>
  <fonts count="78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color indexed="8"/>
      <name val="Arial"/>
      <family val="2"/>
    </font>
    <font>
      <b/>
      <i/>
      <sz val="8"/>
      <name val="Times New Roman"/>
      <family val="1"/>
    </font>
    <font>
      <sz val="8"/>
      <color indexed="8"/>
      <name val="Arial"/>
      <family val="2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 CE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i/>
      <sz val="9"/>
      <name val="Times New Roman"/>
      <family val="1"/>
    </font>
    <font>
      <b/>
      <i/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ill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inden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indent="4"/>
    </xf>
    <xf numFmtId="3" fontId="9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 vertical="center" indent="7"/>
    </xf>
    <xf numFmtId="3" fontId="5" fillId="0" borderId="11" xfId="63" applyNumberFormat="1" applyFont="1" applyBorder="1" applyAlignment="1">
      <alignment wrapText="1"/>
      <protection/>
    </xf>
    <xf numFmtId="0" fontId="12" fillId="0" borderId="11" xfId="0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1"/>
    </xf>
    <xf numFmtId="3" fontId="11" fillId="0" borderId="0" xfId="0" applyNumberFormat="1" applyFont="1" applyAlignment="1">
      <alignment/>
    </xf>
    <xf numFmtId="166" fontId="5" fillId="0" borderId="11" xfId="0" applyNumberFormat="1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4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7" fillId="0" borderId="13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4" fillId="0" borderId="16" xfId="57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wrapText="1"/>
    </xf>
    <xf numFmtId="3" fontId="9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3" fontId="13" fillId="0" borderId="15" xfId="0" applyNumberFormat="1" applyFont="1" applyBorder="1" applyAlignment="1">
      <alignment horizontal="center" vertical="center"/>
    </xf>
    <xf numFmtId="10" fontId="13" fillId="0" borderId="15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4" fillId="0" borderId="15" xfId="57" applyFont="1" applyBorder="1" applyAlignment="1">
      <alignment horizontal="center" wrapText="1"/>
      <protection/>
    </xf>
    <xf numFmtId="3" fontId="13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3" fillId="0" borderId="15" xfId="0" applyFont="1" applyBorder="1" applyAlignment="1">
      <alignment horizontal="left" wrapText="1"/>
    </xf>
    <xf numFmtId="10" fontId="15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vertical="center" wrapText="1"/>
    </xf>
    <xf numFmtId="0" fontId="16" fillId="0" borderId="15" xfId="57" applyFont="1" applyBorder="1" applyAlignment="1">
      <alignment horizontal="center" wrapText="1"/>
      <protection/>
    </xf>
    <xf numFmtId="0" fontId="17" fillId="0" borderId="15" xfId="0" applyFont="1" applyBorder="1" applyAlignment="1">
      <alignment wrapText="1"/>
    </xf>
    <xf numFmtId="3" fontId="15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3" fontId="9" fillId="0" borderId="18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center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indent="1"/>
    </xf>
    <xf numFmtId="0" fontId="5" fillId="0" borderId="25" xfId="66" applyFont="1" applyFill="1" applyBorder="1" applyAlignment="1">
      <alignment horizontal="left" vertical="center" indent="4"/>
      <protection/>
    </xf>
    <xf numFmtId="0" fontId="5" fillId="0" borderId="25" xfId="0" applyFont="1" applyFill="1" applyBorder="1" applyAlignment="1">
      <alignment horizontal="left" indent="1"/>
    </xf>
    <xf numFmtId="0" fontId="7" fillId="0" borderId="26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10" fontId="13" fillId="0" borderId="21" xfId="0" applyNumberFormat="1" applyFont="1" applyBorder="1" applyAlignment="1">
      <alignment horizontal="righ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/>
    </xf>
    <xf numFmtId="1" fontId="13" fillId="0" borderId="2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vertical="center"/>
    </xf>
    <xf numFmtId="0" fontId="5" fillId="0" borderId="27" xfId="0" applyFont="1" applyBorder="1" applyAlignment="1">
      <alignment horizontal="left" indent="2"/>
    </xf>
    <xf numFmtId="165" fontId="5" fillId="0" borderId="27" xfId="0" applyNumberFormat="1" applyFont="1" applyBorder="1" applyAlignment="1">
      <alignment horizontal="left" indent="2"/>
    </xf>
    <xf numFmtId="0" fontId="7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66" applyFont="1" applyFill="1" applyBorder="1" applyAlignment="1">
      <alignment horizontal="left" vertical="center" inden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49" fontId="7" fillId="0" borderId="11" xfId="66" applyNumberFormat="1" applyFont="1" applyFill="1" applyBorder="1" applyAlignment="1">
      <alignment horizontal="left" vertical="center" indent="2"/>
      <protection/>
    </xf>
    <xf numFmtId="0" fontId="5" fillId="0" borderId="11" xfId="0" applyFont="1" applyFill="1" applyBorder="1" applyAlignment="1">
      <alignment horizontal="left" vertical="center" indent="3"/>
    </xf>
    <xf numFmtId="3" fontId="7" fillId="0" borderId="11" xfId="0" applyNumberFormat="1" applyFont="1" applyBorder="1" applyAlignment="1">
      <alignment horizontal="right" vertical="center"/>
    </xf>
    <xf numFmtId="0" fontId="5" fillId="0" borderId="11" xfId="66" applyFont="1" applyFill="1" applyBorder="1" applyAlignment="1">
      <alignment horizontal="left" vertical="center" indent="4"/>
      <protection/>
    </xf>
    <xf numFmtId="0" fontId="5" fillId="0" borderId="11" xfId="0" applyFont="1" applyBorder="1" applyAlignment="1">
      <alignment horizontal="left" indent="2"/>
    </xf>
    <xf numFmtId="165" fontId="5" fillId="0" borderId="11" xfId="0" applyNumberFormat="1" applyFont="1" applyBorder="1" applyAlignment="1">
      <alignment horizontal="left" indent="2"/>
    </xf>
    <xf numFmtId="3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 indent="2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left" vertical="center" indent="1"/>
    </xf>
    <xf numFmtId="3" fontId="20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left" vertical="center" wrapText="1" indent="1"/>
    </xf>
    <xf numFmtId="1" fontId="24" fillId="0" borderId="0" xfId="0" applyNumberFormat="1" applyFont="1" applyAlignment="1">
      <alignment/>
    </xf>
    <xf numFmtId="0" fontId="5" fillId="0" borderId="11" xfId="66" applyFont="1" applyFill="1" applyBorder="1" applyAlignment="1">
      <alignment horizontal="left" vertical="center" indent="2"/>
      <protection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14" fillId="0" borderId="11" xfId="5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indent="2"/>
    </xf>
    <xf numFmtId="3" fontId="0" fillId="0" borderId="11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10" fontId="13" fillId="0" borderId="29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30" xfId="0" applyFont="1" applyBorder="1" applyAlignment="1">
      <alignment horizontal="center" vertical="center" wrapText="1"/>
    </xf>
    <xf numFmtId="0" fontId="14" fillId="0" borderId="30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vertical="center" wrapText="1"/>
    </xf>
    <xf numFmtId="0" fontId="14" fillId="0" borderId="31" xfId="57" applyFont="1" applyBorder="1" applyAlignment="1">
      <alignment horizontal="center" vertical="center" wrapText="1"/>
      <protection/>
    </xf>
    <xf numFmtId="2" fontId="13" fillId="0" borderId="21" xfId="0" applyNumberFormat="1" applyFont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left" vertical="center" indent="3"/>
    </xf>
    <xf numFmtId="3" fontId="5" fillId="0" borderId="33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left" vertical="center" indent="2"/>
    </xf>
    <xf numFmtId="3" fontId="5" fillId="0" borderId="3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66" applyFont="1" applyFill="1" applyBorder="1" applyAlignment="1">
      <alignment horizontal="right" indent="4"/>
      <protection/>
    </xf>
    <xf numFmtId="0" fontId="5" fillId="0" borderId="0" xfId="0" applyFont="1" applyBorder="1" applyAlignment="1">
      <alignment horizontal="right" indent="2"/>
    </xf>
    <xf numFmtId="165" fontId="5" fillId="0" borderId="0" xfId="0" applyNumberFormat="1" applyFont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wrapText="1"/>
    </xf>
    <xf numFmtId="10" fontId="7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29" fillId="0" borderId="15" xfId="57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7" fillId="0" borderId="32" xfId="0" applyFont="1" applyFill="1" applyBorder="1" applyAlignment="1">
      <alignment horizontal="right" indent="1"/>
    </xf>
    <xf numFmtId="3" fontId="7" fillId="0" borderId="36" xfId="0" applyNumberFormat="1" applyFont="1" applyFill="1" applyBorder="1" applyAlignment="1">
      <alignment horizontal="right" wrapText="1"/>
    </xf>
    <xf numFmtId="3" fontId="7" fillId="0" borderId="36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 indent="1"/>
    </xf>
    <xf numFmtId="3" fontId="5" fillId="0" borderId="36" xfId="66" applyNumberFormat="1" applyFont="1" applyFill="1" applyBorder="1" applyAlignment="1">
      <alignment horizontal="right" indent="1"/>
      <protection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6" xfId="0" applyNumberFormat="1" applyFont="1" applyFill="1" applyBorder="1" applyAlignment="1">
      <alignment horizontal="right" wrapText="1" inden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left" vertical="center" indent="1"/>
    </xf>
    <xf numFmtId="3" fontId="9" fillId="0" borderId="11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indent="2"/>
    </xf>
    <xf numFmtId="0" fontId="13" fillId="0" borderId="37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left" vertical="center" indent="1"/>
    </xf>
    <xf numFmtId="0" fontId="13" fillId="0" borderId="37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2"/>
    </xf>
    <xf numFmtId="165" fontId="9" fillId="0" borderId="37" xfId="0" applyNumberFormat="1" applyFont="1" applyFill="1" applyBorder="1" applyAlignment="1">
      <alignment horizontal="left" vertical="center" wrapText="1" indent="2"/>
    </xf>
    <xf numFmtId="0" fontId="9" fillId="0" borderId="37" xfId="0" applyFont="1" applyFill="1" applyBorder="1" applyAlignment="1">
      <alignment horizontal="left" indent="1"/>
    </xf>
    <xf numFmtId="0" fontId="13" fillId="0" borderId="38" xfId="0" applyFont="1" applyFill="1" applyBorder="1" applyAlignment="1">
      <alignment horizontal="right" vertical="center" wrapText="1"/>
    </xf>
    <xf numFmtId="3" fontId="13" fillId="0" borderId="39" xfId="0" applyNumberFormat="1" applyFont="1" applyFill="1" applyBorder="1" applyAlignment="1">
      <alignment horizontal="right" vertical="center"/>
    </xf>
    <xf numFmtId="10" fontId="4" fillId="0" borderId="11" xfId="0" applyNumberFormat="1" applyFont="1" applyBorder="1" applyAlignment="1">
      <alignment/>
    </xf>
    <xf numFmtId="10" fontId="4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right" vertical="center" wrapText="1"/>
    </xf>
    <xf numFmtId="10" fontId="4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13" fillId="34" borderId="44" xfId="0" applyFont="1" applyFill="1" applyBorder="1" applyAlignment="1">
      <alignment horizontal="center" vertical="center" wrapText="1"/>
    </xf>
    <xf numFmtId="0" fontId="27" fillId="0" borderId="44" xfId="57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wrapText="1"/>
    </xf>
    <xf numFmtId="3" fontId="13" fillId="0" borderId="40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0" fontId="7" fillId="0" borderId="45" xfId="0" applyFont="1" applyBorder="1" applyAlignment="1">
      <alignment/>
    </xf>
    <xf numFmtId="3" fontId="9" fillId="0" borderId="4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/>
    </xf>
    <xf numFmtId="10" fontId="19" fillId="0" borderId="11" xfId="0" applyNumberFormat="1" applyFont="1" applyBorder="1" applyAlignment="1">
      <alignment/>
    </xf>
    <xf numFmtId="10" fontId="19" fillId="0" borderId="3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1" fontId="9" fillId="0" borderId="4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1" fontId="13" fillId="0" borderId="40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1" fontId="13" fillId="0" borderId="45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3" fontId="7" fillId="0" borderId="49" xfId="0" applyNumberFormat="1" applyFont="1" applyFill="1" applyBorder="1" applyAlignment="1">
      <alignment horizontal="right" vertical="center" wrapText="1"/>
    </xf>
    <xf numFmtId="3" fontId="7" fillId="0" borderId="50" xfId="0" applyNumberFormat="1" applyFont="1" applyFill="1" applyBorder="1" applyAlignment="1">
      <alignment horizontal="right" vertical="center" wrapText="1"/>
    </xf>
    <xf numFmtId="3" fontId="7" fillId="0" borderId="51" xfId="0" applyNumberFormat="1" applyFont="1" applyFill="1" applyBorder="1" applyAlignment="1">
      <alignment horizontal="right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27" fillId="0" borderId="15" xfId="57" applyFont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10" fontId="4" fillId="0" borderId="15" xfId="0" applyNumberFormat="1" applyFont="1" applyBorder="1" applyAlignment="1">
      <alignment/>
    </xf>
    <xf numFmtId="0" fontId="13" fillId="0" borderId="15" xfId="0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 indent="1"/>
    </xf>
    <xf numFmtId="3" fontId="9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indent="2"/>
    </xf>
    <xf numFmtId="0" fontId="13" fillId="0" borderId="15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2"/>
    </xf>
    <xf numFmtId="165" fontId="9" fillId="0" borderId="15" xfId="0" applyNumberFormat="1" applyFont="1" applyFill="1" applyBorder="1" applyAlignment="1">
      <alignment horizontal="left" vertical="center" wrapText="1" indent="2"/>
    </xf>
    <xf numFmtId="0" fontId="9" fillId="0" borderId="15" xfId="0" applyFont="1" applyFill="1" applyBorder="1" applyAlignment="1">
      <alignment horizontal="left" indent="1"/>
    </xf>
    <xf numFmtId="0" fontId="9" fillId="0" borderId="15" xfId="0" applyFont="1" applyFill="1" applyBorder="1" applyAlignment="1">
      <alignment horizontal="left" vertical="center"/>
    </xf>
    <xf numFmtId="3" fontId="9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32" fillId="0" borderId="16" xfId="57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5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53" xfId="0" applyFont="1" applyBorder="1" applyAlignment="1">
      <alignment horizontal="right" wrapText="1"/>
    </xf>
    <xf numFmtId="0" fontId="5" fillId="0" borderId="54" xfId="0" applyFont="1" applyBorder="1" applyAlignment="1">
      <alignment horizontal="right" wrapText="1"/>
    </xf>
    <xf numFmtId="0" fontId="7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/>
    </xf>
    <xf numFmtId="0" fontId="5" fillId="0" borderId="24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 wrapText="1"/>
    </xf>
    <xf numFmtId="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15" xfId="0" applyNumberFormat="1" applyFont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15" xfId="0" applyFont="1" applyBorder="1" applyAlignment="1">
      <alignment horizontal="left"/>
    </xf>
    <xf numFmtId="0" fontId="76" fillId="0" borderId="15" xfId="0" applyFont="1" applyBorder="1" applyAlignment="1">
      <alignment/>
    </xf>
    <xf numFmtId="0" fontId="77" fillId="0" borderId="58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wrapText="1"/>
    </xf>
    <xf numFmtId="176" fontId="5" fillId="0" borderId="61" xfId="0" applyNumberFormat="1" applyFont="1" applyBorder="1" applyAlignment="1">
      <alignment horizontal="left"/>
    </xf>
    <xf numFmtId="0" fontId="5" fillId="0" borderId="62" xfId="0" applyFont="1" applyBorder="1" applyAlignment="1">
      <alignment/>
    </xf>
    <xf numFmtId="176" fontId="5" fillId="0" borderId="61" xfId="0" applyNumberFormat="1" applyFont="1" applyBorder="1" applyAlignment="1">
      <alignment horizontal="center"/>
    </xf>
    <xf numFmtId="176" fontId="5" fillId="0" borderId="62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176" fontId="7" fillId="0" borderId="61" xfId="0" applyNumberFormat="1" applyFont="1" applyBorder="1" applyAlignment="1">
      <alignment horizontal="center"/>
    </xf>
    <xf numFmtId="176" fontId="7" fillId="0" borderId="63" xfId="0" applyNumberFormat="1" applyFont="1" applyBorder="1" applyAlignment="1">
      <alignment horizontal="center"/>
    </xf>
    <xf numFmtId="0" fontId="7" fillId="0" borderId="64" xfId="0" applyFont="1" applyFill="1" applyBorder="1" applyAlignment="1">
      <alignment/>
    </xf>
    <xf numFmtId="3" fontId="7" fillId="0" borderId="65" xfId="0" applyNumberFormat="1" applyFont="1" applyBorder="1" applyAlignment="1">
      <alignment/>
    </xf>
    <xf numFmtId="0" fontId="5" fillId="35" borderId="28" xfId="0" applyFont="1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right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22" xfId="0" applyFont="1" applyBorder="1" applyAlignment="1">
      <alignment horizontal="right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4" xfId="0" applyFont="1" applyBorder="1" applyAlignment="1">
      <alignment vertical="center" wrapText="1"/>
    </xf>
    <xf numFmtId="0" fontId="11" fillId="0" borderId="67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175" fontId="11" fillId="0" borderId="74" xfId="40" applyNumberFormat="1" applyFont="1" applyBorder="1" applyAlignment="1">
      <alignment horizontal="center"/>
    </xf>
    <xf numFmtId="175" fontId="11" fillId="0" borderId="68" xfId="40" applyNumberFormat="1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175" fontId="24" fillId="0" borderId="74" xfId="40" applyNumberFormat="1" applyFont="1" applyBorder="1" applyAlignment="1">
      <alignment horizontal="center"/>
    </xf>
    <xf numFmtId="175" fontId="24" fillId="0" borderId="68" xfId="40" applyNumberFormat="1" applyFont="1" applyBorder="1" applyAlignment="1">
      <alignment horizontal="center"/>
    </xf>
    <xf numFmtId="175" fontId="24" fillId="0" borderId="73" xfId="40" applyNumberFormat="1" applyFont="1" applyBorder="1" applyAlignment="1">
      <alignment horizontal="center"/>
    </xf>
    <xf numFmtId="175" fontId="24" fillId="0" borderId="21" xfId="4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9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0" xfId="0" applyFont="1" applyFill="1" applyAlignment="1">
      <alignment horizontal="right"/>
    </xf>
    <xf numFmtId="0" fontId="54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5" fillId="0" borderId="16" xfId="57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/>
    </xf>
    <xf numFmtId="3" fontId="9" fillId="0" borderId="21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14" fontId="29" fillId="0" borderId="15" xfId="57" applyNumberFormat="1" applyFont="1" applyBorder="1" applyAlignment="1">
      <alignment horizontal="center" vertical="center" wrapText="1"/>
      <protection/>
    </xf>
    <xf numFmtId="3" fontId="5" fillId="0" borderId="15" xfId="0" applyNumberFormat="1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5" xfId="0" applyNumberFormat="1" applyFont="1" applyBorder="1" applyAlignment="1">
      <alignment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11" xfId="57"/>
    <cellStyle name="Normál 2" xfId="58"/>
    <cellStyle name="Normál 2 2" xfId="59"/>
    <cellStyle name="Normál 3" xfId="60"/>
    <cellStyle name="Normál 3 2" xfId="61"/>
    <cellStyle name="Normál 3 3" xfId="62"/>
    <cellStyle name="Normál 4" xfId="63"/>
    <cellStyle name="Normál 5" xfId="64"/>
    <cellStyle name="Normal_KARSZJ3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zita%20L&#225;szl&#243;\Documents\munka\zam&#225;rdi\2016\K&#246;lts&#233;gvet&#233;s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8-2017%20k&#246;lts.%20m&#243;d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Bev-kiad."/>
      <sheetName val="2.Műk."/>
      <sheetName val="3.Felh."/>
      <sheetName val="4. Átadott p.eszk."/>
      <sheetName val="Cofog "/>
      <sheetName val="céltartalék"/>
      <sheetName val="beruházások"/>
      <sheetName val="felújítások"/>
    </sheetNames>
    <sheetDataSet>
      <sheetData sheetId="1">
        <row r="8">
          <cell r="B8" t="str">
            <v>2015. évi eredeti előirányzat</v>
          </cell>
        </row>
        <row r="32">
          <cell r="B32">
            <v>3726</v>
          </cell>
        </row>
        <row r="47">
          <cell r="B47">
            <v>150</v>
          </cell>
        </row>
        <row r="70">
          <cell r="B70" t="e">
            <v>#REF!</v>
          </cell>
        </row>
        <row r="87">
          <cell r="B87">
            <v>10683</v>
          </cell>
        </row>
        <row r="88">
          <cell r="B88">
            <v>34098</v>
          </cell>
        </row>
        <row r="89">
          <cell r="B89">
            <v>14643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70.875" style="0" customWidth="1"/>
    <col min="2" max="2" width="7.875" style="0" customWidth="1"/>
    <col min="3" max="3" width="9.125" style="0" hidden="1" customWidth="1"/>
    <col min="7" max="7" width="4.125" style="0" customWidth="1"/>
    <col min="8" max="8" width="9.125" style="0" hidden="1" customWidth="1"/>
    <col min="9" max="9" width="6.625" style="0" hidden="1" customWidth="1"/>
    <col min="10" max="14" width="9.125" style="0" hidden="1" customWidth="1"/>
  </cols>
  <sheetData>
    <row r="1" spans="1:14" ht="12.75">
      <c r="A1" s="348" t="s">
        <v>492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ht="15.75">
      <c r="A2" s="275"/>
    </row>
    <row r="3" ht="15.75">
      <c r="A3" s="275"/>
    </row>
    <row r="4" ht="15.75">
      <c r="A4" s="277" t="s">
        <v>423</v>
      </c>
    </row>
    <row r="5" ht="15.75">
      <c r="A5" s="277" t="s">
        <v>431</v>
      </c>
    </row>
    <row r="6" ht="15.75">
      <c r="A6" s="278"/>
    </row>
    <row r="7" ht="15.75">
      <c r="A7" s="277"/>
    </row>
    <row r="8" ht="15.75">
      <c r="A8" s="277" t="s">
        <v>424</v>
      </c>
    </row>
    <row r="9" ht="15.75">
      <c r="A9" s="276"/>
    </row>
    <row r="10" ht="15.75">
      <c r="A10" s="276"/>
    </row>
    <row r="11" ht="15.75">
      <c r="A11" s="276"/>
    </row>
    <row r="12" ht="15.75">
      <c r="A12" s="276"/>
    </row>
    <row r="13" ht="15.75">
      <c r="A13" s="276" t="s">
        <v>425</v>
      </c>
    </row>
    <row r="14" ht="15.75">
      <c r="A14" s="276"/>
    </row>
    <row r="15" ht="15.75">
      <c r="A15" s="276" t="s">
        <v>426</v>
      </c>
    </row>
    <row r="16" ht="15.75">
      <c r="A16" s="276"/>
    </row>
    <row r="17" ht="15.75">
      <c r="B17" s="276" t="s">
        <v>427</v>
      </c>
    </row>
    <row r="18" ht="15.75">
      <c r="A18" s="276"/>
    </row>
    <row r="19" ht="15.75">
      <c r="A19" s="276" t="s">
        <v>428</v>
      </c>
    </row>
    <row r="20" ht="15.75">
      <c r="A20" s="276"/>
    </row>
    <row r="21" ht="15.75">
      <c r="B21" s="276" t="s">
        <v>429</v>
      </c>
    </row>
    <row r="22" ht="15.75">
      <c r="A22" s="276"/>
    </row>
    <row r="23" ht="15.75">
      <c r="B23" s="276" t="s">
        <v>430</v>
      </c>
    </row>
    <row r="24" ht="15.75">
      <c r="A24" s="276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3.875" style="0" customWidth="1"/>
    <col min="2" max="2" width="29.75390625" style="0" customWidth="1"/>
    <col min="3" max="3" width="8.375" style="0" customWidth="1"/>
    <col min="4" max="4" width="10.375" style="0" customWidth="1"/>
    <col min="5" max="5" width="9.125" style="0" customWidth="1"/>
    <col min="6" max="12" width="9.125" style="0" hidden="1" customWidth="1"/>
    <col min="15" max="15" width="13.875" style="0" bestFit="1" customWidth="1"/>
  </cols>
  <sheetData>
    <row r="1" spans="1:12" s="412" customFormat="1" ht="12.75">
      <c r="A1" s="348" t="s">
        <v>564</v>
      </c>
      <c r="B1" s="348"/>
      <c r="C1" s="348"/>
      <c r="D1" s="348"/>
      <c r="E1" s="348"/>
      <c r="F1" s="348"/>
      <c r="G1" s="348"/>
      <c r="H1" s="348"/>
      <c r="I1" s="411"/>
      <c r="J1" s="411"/>
      <c r="K1" s="411"/>
      <c r="L1" s="411"/>
    </row>
    <row r="2" spans="1:4" ht="12.75">
      <c r="A2" s="354" t="s">
        <v>191</v>
      </c>
      <c r="B2" s="374"/>
      <c r="C2" s="373"/>
      <c r="D2" s="373"/>
    </row>
    <row r="3" spans="1:4" ht="12.75">
      <c r="A3" s="69"/>
      <c r="B3" s="69"/>
      <c r="C3" s="2"/>
      <c r="D3" s="2"/>
    </row>
    <row r="4" spans="1:4" ht="12.75">
      <c r="A4" s="354" t="s">
        <v>391</v>
      </c>
      <c r="B4" s="374"/>
      <c r="C4" s="373"/>
      <c r="D4" s="373"/>
    </row>
    <row r="5" spans="1:4" ht="31.5" customHeight="1">
      <c r="A5" s="2"/>
      <c r="B5" s="2"/>
      <c r="C5" s="216" t="s">
        <v>342</v>
      </c>
      <c r="D5" s="2"/>
    </row>
    <row r="6" spans="1:4" ht="42">
      <c r="A6" s="217" t="s">
        <v>197</v>
      </c>
      <c r="B6" s="72" t="s">
        <v>307</v>
      </c>
      <c r="C6" s="218" t="s">
        <v>350</v>
      </c>
      <c r="D6" s="423">
        <v>42916</v>
      </c>
    </row>
    <row r="7" spans="1:4" s="152" customFormat="1" ht="12.75">
      <c r="A7" s="219" t="s">
        <v>150</v>
      </c>
      <c r="B7" s="220" t="s">
        <v>183</v>
      </c>
      <c r="C7" s="219">
        <v>3168</v>
      </c>
      <c r="D7" s="219">
        <v>3168</v>
      </c>
    </row>
    <row r="8" spans="1:4" ht="12.75">
      <c r="A8" s="219" t="s">
        <v>151</v>
      </c>
      <c r="B8" s="221" t="s">
        <v>315</v>
      </c>
      <c r="C8" s="221"/>
      <c r="D8" s="221"/>
    </row>
    <row r="9" spans="1:4" ht="12.75">
      <c r="A9" s="219" t="s">
        <v>152</v>
      </c>
      <c r="B9" s="221" t="s">
        <v>184</v>
      </c>
      <c r="C9" s="221"/>
      <c r="D9" s="221"/>
    </row>
    <row r="10" spans="1:4" ht="12.75">
      <c r="A10" s="219" t="s">
        <v>153</v>
      </c>
      <c r="B10" s="221" t="s">
        <v>185</v>
      </c>
      <c r="C10" s="221"/>
      <c r="D10" s="221"/>
    </row>
    <row r="11" spans="1:4" ht="12.75">
      <c r="A11" s="219" t="s">
        <v>154</v>
      </c>
      <c r="B11" s="221" t="s">
        <v>186</v>
      </c>
      <c r="C11" s="221"/>
      <c r="D11" s="221"/>
    </row>
    <row r="12" spans="1:4" ht="12.75">
      <c r="A12" s="219" t="s">
        <v>155</v>
      </c>
      <c r="B12" s="221" t="s">
        <v>187</v>
      </c>
      <c r="C12" s="221"/>
      <c r="D12" s="221"/>
    </row>
    <row r="13" spans="1:4" ht="12.75">
      <c r="A13" s="219" t="s">
        <v>156</v>
      </c>
      <c r="B13" s="221" t="s">
        <v>316</v>
      </c>
      <c r="C13" s="221"/>
      <c r="D13" s="221"/>
    </row>
    <row r="14" spans="1:4" ht="12.75">
      <c r="A14" s="219" t="s">
        <v>157</v>
      </c>
      <c r="B14" s="221" t="s">
        <v>319</v>
      </c>
      <c r="C14" s="221"/>
      <c r="D14" s="221"/>
    </row>
    <row r="15" spans="1:4" ht="25.5">
      <c r="A15" s="219" t="s">
        <v>158</v>
      </c>
      <c r="B15" s="222" t="s">
        <v>320</v>
      </c>
      <c r="C15" s="221"/>
      <c r="D15" s="221"/>
    </row>
    <row r="16" spans="1:4" ht="12.75">
      <c r="A16" s="219" t="s">
        <v>159</v>
      </c>
      <c r="B16" s="222" t="s">
        <v>369</v>
      </c>
      <c r="C16" s="221"/>
      <c r="D16" s="221"/>
    </row>
    <row r="17" spans="1:4" ht="12.75">
      <c r="A17" s="219" t="s">
        <v>160</v>
      </c>
      <c r="B17" s="222" t="s">
        <v>386</v>
      </c>
      <c r="C17" s="221">
        <v>3168</v>
      </c>
      <c r="D17" s="221">
        <v>3168</v>
      </c>
    </row>
    <row r="18" spans="1:4" s="152" customFormat="1" ht="12.75">
      <c r="A18" s="219" t="s">
        <v>161</v>
      </c>
      <c r="B18" s="219" t="s">
        <v>317</v>
      </c>
      <c r="C18" s="219">
        <v>800</v>
      </c>
      <c r="D18" s="219">
        <v>800</v>
      </c>
    </row>
    <row r="19" spans="1:4" ht="12.75">
      <c r="A19" s="219" t="s">
        <v>162</v>
      </c>
      <c r="B19" s="221" t="s">
        <v>318</v>
      </c>
      <c r="C19" s="221"/>
      <c r="D19" s="221"/>
    </row>
    <row r="20" spans="1:4" ht="12.75">
      <c r="A20" s="219" t="s">
        <v>163</v>
      </c>
      <c r="B20" s="221" t="s">
        <v>188</v>
      </c>
      <c r="C20" s="221"/>
      <c r="D20" s="221"/>
    </row>
    <row r="21" spans="1:4" ht="12.75">
      <c r="A21" s="219" t="s">
        <v>164</v>
      </c>
      <c r="B21" s="221" t="s">
        <v>376</v>
      </c>
      <c r="C21" s="221"/>
      <c r="D21" s="221"/>
    </row>
    <row r="22" spans="1:4" ht="12.75">
      <c r="A22" s="219" t="s">
        <v>165</v>
      </c>
      <c r="B22" s="221" t="s">
        <v>387</v>
      </c>
      <c r="C22" s="221">
        <v>800</v>
      </c>
      <c r="D22" s="221">
        <v>800</v>
      </c>
    </row>
    <row r="23" spans="1:4" s="152" customFormat="1" ht="12.75">
      <c r="A23" s="219" t="s">
        <v>166</v>
      </c>
      <c r="B23" s="219" t="s">
        <v>324</v>
      </c>
      <c r="C23" s="219">
        <f>SUM(C24:C44)</f>
        <v>6451</v>
      </c>
      <c r="D23" s="219">
        <f>SUM(D24:D54)</f>
        <v>20711</v>
      </c>
    </row>
    <row r="24" spans="1:4" ht="12.75">
      <c r="A24" s="219" t="s">
        <v>167</v>
      </c>
      <c r="B24" s="221" t="s">
        <v>321</v>
      </c>
      <c r="C24" s="221"/>
      <c r="D24" s="221"/>
    </row>
    <row r="25" spans="1:4" ht="12.75">
      <c r="A25" s="219" t="s">
        <v>168</v>
      </c>
      <c r="B25" s="221" t="s">
        <v>322</v>
      </c>
      <c r="C25" s="221"/>
      <c r="D25" s="221"/>
    </row>
    <row r="26" spans="1:4" ht="12.75">
      <c r="A26" s="219" t="s">
        <v>169</v>
      </c>
      <c r="B26" s="221" t="s">
        <v>323</v>
      </c>
      <c r="C26" s="221"/>
      <c r="D26" s="221"/>
    </row>
    <row r="27" spans="1:4" ht="12.75">
      <c r="A27" s="219" t="s">
        <v>170</v>
      </c>
      <c r="B27" s="221" t="s">
        <v>325</v>
      </c>
      <c r="C27" s="221"/>
      <c r="D27" s="221"/>
    </row>
    <row r="28" spans="1:4" ht="12.75">
      <c r="A28" s="219" t="s">
        <v>171</v>
      </c>
      <c r="B28" s="221" t="s">
        <v>326</v>
      </c>
      <c r="C28" s="221"/>
      <c r="D28" s="221"/>
    </row>
    <row r="29" spans="1:4" ht="12.75">
      <c r="A29" s="219" t="s">
        <v>172</v>
      </c>
      <c r="B29" s="221" t="s">
        <v>327</v>
      </c>
      <c r="C29" s="221"/>
      <c r="D29" s="221"/>
    </row>
    <row r="30" spans="1:4" ht="12.75">
      <c r="A30" s="219" t="s">
        <v>173</v>
      </c>
      <c r="B30" s="221" t="s">
        <v>329</v>
      </c>
      <c r="C30" s="221"/>
      <c r="D30" s="221"/>
    </row>
    <row r="31" spans="1:4" ht="12.75">
      <c r="A31" s="219" t="s">
        <v>174</v>
      </c>
      <c r="B31" s="221" t="s">
        <v>339</v>
      </c>
      <c r="C31" s="221"/>
      <c r="D31" s="221"/>
    </row>
    <row r="32" spans="1:4" ht="12.75">
      <c r="A32" s="219" t="s">
        <v>534</v>
      </c>
      <c r="B32" s="221" t="s">
        <v>330</v>
      </c>
      <c r="C32" s="221"/>
      <c r="D32" s="221"/>
    </row>
    <row r="33" spans="1:4" ht="12.75">
      <c r="A33" s="219" t="s">
        <v>370</v>
      </c>
      <c r="B33" s="221" t="s">
        <v>336</v>
      </c>
      <c r="C33" s="221"/>
      <c r="D33" s="221"/>
    </row>
    <row r="34" spans="1:4" ht="12.75">
      <c r="A34" s="219" t="s">
        <v>379</v>
      </c>
      <c r="B34" s="221" t="s">
        <v>305</v>
      </c>
      <c r="C34" s="221"/>
      <c r="D34" s="221"/>
    </row>
    <row r="35" spans="1:4" ht="12.75">
      <c r="A35" s="219" t="s">
        <v>380</v>
      </c>
      <c r="B35" s="221" t="s">
        <v>371</v>
      </c>
      <c r="C35" s="221"/>
      <c r="D35" s="221"/>
    </row>
    <row r="36" spans="1:4" ht="12.75">
      <c r="A36" s="219" t="s">
        <v>381</v>
      </c>
      <c r="B36" s="221" t="s">
        <v>372</v>
      </c>
      <c r="C36" s="221"/>
      <c r="D36" s="221"/>
    </row>
    <row r="37" spans="1:4" ht="12.75">
      <c r="A37" s="219" t="s">
        <v>382</v>
      </c>
      <c r="B37" s="221" t="s">
        <v>373</v>
      </c>
      <c r="C37" s="221"/>
      <c r="D37" s="221"/>
    </row>
    <row r="38" spans="1:4" ht="12.75">
      <c r="A38" s="219" t="s">
        <v>383</v>
      </c>
      <c r="B38" s="221" t="s">
        <v>374</v>
      </c>
      <c r="C38" s="221"/>
      <c r="D38" s="221"/>
    </row>
    <row r="39" spans="1:4" ht="12.75">
      <c r="A39" s="219" t="s">
        <v>384</v>
      </c>
      <c r="B39" s="221" t="s">
        <v>375</v>
      </c>
      <c r="C39" s="221"/>
      <c r="D39" s="221"/>
    </row>
    <row r="40" spans="1:4" ht="12.75">
      <c r="A40" s="219" t="s">
        <v>385</v>
      </c>
      <c r="B40" s="221" t="s">
        <v>377</v>
      </c>
      <c r="C40" s="221"/>
      <c r="D40" s="221"/>
    </row>
    <row r="41" spans="1:4" ht="12.75">
      <c r="A41" s="219" t="s">
        <v>539</v>
      </c>
      <c r="B41" s="221" t="s">
        <v>378</v>
      </c>
      <c r="C41" s="221"/>
      <c r="D41" s="221"/>
    </row>
    <row r="42" spans="1:4" ht="12.75">
      <c r="A42" s="219" t="s">
        <v>540</v>
      </c>
      <c r="B42" s="221" t="s">
        <v>388</v>
      </c>
      <c r="C42" s="221">
        <v>946</v>
      </c>
      <c r="D42" s="221">
        <v>946</v>
      </c>
    </row>
    <row r="43" spans="1:4" ht="12.75">
      <c r="A43" s="219" t="s">
        <v>541</v>
      </c>
      <c r="B43" s="221" t="s">
        <v>399</v>
      </c>
      <c r="C43" s="221">
        <v>1205</v>
      </c>
      <c r="D43" s="221">
        <v>1205</v>
      </c>
    </row>
    <row r="44" spans="1:4" ht="12.75">
      <c r="A44" s="219" t="s">
        <v>542</v>
      </c>
      <c r="B44" s="221" t="s">
        <v>400</v>
      </c>
      <c r="C44" s="221">
        <v>4300</v>
      </c>
      <c r="D44" s="221">
        <v>4300</v>
      </c>
    </row>
    <row r="45" spans="1:4" ht="12.75">
      <c r="A45" s="219" t="s">
        <v>543</v>
      </c>
      <c r="B45" s="221" t="s">
        <v>544</v>
      </c>
      <c r="C45" s="221"/>
      <c r="D45" s="424">
        <v>200</v>
      </c>
    </row>
    <row r="46" spans="1:4" ht="12.75">
      <c r="A46" s="219" t="s">
        <v>545</v>
      </c>
      <c r="B46" s="221" t="s">
        <v>546</v>
      </c>
      <c r="C46" s="221"/>
      <c r="D46" s="424">
        <v>1000</v>
      </c>
    </row>
    <row r="47" spans="1:4" ht="12.75">
      <c r="A47" s="219" t="s">
        <v>547</v>
      </c>
      <c r="B47" s="221" t="s">
        <v>548</v>
      </c>
      <c r="C47" s="221"/>
      <c r="D47" s="424">
        <v>3675</v>
      </c>
    </row>
    <row r="48" spans="1:4" ht="12.75">
      <c r="A48" s="219" t="s">
        <v>549</v>
      </c>
      <c r="B48" s="221" t="s">
        <v>550</v>
      </c>
      <c r="C48" s="221"/>
      <c r="D48" s="424">
        <v>2200</v>
      </c>
    </row>
    <row r="49" spans="1:4" ht="12.75">
      <c r="A49" s="219" t="s">
        <v>551</v>
      </c>
      <c r="B49" s="221" t="s">
        <v>552</v>
      </c>
      <c r="C49" s="221"/>
      <c r="D49" s="424">
        <v>400</v>
      </c>
    </row>
    <row r="50" spans="1:4" ht="12.75">
      <c r="A50" s="219" t="s">
        <v>553</v>
      </c>
      <c r="B50" s="221" t="s">
        <v>554</v>
      </c>
      <c r="C50" s="221"/>
      <c r="D50" s="424">
        <v>1994</v>
      </c>
    </row>
    <row r="51" spans="1:4" ht="12.75">
      <c r="A51" s="219" t="s">
        <v>555</v>
      </c>
      <c r="B51" s="221" t="s">
        <v>556</v>
      </c>
      <c r="C51" s="221"/>
      <c r="D51" s="424">
        <v>600</v>
      </c>
    </row>
    <row r="52" spans="1:4" ht="12.75">
      <c r="A52" s="219" t="s">
        <v>557</v>
      </c>
      <c r="B52" s="425" t="s">
        <v>558</v>
      </c>
      <c r="C52" s="153"/>
      <c r="D52" s="424">
        <v>1588</v>
      </c>
    </row>
    <row r="53" spans="1:4" ht="12.75">
      <c r="A53" s="219" t="s">
        <v>559</v>
      </c>
      <c r="B53" s="425" t="s">
        <v>560</v>
      </c>
      <c r="C53" s="153"/>
      <c r="D53" s="424">
        <v>2553</v>
      </c>
    </row>
    <row r="54" spans="1:4" ht="12.75">
      <c r="A54" s="219" t="s">
        <v>561</v>
      </c>
      <c r="B54" s="425" t="s">
        <v>562</v>
      </c>
      <c r="C54" s="153"/>
      <c r="D54" s="424">
        <v>50</v>
      </c>
    </row>
    <row r="55" spans="1:4" ht="12.75">
      <c r="A55" s="219" t="s">
        <v>563</v>
      </c>
      <c r="B55" s="426" t="s">
        <v>334</v>
      </c>
      <c r="C55" s="427">
        <f>SUM(C7+C18+C23)</f>
        <v>10419</v>
      </c>
      <c r="D55" s="427">
        <f>SUM(D7+D18+D23)</f>
        <v>24679</v>
      </c>
    </row>
  </sheetData>
  <sheetProtection/>
  <mergeCells count="3">
    <mergeCell ref="A1:L1"/>
    <mergeCell ref="A2:D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3.75390625" style="0" customWidth="1"/>
    <col min="2" max="2" width="36.00390625" style="0" customWidth="1"/>
    <col min="3" max="3" width="11.125" style="0" customWidth="1"/>
    <col min="4" max="4" width="12.625" style="0" customWidth="1"/>
    <col min="5" max="5" width="6.25390625" style="0" hidden="1" customWidth="1"/>
    <col min="6" max="6" width="11.625" style="0" customWidth="1"/>
    <col min="7" max="7" width="9.125" style="0" hidden="1" customWidth="1"/>
    <col min="8" max="8" width="10.625" style="0" customWidth="1"/>
    <col min="9" max="9" width="9.125" style="0" customWidth="1"/>
    <col min="10" max="10" width="0.12890625" style="0" customWidth="1"/>
    <col min="11" max="12" width="9.125" style="0" hidden="1" customWidth="1"/>
  </cols>
  <sheetData>
    <row r="1" spans="1:12" s="412" customFormat="1" ht="12.75">
      <c r="A1" s="348" t="s">
        <v>569</v>
      </c>
      <c r="B1" s="348"/>
      <c r="C1" s="348"/>
      <c r="D1" s="348"/>
      <c r="E1" s="348"/>
      <c r="F1" s="348"/>
      <c r="G1" s="348"/>
      <c r="H1" s="348"/>
      <c r="I1" s="411"/>
      <c r="J1" s="411"/>
      <c r="K1" s="411"/>
      <c r="L1" s="411"/>
    </row>
    <row r="2" spans="1:5" ht="12.75">
      <c r="A2" s="371" t="s">
        <v>191</v>
      </c>
      <c r="B2" s="371"/>
      <c r="C2" s="371"/>
      <c r="D2" s="371"/>
      <c r="E2" s="371"/>
    </row>
    <row r="3" spans="1:5" ht="12.75">
      <c r="A3" s="371"/>
      <c r="B3" s="371"/>
      <c r="C3" s="371"/>
      <c r="D3" s="371"/>
      <c r="E3" s="371"/>
    </row>
    <row r="4" spans="1:5" ht="12.75">
      <c r="A4" s="371" t="s">
        <v>443</v>
      </c>
      <c r="B4" s="371"/>
      <c r="C4" s="371"/>
      <c r="D4" s="371"/>
      <c r="E4" s="371"/>
    </row>
    <row r="5" ht="47.25" customHeight="1">
      <c r="E5" s="9" t="s">
        <v>342</v>
      </c>
    </row>
    <row r="6" spans="1:8" ht="54" customHeight="1">
      <c r="A6" s="84" t="s">
        <v>197</v>
      </c>
      <c r="B6" s="72" t="s">
        <v>331</v>
      </c>
      <c r="C6" s="302" t="s">
        <v>349</v>
      </c>
      <c r="D6" s="302" t="s">
        <v>350</v>
      </c>
      <c r="E6" s="302" t="s">
        <v>565</v>
      </c>
      <c r="F6" s="75" t="s">
        <v>348</v>
      </c>
      <c r="G6" s="75" t="s">
        <v>349</v>
      </c>
      <c r="H6" s="75" t="s">
        <v>350</v>
      </c>
    </row>
    <row r="7" spans="1:8" s="156" customFormat="1" ht="22.5" customHeight="1">
      <c r="A7" s="89" t="s">
        <v>150</v>
      </c>
      <c r="B7" s="76" t="s">
        <v>332</v>
      </c>
      <c r="C7" s="89"/>
      <c r="D7" s="89">
        <v>0</v>
      </c>
      <c r="E7" s="89"/>
      <c r="F7" s="155"/>
      <c r="G7" s="155"/>
      <c r="H7" s="155"/>
    </row>
    <row r="8" spans="1:8" ht="23.25" customHeight="1">
      <c r="A8" s="89" t="s">
        <v>151</v>
      </c>
      <c r="B8" s="89" t="s">
        <v>333</v>
      </c>
      <c r="C8" s="89"/>
      <c r="D8" s="89">
        <v>0</v>
      </c>
      <c r="E8" s="89"/>
      <c r="F8" s="153"/>
      <c r="G8" s="153"/>
      <c r="H8" s="153"/>
    </row>
    <row r="9" spans="1:8" ht="23.25" customHeight="1">
      <c r="A9" s="89" t="s">
        <v>152</v>
      </c>
      <c r="B9" s="89" t="s">
        <v>328</v>
      </c>
      <c r="C9" s="89"/>
      <c r="D9" s="89">
        <v>0</v>
      </c>
      <c r="E9" s="89"/>
      <c r="F9" s="153"/>
      <c r="G9" s="153"/>
      <c r="H9" s="153"/>
    </row>
    <row r="10" spans="1:8" ht="23.25" customHeight="1">
      <c r="A10" s="89" t="s">
        <v>153</v>
      </c>
      <c r="B10" s="89" t="s">
        <v>398</v>
      </c>
      <c r="C10" s="89"/>
      <c r="D10" s="89">
        <v>1000</v>
      </c>
      <c r="E10" s="89">
        <v>1000</v>
      </c>
      <c r="F10" s="153"/>
      <c r="G10" s="153"/>
      <c r="H10" s="153"/>
    </row>
    <row r="11" spans="1:8" ht="23.25" customHeight="1">
      <c r="A11" s="89"/>
      <c r="B11" s="89" t="s">
        <v>566</v>
      </c>
      <c r="C11" s="89"/>
      <c r="D11" s="89"/>
      <c r="E11" s="89">
        <v>1000</v>
      </c>
      <c r="F11" s="153"/>
      <c r="G11" s="153"/>
      <c r="H11" s="153"/>
    </row>
    <row r="12" spans="1:8" ht="23.25" customHeight="1">
      <c r="A12" s="89"/>
      <c r="B12" s="89" t="s">
        <v>567</v>
      </c>
      <c r="C12" s="89"/>
      <c r="D12" s="89"/>
      <c r="E12" s="89">
        <v>1500</v>
      </c>
      <c r="F12" s="153"/>
      <c r="G12" s="153"/>
      <c r="H12" s="153"/>
    </row>
    <row r="13" spans="1:8" ht="23.25" customHeight="1">
      <c r="A13" s="89"/>
      <c r="B13" s="89" t="s">
        <v>568</v>
      </c>
      <c r="C13" s="89"/>
      <c r="D13" s="89"/>
      <c r="E13" s="89">
        <v>300</v>
      </c>
      <c r="F13" s="153"/>
      <c r="G13" s="153"/>
      <c r="H13" s="153"/>
    </row>
    <row r="14" spans="1:8" s="152" customFormat="1" ht="31.5" customHeight="1">
      <c r="A14" s="303"/>
      <c r="B14" s="303" t="s">
        <v>334</v>
      </c>
      <c r="C14" s="303"/>
      <c r="D14" s="303">
        <v>1000</v>
      </c>
      <c r="E14" s="303">
        <v>3800</v>
      </c>
      <c r="F14" s="154"/>
      <c r="G14" s="154"/>
      <c r="H14" s="154"/>
    </row>
  </sheetData>
  <sheetProtection/>
  <mergeCells count="3">
    <mergeCell ref="A1:L1"/>
    <mergeCell ref="A2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1" sqref="B1:O1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8.375" style="0" customWidth="1"/>
    <col min="4" max="4" width="10.375" style="0" customWidth="1"/>
    <col min="5" max="5" width="9.125" style="0" customWidth="1"/>
    <col min="6" max="12" width="9.125" style="0" hidden="1" customWidth="1"/>
    <col min="15" max="15" width="13.875" style="0" bestFit="1" customWidth="1"/>
  </cols>
  <sheetData>
    <row r="1" spans="1:15" ht="12.75">
      <c r="A1" s="2"/>
      <c r="B1" s="372" t="s">
        <v>495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  <c r="O1" s="373"/>
    </row>
    <row r="2" spans="1:15" ht="12.75">
      <c r="A2" s="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2"/>
      <c r="O2" s="2"/>
    </row>
    <row r="3" spans="1:15" ht="12.75">
      <c r="A3" s="2"/>
      <c r="B3" s="354" t="s">
        <v>191</v>
      </c>
      <c r="C3" s="354"/>
      <c r="D3" s="354"/>
      <c r="E3" s="354"/>
      <c r="F3" s="354"/>
      <c r="G3" s="354"/>
      <c r="H3" s="354"/>
      <c r="I3" s="354"/>
      <c r="J3" s="354"/>
      <c r="K3" s="373"/>
      <c r="L3" s="373"/>
      <c r="M3" s="373"/>
      <c r="N3" s="373"/>
      <c r="O3" s="373"/>
    </row>
    <row r="4" spans="1:15" ht="12.75">
      <c r="A4" s="2"/>
      <c r="B4" s="354"/>
      <c r="C4" s="354"/>
      <c r="D4" s="354"/>
      <c r="E4" s="354"/>
      <c r="F4" s="354"/>
      <c r="G4" s="354"/>
      <c r="H4" s="354"/>
      <c r="I4" s="354"/>
      <c r="J4" s="354"/>
      <c r="K4" s="373"/>
      <c r="L4" s="373"/>
      <c r="M4" s="373"/>
      <c r="N4" s="373"/>
      <c r="O4" s="373"/>
    </row>
    <row r="5" spans="1:15" ht="12.75">
      <c r="A5" s="2"/>
      <c r="B5" s="354" t="s">
        <v>393</v>
      </c>
      <c r="C5" s="354"/>
      <c r="D5" s="354"/>
      <c r="E5" s="354"/>
      <c r="F5" s="354"/>
      <c r="G5" s="354"/>
      <c r="H5" s="354"/>
      <c r="I5" s="354"/>
      <c r="J5" s="354"/>
      <c r="K5" s="373"/>
      <c r="L5" s="373"/>
      <c r="M5" s="373"/>
      <c r="N5" s="373"/>
      <c r="O5" s="373"/>
    </row>
    <row r="6" spans="1:15" ht="12.75">
      <c r="A6" s="2"/>
      <c r="B6" s="69"/>
      <c r="C6" s="69"/>
      <c r="D6" s="69"/>
      <c r="E6" s="69"/>
      <c r="F6" s="69"/>
      <c r="G6" s="69"/>
      <c r="H6" s="69"/>
      <c r="I6" s="69"/>
      <c r="J6" s="69"/>
      <c r="K6" s="316"/>
      <c r="L6" s="316"/>
      <c r="M6" s="316"/>
      <c r="N6" s="316"/>
      <c r="O6" s="316"/>
    </row>
    <row r="7" spans="1:15" ht="12.75">
      <c r="A7" s="2"/>
      <c r="B7" s="69"/>
      <c r="C7" s="69"/>
      <c r="D7" s="69"/>
      <c r="E7" s="69"/>
      <c r="F7" s="69"/>
      <c r="G7" s="69"/>
      <c r="H7" s="69"/>
      <c r="I7" s="69"/>
      <c r="J7" s="69"/>
      <c r="K7" s="316"/>
      <c r="L7" s="316"/>
      <c r="M7" s="316"/>
      <c r="N7" s="316"/>
      <c r="O7" s="316"/>
    </row>
    <row r="8" spans="1:15" ht="12.75">
      <c r="A8" s="2"/>
      <c r="B8" s="69"/>
      <c r="C8" s="69"/>
      <c r="D8" s="69"/>
      <c r="E8" s="69"/>
      <c r="F8" s="69"/>
      <c r="G8" s="69"/>
      <c r="H8" s="69"/>
      <c r="I8" s="69"/>
      <c r="J8" s="69"/>
      <c r="K8" s="316"/>
      <c r="L8" s="316"/>
      <c r="M8" s="316"/>
      <c r="N8" s="316"/>
      <c r="O8" s="316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16" t="s">
        <v>342</v>
      </c>
      <c r="K9" s="2"/>
      <c r="L9" s="2"/>
      <c r="M9" s="2"/>
      <c r="N9" s="216" t="s">
        <v>342</v>
      </c>
      <c r="O9" s="2"/>
    </row>
    <row r="10" spans="1:15" ht="42.75">
      <c r="A10" s="221" t="s">
        <v>197</v>
      </c>
      <c r="B10" s="72" t="s">
        <v>234</v>
      </c>
      <c r="C10" s="72" t="s">
        <v>389</v>
      </c>
      <c r="D10" s="72" t="s">
        <v>390</v>
      </c>
      <c r="E10" s="218" t="s">
        <v>348</v>
      </c>
      <c r="F10" s="218" t="s">
        <v>349</v>
      </c>
      <c r="G10" s="218" t="s">
        <v>350</v>
      </c>
      <c r="H10" s="218" t="s">
        <v>364</v>
      </c>
      <c r="I10" s="218" t="s">
        <v>348</v>
      </c>
      <c r="J10" s="218" t="s">
        <v>349</v>
      </c>
      <c r="K10" s="218" t="s">
        <v>350</v>
      </c>
      <c r="L10" s="218" t="s">
        <v>364</v>
      </c>
      <c r="M10" s="218" t="s">
        <v>349</v>
      </c>
      <c r="N10" s="218" t="s">
        <v>350</v>
      </c>
      <c r="O10" s="218" t="s">
        <v>364</v>
      </c>
    </row>
    <row r="11" spans="1:15" ht="12.75">
      <c r="A11" s="221">
        <v>1</v>
      </c>
      <c r="B11" s="222" t="s">
        <v>183</v>
      </c>
      <c r="C11" s="89">
        <v>49</v>
      </c>
      <c r="D11" s="89">
        <v>49</v>
      </c>
      <c r="E11" s="89">
        <v>49</v>
      </c>
      <c r="F11" s="89"/>
      <c r="G11" s="89"/>
      <c r="H11" s="89"/>
      <c r="I11" s="89"/>
      <c r="J11" s="89"/>
      <c r="K11" s="89"/>
      <c r="L11" s="89"/>
      <c r="M11" s="89">
        <v>49</v>
      </c>
      <c r="N11" s="89">
        <v>39</v>
      </c>
      <c r="O11" s="80">
        <f>N11/E11</f>
        <v>0.7959183673469388</v>
      </c>
    </row>
    <row r="12" spans="1:15" ht="12.75">
      <c r="A12" s="221">
        <v>2</v>
      </c>
      <c r="B12" s="221" t="s">
        <v>392</v>
      </c>
      <c r="C12" s="89">
        <v>1</v>
      </c>
      <c r="D12" s="89">
        <v>1</v>
      </c>
      <c r="E12" s="89">
        <v>1</v>
      </c>
      <c r="F12" s="89"/>
      <c r="G12" s="89"/>
      <c r="H12" s="89"/>
      <c r="I12" s="89"/>
      <c r="J12" s="89"/>
      <c r="K12" s="89"/>
      <c r="L12" s="89"/>
      <c r="M12" s="89">
        <v>1</v>
      </c>
      <c r="N12" s="89">
        <v>1</v>
      </c>
      <c r="O12" s="80">
        <f>N12/E12</f>
        <v>1</v>
      </c>
    </row>
    <row r="13" spans="1:15" ht="12.75">
      <c r="A13" s="221">
        <v>3</v>
      </c>
      <c r="B13" s="221" t="s">
        <v>216</v>
      </c>
      <c r="C13" s="89">
        <v>2</v>
      </c>
      <c r="D13" s="89">
        <v>2</v>
      </c>
      <c r="E13" s="89">
        <v>2</v>
      </c>
      <c r="F13" s="89"/>
      <c r="G13" s="89"/>
      <c r="H13" s="89"/>
      <c r="I13" s="89"/>
      <c r="J13" s="89"/>
      <c r="K13" s="89"/>
      <c r="L13" s="89"/>
      <c r="M13" s="89">
        <v>2</v>
      </c>
      <c r="N13" s="89">
        <v>2</v>
      </c>
      <c r="O13" s="80">
        <f>N13/E13</f>
        <v>1</v>
      </c>
    </row>
    <row r="14" spans="1:15" ht="12.75">
      <c r="A14" s="221">
        <v>4</v>
      </c>
      <c r="B14" s="221" t="s">
        <v>317</v>
      </c>
      <c r="C14" s="89">
        <v>5</v>
      </c>
      <c r="D14" s="89">
        <v>6</v>
      </c>
      <c r="E14" s="89">
        <v>6</v>
      </c>
      <c r="F14" s="89"/>
      <c r="G14" s="89"/>
      <c r="H14" s="89"/>
      <c r="I14" s="89"/>
      <c r="J14" s="89"/>
      <c r="K14" s="89"/>
      <c r="L14" s="89"/>
      <c r="M14" s="89">
        <v>6</v>
      </c>
      <c r="N14" s="89">
        <v>6</v>
      </c>
      <c r="O14" s="80">
        <f>N14/E14</f>
        <v>1</v>
      </c>
    </row>
    <row r="15" spans="1:15" ht="12.75">
      <c r="A15" s="221">
        <v>5</v>
      </c>
      <c r="B15" s="219" t="s">
        <v>313</v>
      </c>
      <c r="C15" s="303">
        <f>SUM(C11:C14)</f>
        <v>57</v>
      </c>
      <c r="D15" s="303">
        <f aca="true" t="shared" si="0" ref="D15:N15">SUM(D11:D14)</f>
        <v>58</v>
      </c>
      <c r="E15" s="303">
        <f t="shared" si="0"/>
        <v>58</v>
      </c>
      <c r="F15" s="303">
        <f t="shared" si="0"/>
        <v>0</v>
      </c>
      <c r="G15" s="303">
        <f t="shared" si="0"/>
        <v>0</v>
      </c>
      <c r="H15" s="303">
        <f t="shared" si="0"/>
        <v>0</v>
      </c>
      <c r="I15" s="303">
        <f t="shared" si="0"/>
        <v>0</v>
      </c>
      <c r="J15" s="303">
        <f t="shared" si="0"/>
        <v>0</v>
      </c>
      <c r="K15" s="303">
        <f t="shared" si="0"/>
        <v>0</v>
      </c>
      <c r="L15" s="303">
        <f t="shared" si="0"/>
        <v>0</v>
      </c>
      <c r="M15" s="303">
        <f t="shared" si="0"/>
        <v>58</v>
      </c>
      <c r="N15" s="303">
        <f t="shared" si="0"/>
        <v>48</v>
      </c>
      <c r="O15" s="80">
        <f>N15/E15</f>
        <v>0.8275862068965517</v>
      </c>
    </row>
    <row r="16" spans="1:15" ht="12.75">
      <c r="A16" s="2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182"/>
    </row>
    <row r="17" spans="1:15" ht="12.75">
      <c r="A17" s="2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183"/>
    </row>
    <row r="18" spans="1:15" ht="12.75">
      <c r="A18" s="2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183"/>
    </row>
    <row r="19" spans="1:15" ht="12.75">
      <c r="A19" s="2"/>
      <c r="B19" s="322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183"/>
    </row>
    <row r="20" spans="1:15" ht="12.75">
      <c r="A20" s="2"/>
      <c r="B20" s="322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183"/>
    </row>
    <row r="21" spans="1:15" ht="12.75">
      <c r="A21" s="2"/>
      <c r="B21" s="322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183"/>
    </row>
    <row r="22" spans="2:15" ht="12.75"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3"/>
    </row>
    <row r="23" spans="2:15" ht="12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83"/>
    </row>
    <row r="24" spans="2:15" ht="12.7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83"/>
    </row>
    <row r="25" spans="2:15" ht="12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83"/>
    </row>
    <row r="26" spans="2:15" ht="12.7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83"/>
    </row>
    <row r="27" spans="2:15" ht="12.75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3"/>
    </row>
    <row r="28" spans="2:15" ht="12.7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83"/>
    </row>
    <row r="29" spans="2:15" ht="12.7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83"/>
    </row>
    <row r="30" spans="2:15" ht="12.7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83"/>
    </row>
    <row r="31" spans="2:15" ht="12.7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83"/>
    </row>
    <row r="32" spans="2:15" ht="12.7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83"/>
    </row>
    <row r="33" spans="2:15" ht="12.7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83"/>
    </row>
    <row r="34" spans="2:15" ht="12.7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83"/>
    </row>
    <row r="35" spans="2:15" ht="12.7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83"/>
    </row>
    <row r="36" spans="2:15" ht="12.7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83"/>
    </row>
    <row r="37" spans="2:15" ht="12.7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83"/>
    </row>
    <row r="38" spans="2:15" ht="12.7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83"/>
    </row>
    <row r="39" spans="2:15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83"/>
    </row>
    <row r="40" spans="2:15" ht="12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83"/>
    </row>
    <row r="41" spans="2:15" ht="12.7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83"/>
    </row>
    <row r="42" spans="2:15" ht="12.7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83"/>
    </row>
    <row r="43" spans="2:15" ht="12.7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83"/>
    </row>
    <row r="44" spans="2:15" ht="12.7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83"/>
    </row>
    <row r="45" spans="2:15" ht="12.7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183"/>
    </row>
    <row r="46" spans="2:15" ht="12.7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83"/>
    </row>
    <row r="47" spans="2:15" ht="12.75">
      <c r="B47" s="184"/>
      <c r="C47" s="184"/>
      <c r="D47" s="184"/>
      <c r="E47" s="184"/>
      <c r="F47" s="184"/>
      <c r="G47" s="184"/>
      <c r="H47" s="184"/>
      <c r="I47" s="184"/>
      <c r="J47" s="57"/>
      <c r="K47" s="57"/>
      <c r="L47" s="57"/>
      <c r="M47" s="184"/>
      <c r="N47" s="57"/>
      <c r="O47" s="183"/>
    </row>
  </sheetData>
  <sheetProtection/>
  <mergeCells count="4">
    <mergeCell ref="B2:M2"/>
    <mergeCell ref="B1:O1"/>
    <mergeCell ref="B3:O4"/>
    <mergeCell ref="B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B1" sqref="B1:P1"/>
    </sheetView>
  </sheetViews>
  <sheetFormatPr defaultColWidth="9.00390625" defaultRowHeight="12.75"/>
  <cols>
    <col min="1" max="1" width="27.00390625" style="0" customWidth="1"/>
    <col min="11" max="11" width="8.875" style="0" customWidth="1"/>
    <col min="12" max="16" width="9.125" style="0" hidden="1" customWidth="1"/>
  </cols>
  <sheetData>
    <row r="1" spans="2:16" ht="12.75">
      <c r="B1" s="348" t="s">
        <v>496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2:5" ht="12.75">
      <c r="B2" s="216"/>
      <c r="C2" s="5"/>
      <c r="D2" s="5"/>
      <c r="E2" s="5"/>
    </row>
    <row r="3" spans="2:5" ht="12.75">
      <c r="B3" s="216"/>
      <c r="C3" s="5"/>
      <c r="D3" s="5"/>
      <c r="E3" s="5"/>
    </row>
    <row r="4" spans="1:10" s="323" customFormat="1" ht="12.75">
      <c r="A4" s="391" t="s">
        <v>432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0" s="323" customFormat="1" ht="12.75">
      <c r="A5" s="391" t="s">
        <v>439</v>
      </c>
      <c r="B5" s="352"/>
      <c r="C5" s="352"/>
      <c r="D5" s="352"/>
      <c r="E5" s="352"/>
      <c r="F5" s="352"/>
      <c r="G5" s="352"/>
      <c r="H5" s="352"/>
      <c r="I5" s="352"/>
      <c r="J5" s="352"/>
    </row>
    <row r="6" s="323" customFormat="1" ht="12"/>
    <row r="7" spans="1:10" s="323" customFormat="1" ht="38.25" customHeight="1">
      <c r="A7" s="353" t="s">
        <v>471</v>
      </c>
      <c r="B7" s="353"/>
      <c r="C7" s="353"/>
      <c r="D7" s="353"/>
      <c r="E7" s="353"/>
      <c r="F7" s="353"/>
      <c r="G7" s="353"/>
      <c r="H7" s="353"/>
      <c r="I7" s="353"/>
      <c r="J7" s="353"/>
    </row>
    <row r="8" spans="1:9" s="323" customFormat="1" ht="12">
      <c r="A8" s="324"/>
      <c r="B8" s="324"/>
      <c r="C8" s="324"/>
      <c r="D8" s="324"/>
      <c r="E8" s="324"/>
      <c r="F8" s="324"/>
      <c r="G8" s="324"/>
      <c r="H8" s="324"/>
      <c r="I8" s="324"/>
    </row>
    <row r="9" s="323" customFormat="1" ht="12"/>
    <row r="10" spans="7:10" s="323" customFormat="1" ht="12.75" thickBot="1">
      <c r="G10" s="375" t="s">
        <v>466</v>
      </c>
      <c r="H10" s="375"/>
      <c r="I10" s="375"/>
      <c r="J10" s="375"/>
    </row>
    <row r="11" spans="1:10" s="323" customFormat="1" ht="12.75" thickBot="1">
      <c r="A11" s="376" t="s">
        <v>234</v>
      </c>
      <c r="B11" s="377"/>
      <c r="C11" s="377"/>
      <c r="D11" s="378"/>
      <c r="E11" s="382" t="s">
        <v>467</v>
      </c>
      <c r="F11" s="383"/>
      <c r="G11" s="383"/>
      <c r="H11" s="383"/>
      <c r="I11" s="383"/>
      <c r="J11" s="384"/>
    </row>
    <row r="12" spans="1:10" s="323" customFormat="1" ht="12.75" thickBot="1">
      <c r="A12" s="379"/>
      <c r="B12" s="380"/>
      <c r="C12" s="380"/>
      <c r="D12" s="381"/>
      <c r="E12" s="385" t="s">
        <v>468</v>
      </c>
      <c r="F12" s="386"/>
      <c r="G12" s="387" t="s">
        <v>469</v>
      </c>
      <c r="H12" s="388"/>
      <c r="I12" s="389" t="s">
        <v>470</v>
      </c>
      <c r="J12" s="390"/>
    </row>
    <row r="13" spans="1:10" s="323" customFormat="1" ht="46.5" customHeight="1" thickBot="1">
      <c r="A13" s="393"/>
      <c r="B13" s="394"/>
      <c r="C13" s="394"/>
      <c r="D13" s="395"/>
      <c r="E13" s="396">
        <v>0</v>
      </c>
      <c r="F13" s="397"/>
      <c r="G13" s="396">
        <v>0</v>
      </c>
      <c r="H13" s="397"/>
      <c r="I13" s="396">
        <v>0</v>
      </c>
      <c r="J13" s="397"/>
    </row>
    <row r="14" spans="1:10" s="323" customFormat="1" ht="26.25" customHeight="1" thickBot="1">
      <c r="A14" s="398" t="s">
        <v>334</v>
      </c>
      <c r="B14" s="399"/>
      <c r="C14" s="399"/>
      <c r="D14" s="400"/>
      <c r="E14" s="401">
        <v>0</v>
      </c>
      <c r="F14" s="402"/>
      <c r="G14" s="401">
        <v>0</v>
      </c>
      <c r="H14" s="402"/>
      <c r="I14" s="403">
        <v>0</v>
      </c>
      <c r="J14" s="404"/>
    </row>
    <row r="15" s="323" customFormat="1" ht="12"/>
    <row r="16" s="323" customFormat="1" ht="12"/>
    <row r="17" s="2" customFormat="1" ht="12.75"/>
  </sheetData>
  <sheetProtection/>
  <mergeCells count="18">
    <mergeCell ref="A13:D13"/>
    <mergeCell ref="E13:F13"/>
    <mergeCell ref="G13:H13"/>
    <mergeCell ref="I13:J13"/>
    <mergeCell ref="A14:D14"/>
    <mergeCell ref="E14:F14"/>
    <mergeCell ref="G14:H14"/>
    <mergeCell ref="I14:J14"/>
    <mergeCell ref="B1:P1"/>
    <mergeCell ref="A7:J7"/>
    <mergeCell ref="G10:J10"/>
    <mergeCell ref="A11:D12"/>
    <mergeCell ref="E11:J11"/>
    <mergeCell ref="E12:F12"/>
    <mergeCell ref="G12:H12"/>
    <mergeCell ref="I12:J12"/>
    <mergeCell ref="A4:J4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B1" sqref="B1:P1"/>
    </sheetView>
  </sheetViews>
  <sheetFormatPr defaultColWidth="9.00390625" defaultRowHeight="12.75"/>
  <cols>
    <col min="2" max="2" width="58.875" style="0" customWidth="1"/>
    <col min="3" max="3" width="12.125" style="0" customWidth="1"/>
    <col min="4" max="6" width="9.125" style="0" hidden="1" customWidth="1"/>
    <col min="7" max="7" width="8.75390625" style="0" customWidth="1"/>
    <col min="8" max="10" width="9.125" style="0" hidden="1" customWidth="1"/>
    <col min="11" max="11" width="9.125" style="0" customWidth="1"/>
    <col min="12" max="12" width="0.74609375" style="0" customWidth="1"/>
    <col min="13" max="15" width="9.125" style="0" hidden="1" customWidth="1"/>
  </cols>
  <sheetData>
    <row r="1" spans="1:16" ht="12.75">
      <c r="A1" s="2"/>
      <c r="B1" s="405" t="s">
        <v>497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2.75">
      <c r="A2" s="2"/>
      <c r="B2" s="2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23" customFormat="1" ht="12.75">
      <c r="A4" s="406" t="s">
        <v>432</v>
      </c>
      <c r="B4" s="407"/>
      <c r="C4" s="407"/>
      <c r="D4" s="407"/>
      <c r="E4" s="407"/>
      <c r="F4" s="407"/>
      <c r="G4" s="407"/>
      <c r="H4" s="407"/>
      <c r="I4" s="407"/>
      <c r="J4" s="407"/>
      <c r="K4" s="2"/>
      <c r="L4" s="2"/>
      <c r="M4" s="2"/>
      <c r="N4" s="2"/>
      <c r="O4" s="2"/>
      <c r="P4" s="2"/>
    </row>
    <row r="5" spans="1:16" s="323" customFormat="1" ht="12.75">
      <c r="A5" s="406" t="s">
        <v>439</v>
      </c>
      <c r="B5" s="373"/>
      <c r="C5" s="373"/>
      <c r="D5" s="373"/>
      <c r="E5" s="373"/>
      <c r="F5" s="373"/>
      <c r="G5" s="373"/>
      <c r="H5" s="373"/>
      <c r="I5" s="373"/>
      <c r="J5" s="373"/>
      <c r="K5" s="2"/>
      <c r="L5" s="2"/>
      <c r="M5" s="2"/>
      <c r="N5" s="2"/>
      <c r="O5" s="2"/>
      <c r="P5" s="2"/>
    </row>
    <row r="6" spans="1:16" s="32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23" customFormat="1" ht="38.25" customHeight="1">
      <c r="A7" s="408" t="s">
        <v>472</v>
      </c>
      <c r="B7" s="408"/>
      <c r="C7" s="408"/>
      <c r="D7" s="408"/>
      <c r="E7" s="408"/>
      <c r="F7" s="408"/>
      <c r="G7" s="408"/>
      <c r="H7" s="408"/>
      <c r="I7" s="408"/>
      <c r="J7" s="408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 thickBot="1">
      <c r="A10" s="328"/>
      <c r="B10" s="2"/>
      <c r="C10" s="216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5.75" customHeight="1" thickTop="1">
      <c r="A11" s="331" t="s">
        <v>489</v>
      </c>
      <c r="B11" s="332" t="s">
        <v>234</v>
      </c>
      <c r="C11" s="333" t="s">
        <v>490</v>
      </c>
      <c r="D11" s="2"/>
      <c r="E11" s="2"/>
      <c r="F11" s="2"/>
      <c r="G11" s="215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334"/>
      <c r="B12" s="221"/>
      <c r="C12" s="33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>
      <c r="A13" s="336" t="s">
        <v>150</v>
      </c>
      <c r="B13" s="329" t="s">
        <v>474</v>
      </c>
      <c r="C13" s="33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336" t="s">
        <v>151</v>
      </c>
      <c r="B14" s="221" t="s">
        <v>475</v>
      </c>
      <c r="C14" s="338">
        <v>4740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336" t="s">
        <v>152</v>
      </c>
      <c r="B15" s="221" t="s">
        <v>476</v>
      </c>
      <c r="C15" s="338">
        <v>120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336" t="s">
        <v>153</v>
      </c>
      <c r="B16" s="221" t="s">
        <v>477</v>
      </c>
      <c r="C16" s="338">
        <v>360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336" t="s">
        <v>154</v>
      </c>
      <c r="B17" s="221" t="s">
        <v>478</v>
      </c>
      <c r="C17" s="338">
        <v>720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336"/>
      <c r="B18" s="330" t="s">
        <v>479</v>
      </c>
      <c r="C18" s="33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336" t="s">
        <v>155</v>
      </c>
      <c r="B19" s="221" t="s">
        <v>480</v>
      </c>
      <c r="C19" s="338">
        <v>240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336" t="s">
        <v>156</v>
      </c>
      <c r="B20" s="221" t="s">
        <v>481</v>
      </c>
      <c r="C20" s="338">
        <v>60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336" t="s">
        <v>157</v>
      </c>
      <c r="B21" s="221" t="s">
        <v>482</v>
      </c>
      <c r="C21" s="338">
        <v>3500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336" t="s">
        <v>158</v>
      </c>
      <c r="B22" s="221" t="s">
        <v>483</v>
      </c>
      <c r="C22" s="338">
        <v>12204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336" t="s">
        <v>159</v>
      </c>
      <c r="B23" s="221" t="s">
        <v>484</v>
      </c>
      <c r="C23" s="338">
        <v>720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7" customFormat="1" ht="12.75">
      <c r="A24" s="339" t="s">
        <v>160</v>
      </c>
      <c r="B24" s="219" t="s">
        <v>491</v>
      </c>
      <c r="C24" s="33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336" t="s">
        <v>161</v>
      </c>
      <c r="B25" s="221" t="s">
        <v>485</v>
      </c>
      <c r="C25" s="338">
        <v>500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336" t="s">
        <v>162</v>
      </c>
      <c r="B26" s="221" t="s">
        <v>486</v>
      </c>
      <c r="C26" s="338">
        <v>500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336" t="s">
        <v>163</v>
      </c>
      <c r="B27" s="221" t="s">
        <v>487</v>
      </c>
      <c r="C27" s="338">
        <v>600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336" t="s">
        <v>164</v>
      </c>
      <c r="B28" s="221" t="s">
        <v>488</v>
      </c>
      <c r="C28" s="338">
        <v>250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7" customFormat="1" ht="33" customHeight="1" thickBot="1">
      <c r="A29" s="340" t="s">
        <v>165</v>
      </c>
      <c r="B29" s="341" t="s">
        <v>313</v>
      </c>
      <c r="C29" s="342">
        <f>SUM(C13:C28)</f>
        <v>24514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thickTop="1">
      <c r="A30" s="327"/>
      <c r="B30" s="2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32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5"/>
      <c r="L49" s="5"/>
      <c r="M49" s="5"/>
      <c r="N49" s="5"/>
      <c r="O49" s="5"/>
      <c r="P49" s="5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4">
    <mergeCell ref="B1:P1"/>
    <mergeCell ref="A4:J4"/>
    <mergeCell ref="A5:J5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10" max="10" width="5.375" style="0" customWidth="1"/>
    <col min="11" max="13" width="9.125" style="0" hidden="1" customWidth="1"/>
  </cols>
  <sheetData>
    <row r="1" spans="1:13" ht="12.75">
      <c r="A1" s="348" t="s">
        <v>498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2.75">
      <c r="A2" s="349" t="s">
        <v>418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3.5" thickBot="1">
      <c r="A3" s="190"/>
      <c r="B3" s="190"/>
      <c r="C3" s="190"/>
      <c r="D3" s="190"/>
      <c r="E3" s="190"/>
      <c r="F3" s="190"/>
      <c r="G3" s="191" t="s">
        <v>0</v>
      </c>
      <c r="H3" s="2"/>
      <c r="I3" s="2"/>
      <c r="J3" s="2"/>
      <c r="K3" s="2"/>
      <c r="L3" s="2"/>
      <c r="M3" s="2"/>
    </row>
    <row r="4" spans="1:13" ht="69" thickBot="1" thickTop="1">
      <c r="A4" s="256" t="s">
        <v>414</v>
      </c>
      <c r="B4" s="257" t="s">
        <v>2</v>
      </c>
      <c r="C4" s="257" t="s">
        <v>308</v>
      </c>
      <c r="D4" s="257" t="s">
        <v>348</v>
      </c>
      <c r="E4" s="257" t="s">
        <v>349</v>
      </c>
      <c r="F4" s="257" t="s">
        <v>350</v>
      </c>
      <c r="G4" s="257" t="s">
        <v>364</v>
      </c>
      <c r="H4" s="258" t="s">
        <v>416</v>
      </c>
      <c r="I4" s="258" t="s">
        <v>417</v>
      </c>
      <c r="J4" s="2"/>
      <c r="K4" s="2"/>
      <c r="L4" s="2"/>
      <c r="M4" s="2"/>
    </row>
    <row r="5" spans="1:13" ht="13.5" thickTop="1">
      <c r="A5" s="251" t="s">
        <v>3</v>
      </c>
      <c r="B5" s="252"/>
      <c r="C5" s="252"/>
      <c r="D5" s="252"/>
      <c r="E5" s="252"/>
      <c r="F5" s="252"/>
      <c r="G5" s="253"/>
      <c r="H5" s="254"/>
      <c r="I5" s="255"/>
      <c r="J5" s="2"/>
      <c r="K5" s="2"/>
      <c r="L5" s="2"/>
      <c r="M5" s="2"/>
    </row>
    <row r="6" spans="1:13" ht="12.75">
      <c r="A6" s="233" t="s">
        <v>4</v>
      </c>
      <c r="B6" s="234">
        <v>362215</v>
      </c>
      <c r="C6" s="234">
        <f>SUM(C7:C10)</f>
        <v>404821</v>
      </c>
      <c r="D6" s="234">
        <f>SUM(D7:D10)</f>
        <v>419831</v>
      </c>
      <c r="E6" s="234">
        <f>SUM(E7:E10)</f>
        <v>422299</v>
      </c>
      <c r="F6" s="234">
        <f>SUM(F7:F10)</f>
        <v>387222</v>
      </c>
      <c r="G6" s="247">
        <f>F6/D6</f>
        <v>0.9223282701849077</v>
      </c>
      <c r="H6" s="234">
        <f>SUM(H7:H10)</f>
        <v>292503</v>
      </c>
      <c r="I6" s="259">
        <f>SUM(I7:I10)</f>
        <v>94719</v>
      </c>
      <c r="J6" s="2"/>
      <c r="K6" s="2"/>
      <c r="L6" s="2"/>
      <c r="M6" s="2"/>
    </row>
    <row r="7" spans="1:13" ht="12.75">
      <c r="A7" s="235" t="s">
        <v>5</v>
      </c>
      <c r="B7" s="236">
        <v>290008</v>
      </c>
      <c r="C7" s="236">
        <v>332614</v>
      </c>
      <c r="D7" s="236">
        <v>337710</v>
      </c>
      <c r="E7" s="236">
        <v>340178</v>
      </c>
      <c r="F7" s="236">
        <v>292503</v>
      </c>
      <c r="G7" s="247">
        <f aca="true" t="shared" si="0" ref="G7:G51">F7/D7</f>
        <v>0.866136626099316</v>
      </c>
      <c r="H7" s="44">
        <v>292503</v>
      </c>
      <c r="I7" s="249"/>
      <c r="J7" s="2"/>
      <c r="K7" s="2"/>
      <c r="L7" s="2"/>
      <c r="M7" s="2"/>
    </row>
    <row r="8" spans="1:13" ht="12.75">
      <c r="A8" s="235" t="s">
        <v>6</v>
      </c>
      <c r="B8" s="236">
        <v>58350</v>
      </c>
      <c r="C8" s="236">
        <v>58350</v>
      </c>
      <c r="D8" s="236">
        <v>66559</v>
      </c>
      <c r="E8" s="236">
        <v>66559</v>
      </c>
      <c r="F8" s="236">
        <v>64040</v>
      </c>
      <c r="G8" s="247">
        <f t="shared" si="0"/>
        <v>0.9621538785137997</v>
      </c>
      <c r="H8" s="44"/>
      <c r="I8" s="249">
        <v>64040</v>
      </c>
      <c r="J8" s="2"/>
      <c r="K8" s="2"/>
      <c r="L8" s="2"/>
      <c r="M8" s="2"/>
    </row>
    <row r="9" spans="1:13" ht="12.75">
      <c r="A9" s="235" t="s">
        <v>7</v>
      </c>
      <c r="B9" s="236">
        <v>13857</v>
      </c>
      <c r="C9" s="236">
        <v>13857</v>
      </c>
      <c r="D9" s="236">
        <v>14559</v>
      </c>
      <c r="E9" s="236">
        <v>14559</v>
      </c>
      <c r="F9" s="236">
        <v>30299</v>
      </c>
      <c r="G9" s="247">
        <f t="shared" si="0"/>
        <v>2.081118208668178</v>
      </c>
      <c r="H9" s="44"/>
      <c r="I9" s="249">
        <v>30299</v>
      </c>
      <c r="J9" s="2"/>
      <c r="K9" s="2"/>
      <c r="L9" s="2"/>
      <c r="M9" s="2"/>
    </row>
    <row r="10" spans="1:13" ht="12.75">
      <c r="A10" s="235" t="s">
        <v>8</v>
      </c>
      <c r="B10" s="236">
        <v>0</v>
      </c>
      <c r="C10" s="236">
        <v>0</v>
      </c>
      <c r="D10" s="236">
        <v>1003</v>
      </c>
      <c r="E10" s="236">
        <v>1003</v>
      </c>
      <c r="F10" s="236">
        <v>380</v>
      </c>
      <c r="G10" s="247">
        <f t="shared" si="0"/>
        <v>0.37886340977068794</v>
      </c>
      <c r="H10" s="44"/>
      <c r="I10" s="249">
        <v>380</v>
      </c>
      <c r="J10" s="2"/>
      <c r="K10" s="2"/>
      <c r="L10" s="2"/>
      <c r="M10" s="2"/>
    </row>
    <row r="11" spans="1:13" ht="12.75">
      <c r="A11" s="233" t="s">
        <v>9</v>
      </c>
      <c r="B11" s="234">
        <v>17648</v>
      </c>
      <c r="C11" s="234">
        <v>19284</v>
      </c>
      <c r="D11" s="234">
        <v>36077</v>
      </c>
      <c r="E11" s="234">
        <v>36077</v>
      </c>
      <c r="F11" s="234">
        <v>21017</v>
      </c>
      <c r="G11" s="247">
        <f t="shared" si="0"/>
        <v>0.582559525459434</v>
      </c>
      <c r="H11" s="150"/>
      <c r="I11" s="249">
        <v>21017</v>
      </c>
      <c r="J11" s="2"/>
      <c r="K11" s="2"/>
      <c r="L11" s="2"/>
      <c r="M11" s="2"/>
    </row>
    <row r="12" spans="1:13" ht="12.75">
      <c r="A12" s="235" t="s">
        <v>10</v>
      </c>
      <c r="B12" s="236">
        <v>2070</v>
      </c>
      <c r="C12" s="236">
        <v>3706</v>
      </c>
      <c r="D12" s="236">
        <v>9711</v>
      </c>
      <c r="E12" s="236">
        <v>9711</v>
      </c>
      <c r="F12" s="236">
        <v>3168</v>
      </c>
      <c r="G12" s="247">
        <f t="shared" si="0"/>
        <v>0.3262279888785913</v>
      </c>
      <c r="H12" s="150"/>
      <c r="I12" s="249">
        <v>3168</v>
      </c>
      <c r="J12" s="2"/>
      <c r="K12" s="2"/>
      <c r="L12" s="2"/>
      <c r="M12" s="2"/>
    </row>
    <row r="13" spans="1:13" ht="12.75">
      <c r="A13" s="235" t="s">
        <v>11</v>
      </c>
      <c r="B13" s="236">
        <v>0</v>
      </c>
      <c r="C13" s="236">
        <v>0</v>
      </c>
      <c r="D13" s="236"/>
      <c r="E13" s="236"/>
      <c r="F13" s="236"/>
      <c r="G13" s="247"/>
      <c r="H13" s="150"/>
      <c r="I13" s="249"/>
      <c r="J13" s="2"/>
      <c r="K13" s="2"/>
      <c r="L13" s="2"/>
      <c r="M13" s="2"/>
    </row>
    <row r="14" spans="1:13" ht="12.75">
      <c r="A14" s="235" t="s">
        <v>12</v>
      </c>
      <c r="B14" s="236">
        <v>15578</v>
      </c>
      <c r="C14" s="236">
        <v>15578</v>
      </c>
      <c r="D14" s="236">
        <v>26366</v>
      </c>
      <c r="E14" s="236">
        <v>26366</v>
      </c>
      <c r="F14" s="236">
        <v>17849</v>
      </c>
      <c r="G14" s="247">
        <f t="shared" si="0"/>
        <v>0.676970340590154</v>
      </c>
      <c r="H14" s="150"/>
      <c r="I14" s="249">
        <v>17849</v>
      </c>
      <c r="J14" s="2"/>
      <c r="K14" s="2"/>
      <c r="L14" s="2"/>
      <c r="M14" s="2"/>
    </row>
    <row r="15" spans="1:13" ht="12.75">
      <c r="A15" s="237" t="s">
        <v>13</v>
      </c>
      <c r="B15" s="234">
        <v>112364</v>
      </c>
      <c r="C15" s="234">
        <v>112364</v>
      </c>
      <c r="D15" s="234">
        <v>112313</v>
      </c>
      <c r="E15" s="234">
        <v>112313</v>
      </c>
      <c r="F15" s="234">
        <v>137003</v>
      </c>
      <c r="G15" s="247">
        <f t="shared" si="0"/>
        <v>1.2198320764292647</v>
      </c>
      <c r="H15" s="44">
        <v>137003</v>
      </c>
      <c r="I15" s="249"/>
      <c r="J15" s="2"/>
      <c r="K15" s="2"/>
      <c r="L15" s="2"/>
      <c r="M15" s="2"/>
    </row>
    <row r="16" spans="1:13" ht="12.75">
      <c r="A16" s="233" t="s">
        <v>14</v>
      </c>
      <c r="B16" s="234">
        <v>112364</v>
      </c>
      <c r="C16" s="234">
        <f>C17+C20</f>
        <v>112364</v>
      </c>
      <c r="D16" s="234">
        <v>112313</v>
      </c>
      <c r="E16" s="234">
        <v>112313</v>
      </c>
      <c r="F16" s="234">
        <v>137003</v>
      </c>
      <c r="G16" s="247">
        <f t="shared" si="0"/>
        <v>1.2198320764292647</v>
      </c>
      <c r="H16" s="44">
        <v>137003</v>
      </c>
      <c r="I16" s="249"/>
      <c r="J16" s="2"/>
      <c r="K16" s="2"/>
      <c r="L16" s="2"/>
      <c r="M16" s="2"/>
    </row>
    <row r="17" spans="1:13" ht="12.75">
      <c r="A17" s="235" t="s">
        <v>15</v>
      </c>
      <c r="B17" s="236">
        <v>112364</v>
      </c>
      <c r="C17" s="236">
        <v>112364</v>
      </c>
      <c r="D17" s="236">
        <v>112313</v>
      </c>
      <c r="E17" s="236">
        <v>112313</v>
      </c>
      <c r="F17" s="236">
        <v>137003</v>
      </c>
      <c r="G17" s="247">
        <f t="shared" si="0"/>
        <v>1.2198320764292647</v>
      </c>
      <c r="H17" s="44">
        <v>137003</v>
      </c>
      <c r="I17" s="249"/>
      <c r="J17" s="2"/>
      <c r="K17" s="2"/>
      <c r="L17" s="2"/>
      <c r="M17" s="2"/>
    </row>
    <row r="18" spans="1:13" ht="12.75">
      <c r="A18" s="238" t="s">
        <v>16</v>
      </c>
      <c r="B18" s="236">
        <v>87125</v>
      </c>
      <c r="C18" s="236">
        <v>0</v>
      </c>
      <c r="D18" s="236">
        <v>0</v>
      </c>
      <c r="E18" s="236">
        <v>0</v>
      </c>
      <c r="F18" s="236">
        <v>0</v>
      </c>
      <c r="G18" s="247"/>
      <c r="H18" s="44"/>
      <c r="I18" s="249"/>
      <c r="J18" s="2"/>
      <c r="K18" s="2"/>
      <c r="L18" s="2"/>
      <c r="M18" s="2"/>
    </row>
    <row r="19" spans="1:13" ht="12.75">
      <c r="A19" s="238" t="s">
        <v>17</v>
      </c>
      <c r="B19" s="236">
        <v>25229</v>
      </c>
      <c r="C19" s="236">
        <v>0</v>
      </c>
      <c r="D19" s="236">
        <v>0</v>
      </c>
      <c r="E19" s="236">
        <v>0</v>
      </c>
      <c r="F19" s="236">
        <v>0</v>
      </c>
      <c r="G19" s="247"/>
      <c r="H19" s="44"/>
      <c r="I19" s="249"/>
      <c r="J19" s="2"/>
      <c r="K19" s="2"/>
      <c r="L19" s="2"/>
      <c r="M19" s="2"/>
    </row>
    <row r="20" spans="1:13" ht="12.75">
      <c r="A20" s="235" t="s">
        <v>18</v>
      </c>
      <c r="B20" s="236"/>
      <c r="C20" s="236"/>
      <c r="D20" s="236"/>
      <c r="E20" s="236"/>
      <c r="F20" s="236"/>
      <c r="G20" s="247"/>
      <c r="H20" s="44"/>
      <c r="I20" s="249"/>
      <c r="J20" s="2"/>
      <c r="K20" s="2"/>
      <c r="L20" s="2"/>
      <c r="M20" s="2"/>
    </row>
    <row r="21" spans="1:13" ht="12.75">
      <c r="A21" s="238" t="s">
        <v>19</v>
      </c>
      <c r="B21" s="236"/>
      <c r="C21" s="236"/>
      <c r="D21" s="236"/>
      <c r="E21" s="236"/>
      <c r="F21" s="236"/>
      <c r="G21" s="247"/>
      <c r="H21" s="44"/>
      <c r="I21" s="249"/>
      <c r="J21" s="2"/>
      <c r="K21" s="2"/>
      <c r="L21" s="2"/>
      <c r="M21" s="2"/>
    </row>
    <row r="22" spans="1:13" ht="12.75">
      <c r="A22" s="238" t="s">
        <v>20</v>
      </c>
      <c r="B22" s="236"/>
      <c r="C22" s="236"/>
      <c r="D22" s="236"/>
      <c r="E22" s="236"/>
      <c r="F22" s="236"/>
      <c r="G22" s="247"/>
      <c r="H22" s="44"/>
      <c r="I22" s="249"/>
      <c r="J22" s="2"/>
      <c r="K22" s="2"/>
      <c r="L22" s="2"/>
      <c r="M22" s="2"/>
    </row>
    <row r="23" spans="1:13" ht="12.75">
      <c r="A23" s="233" t="s">
        <v>21</v>
      </c>
      <c r="B23" s="234">
        <v>0</v>
      </c>
      <c r="C23" s="234">
        <v>0</v>
      </c>
      <c r="D23" s="234">
        <v>0</v>
      </c>
      <c r="E23" s="234">
        <v>0</v>
      </c>
      <c r="F23" s="234">
        <v>0</v>
      </c>
      <c r="G23" s="247"/>
      <c r="H23" s="44"/>
      <c r="I23" s="249"/>
      <c r="J23" s="2"/>
      <c r="K23" s="2"/>
      <c r="L23" s="2"/>
      <c r="M23" s="2"/>
    </row>
    <row r="24" spans="1:13" ht="12.75">
      <c r="A24" s="239" t="s">
        <v>22</v>
      </c>
      <c r="B24" s="234">
        <v>492227</v>
      </c>
      <c r="C24" s="234">
        <f>C6+C11+C15</f>
        <v>536469</v>
      </c>
      <c r="D24" s="234">
        <f>D6+D11+D15</f>
        <v>568221</v>
      </c>
      <c r="E24" s="234">
        <f>E6+E11+E15</f>
        <v>570689</v>
      </c>
      <c r="F24" s="234">
        <f>F6+F11+F15</f>
        <v>545242</v>
      </c>
      <c r="G24" s="247">
        <f t="shared" si="0"/>
        <v>0.9595597487597255</v>
      </c>
      <c r="H24" s="234">
        <f>H6+I11+H15</f>
        <v>450523</v>
      </c>
      <c r="I24" s="259">
        <f>I6+J11+I15</f>
        <v>94719</v>
      </c>
      <c r="J24" s="2"/>
      <c r="K24" s="2"/>
      <c r="L24" s="2"/>
      <c r="M24" s="2"/>
    </row>
    <row r="25" spans="1:13" ht="12.75">
      <c r="A25" s="232" t="s">
        <v>23</v>
      </c>
      <c r="B25" s="234"/>
      <c r="C25" s="234"/>
      <c r="D25" s="234"/>
      <c r="E25" s="234"/>
      <c r="F25" s="234"/>
      <c r="G25" s="247"/>
      <c r="H25" s="44"/>
      <c r="I25" s="249"/>
      <c r="J25" s="2"/>
      <c r="K25" s="2"/>
      <c r="L25" s="2"/>
      <c r="M25" s="2"/>
    </row>
    <row r="26" spans="1:13" ht="12.75">
      <c r="A26" s="233" t="s">
        <v>24</v>
      </c>
      <c r="B26" s="234">
        <v>483657</v>
      </c>
      <c r="C26" s="234">
        <f>C27+C28+C29+C30+C31</f>
        <v>502549</v>
      </c>
      <c r="D26" s="234">
        <f>D27+D28+D29+D30+D31</f>
        <v>537009</v>
      </c>
      <c r="E26" s="234">
        <f>SUM(E27:E31)</f>
        <v>458955</v>
      </c>
      <c r="F26" s="234">
        <f>SUM(F27:F31)</f>
        <v>457746</v>
      </c>
      <c r="G26" s="247">
        <f t="shared" si="0"/>
        <v>0.8523991218024279</v>
      </c>
      <c r="H26" s="234">
        <f>SUM(H27:H31)</f>
        <v>536823</v>
      </c>
      <c r="I26" s="259">
        <f>SUM(I27:I31)</f>
        <v>0</v>
      </c>
      <c r="J26" s="2"/>
      <c r="K26" s="2"/>
      <c r="L26" s="2"/>
      <c r="M26" s="2"/>
    </row>
    <row r="27" spans="1:13" ht="12.75">
      <c r="A27" s="240" t="s">
        <v>25</v>
      </c>
      <c r="B27" s="234">
        <v>108705</v>
      </c>
      <c r="C27" s="234">
        <v>128781</v>
      </c>
      <c r="D27" s="234">
        <v>136274</v>
      </c>
      <c r="E27" s="234">
        <v>136274</v>
      </c>
      <c r="F27" s="234">
        <v>107607</v>
      </c>
      <c r="G27" s="247">
        <f t="shared" si="0"/>
        <v>0.7896370547573272</v>
      </c>
      <c r="H27" s="234">
        <v>107607</v>
      </c>
      <c r="I27" s="249"/>
      <c r="J27" s="2"/>
      <c r="K27" s="2"/>
      <c r="L27" s="2"/>
      <c r="M27" s="2"/>
    </row>
    <row r="28" spans="1:13" ht="16.5" customHeight="1">
      <c r="A28" s="241" t="s">
        <v>176</v>
      </c>
      <c r="B28" s="234">
        <v>21308</v>
      </c>
      <c r="C28" s="234">
        <v>24712</v>
      </c>
      <c r="D28" s="234">
        <v>28072</v>
      </c>
      <c r="E28" s="234">
        <v>28072</v>
      </c>
      <c r="F28" s="234">
        <v>20005</v>
      </c>
      <c r="G28" s="247">
        <f t="shared" si="0"/>
        <v>0.7126318039327444</v>
      </c>
      <c r="H28" s="234">
        <v>20005</v>
      </c>
      <c r="I28" s="249"/>
      <c r="J28" s="2"/>
      <c r="K28" s="2"/>
      <c r="L28" s="2"/>
      <c r="M28" s="2"/>
    </row>
    <row r="29" spans="1:13" ht="18" customHeight="1">
      <c r="A29" s="241" t="s">
        <v>26</v>
      </c>
      <c r="B29" s="234">
        <v>72874</v>
      </c>
      <c r="C29" s="234">
        <v>77379</v>
      </c>
      <c r="D29" s="234">
        <v>77291</v>
      </c>
      <c r="E29" s="234">
        <v>66141</v>
      </c>
      <c r="F29" s="234">
        <v>63733</v>
      </c>
      <c r="G29" s="247">
        <f t="shared" si="0"/>
        <v>0.8245850098976595</v>
      </c>
      <c r="H29" s="234">
        <v>63733</v>
      </c>
      <c r="I29" s="249"/>
      <c r="J29" s="2"/>
      <c r="K29" s="2"/>
      <c r="L29" s="2"/>
      <c r="M29" s="2"/>
    </row>
    <row r="30" spans="1:13" ht="14.25" customHeight="1">
      <c r="A30" s="241" t="s">
        <v>27</v>
      </c>
      <c r="B30" s="234">
        <v>28376</v>
      </c>
      <c r="C30" s="234">
        <v>28376</v>
      </c>
      <c r="D30" s="234">
        <v>28376</v>
      </c>
      <c r="E30" s="234">
        <v>27250</v>
      </c>
      <c r="F30" s="234">
        <v>24514</v>
      </c>
      <c r="G30" s="247">
        <f t="shared" si="0"/>
        <v>0.8638990696363124</v>
      </c>
      <c r="H30" s="234">
        <v>24514</v>
      </c>
      <c r="I30" s="249"/>
      <c r="J30" s="2"/>
      <c r="K30" s="2"/>
      <c r="L30" s="2"/>
      <c r="M30" s="2"/>
    </row>
    <row r="31" spans="1:13" ht="19.5" customHeight="1">
      <c r="A31" s="241" t="s">
        <v>28</v>
      </c>
      <c r="B31" s="234">
        <v>252394</v>
      </c>
      <c r="C31" s="234">
        <v>243301</v>
      </c>
      <c r="D31" s="234">
        <f>SUM(D32:D37)</f>
        <v>266996</v>
      </c>
      <c r="E31" s="234">
        <v>201218</v>
      </c>
      <c r="F31" s="234">
        <v>241887</v>
      </c>
      <c r="G31" s="247">
        <f t="shared" si="0"/>
        <v>0.9059573926201142</v>
      </c>
      <c r="H31" s="234">
        <f>SUM(H32:H37)</f>
        <v>320964</v>
      </c>
      <c r="I31" s="249"/>
      <c r="J31" s="2"/>
      <c r="K31" s="2"/>
      <c r="L31" s="2"/>
      <c r="M31" s="2"/>
    </row>
    <row r="32" spans="1:13" ht="19.5" customHeight="1">
      <c r="A32" s="242" t="s">
        <v>178</v>
      </c>
      <c r="B32" s="236">
        <v>160877</v>
      </c>
      <c r="C32" s="236">
        <v>177071</v>
      </c>
      <c r="D32" s="236">
        <v>177071</v>
      </c>
      <c r="E32" s="236">
        <v>135617</v>
      </c>
      <c r="F32" s="236">
        <v>171174</v>
      </c>
      <c r="G32" s="247">
        <f t="shared" si="0"/>
        <v>0.9666969746598822</v>
      </c>
      <c r="H32" s="236">
        <v>174224</v>
      </c>
      <c r="I32" s="249"/>
      <c r="J32" s="2"/>
      <c r="K32" s="2"/>
      <c r="L32" s="2"/>
      <c r="M32" s="2"/>
    </row>
    <row r="33" spans="1:13" ht="18" customHeight="1">
      <c r="A33" s="242" t="s">
        <v>29</v>
      </c>
      <c r="B33" s="236">
        <v>4451</v>
      </c>
      <c r="C33" s="236">
        <v>4451</v>
      </c>
      <c r="D33" s="236">
        <v>4451</v>
      </c>
      <c r="E33" s="236">
        <v>3822</v>
      </c>
      <c r="F33" s="236">
        <v>0</v>
      </c>
      <c r="G33" s="247">
        <f t="shared" si="0"/>
        <v>0</v>
      </c>
      <c r="H33" s="236">
        <v>0</v>
      </c>
      <c r="I33" s="249"/>
      <c r="J33" s="2"/>
      <c r="K33" s="2"/>
      <c r="L33" s="2"/>
      <c r="M33" s="2"/>
    </row>
    <row r="34" spans="1:13" ht="15.75" customHeight="1">
      <c r="A34" s="242" t="s">
        <v>30</v>
      </c>
      <c r="B34" s="236">
        <v>0</v>
      </c>
      <c r="C34" s="236">
        <v>0</v>
      </c>
      <c r="D34" s="236">
        <v>0</v>
      </c>
      <c r="E34" s="236">
        <v>0</v>
      </c>
      <c r="F34" s="236">
        <v>0</v>
      </c>
      <c r="G34" s="247"/>
      <c r="H34" s="236">
        <v>0</v>
      </c>
      <c r="I34" s="249"/>
      <c r="J34" s="2"/>
      <c r="K34" s="2"/>
      <c r="L34" s="2"/>
      <c r="M34" s="2"/>
    </row>
    <row r="35" spans="1:13" ht="15" customHeight="1">
      <c r="A35" s="242" t="s">
        <v>31</v>
      </c>
      <c r="B35" s="236">
        <v>52749</v>
      </c>
      <c r="C35" s="236">
        <v>8526</v>
      </c>
      <c r="D35" s="236">
        <v>32221</v>
      </c>
      <c r="E35" s="236">
        <v>8526</v>
      </c>
      <c r="F35" s="236">
        <v>0</v>
      </c>
      <c r="G35" s="247">
        <f t="shared" si="0"/>
        <v>0</v>
      </c>
      <c r="H35" s="236">
        <v>10000</v>
      </c>
      <c r="I35" s="249"/>
      <c r="J35" s="2"/>
      <c r="K35" s="2"/>
      <c r="L35" s="2"/>
      <c r="M35" s="2"/>
    </row>
    <row r="36" spans="1:13" ht="14.25" customHeight="1">
      <c r="A36" s="242" t="s">
        <v>195</v>
      </c>
      <c r="B36" s="236">
        <v>34317</v>
      </c>
      <c r="C36" s="236">
        <v>7322</v>
      </c>
      <c r="D36" s="236">
        <v>7322</v>
      </c>
      <c r="E36" s="236">
        <v>7322</v>
      </c>
      <c r="F36" s="266">
        <v>76077</v>
      </c>
      <c r="G36" s="286">
        <f>F37/D36</f>
        <v>9.657607211144496</v>
      </c>
      <c r="H36" s="236">
        <v>66027</v>
      </c>
      <c r="I36" s="249"/>
      <c r="J36" s="2"/>
      <c r="K36" s="2"/>
      <c r="L36" s="2"/>
      <c r="M36" s="2"/>
    </row>
    <row r="37" spans="1:13" ht="12.75" customHeight="1">
      <c r="A37" s="242" t="s">
        <v>343</v>
      </c>
      <c r="B37" s="236"/>
      <c r="C37" s="236">
        <v>45931</v>
      </c>
      <c r="D37" s="236">
        <v>45931</v>
      </c>
      <c r="E37" s="236">
        <v>45931</v>
      </c>
      <c r="F37" s="236">
        <v>70713</v>
      </c>
      <c r="G37" s="247">
        <f t="shared" si="0"/>
        <v>1.5395484531144543</v>
      </c>
      <c r="H37" s="236">
        <v>70713</v>
      </c>
      <c r="I37" s="249"/>
      <c r="J37" s="2"/>
      <c r="K37" s="2"/>
      <c r="L37" s="2"/>
      <c r="M37" s="2"/>
    </row>
    <row r="38" spans="1:13" ht="12.75">
      <c r="A38" s="233" t="s">
        <v>32</v>
      </c>
      <c r="B38" s="234">
        <v>8570</v>
      </c>
      <c r="C38" s="234">
        <f>SUM(C39:C40)</f>
        <v>33920</v>
      </c>
      <c r="D38" s="234">
        <v>31212</v>
      </c>
      <c r="E38" s="234">
        <v>31212</v>
      </c>
      <c r="F38" s="234">
        <v>11419</v>
      </c>
      <c r="G38" s="247">
        <f t="shared" si="0"/>
        <v>0.36585287709855185</v>
      </c>
      <c r="H38" s="44"/>
      <c r="I38" s="259">
        <v>11419</v>
      </c>
      <c r="J38" s="2"/>
      <c r="K38" s="2"/>
      <c r="L38" s="2"/>
      <c r="M38" s="2"/>
    </row>
    <row r="39" spans="1:13" ht="12.75">
      <c r="A39" s="235" t="s">
        <v>33</v>
      </c>
      <c r="B39" s="236">
        <v>8570</v>
      </c>
      <c r="C39" s="236">
        <v>26693</v>
      </c>
      <c r="D39" s="236">
        <v>28473</v>
      </c>
      <c r="E39" s="236">
        <v>28473</v>
      </c>
      <c r="F39" s="236">
        <v>10419</v>
      </c>
      <c r="G39" s="247">
        <f t="shared" si="0"/>
        <v>0.365925613739332</v>
      </c>
      <c r="H39" s="44"/>
      <c r="I39" s="262">
        <v>10419</v>
      </c>
      <c r="J39" s="2"/>
      <c r="K39" s="2"/>
      <c r="L39" s="2"/>
      <c r="M39" s="2"/>
    </row>
    <row r="40" spans="1:13" ht="12.75">
      <c r="A40" s="235" t="s">
        <v>34</v>
      </c>
      <c r="B40" s="236">
        <v>0</v>
      </c>
      <c r="C40" s="236">
        <v>7227</v>
      </c>
      <c r="D40" s="236">
        <v>2739</v>
      </c>
      <c r="E40" s="236">
        <v>2739</v>
      </c>
      <c r="F40" s="236">
        <v>1000</v>
      </c>
      <c r="G40" s="247">
        <f t="shared" si="0"/>
        <v>0.36509675063891933</v>
      </c>
      <c r="H40" s="44"/>
      <c r="I40" s="262">
        <v>1000</v>
      </c>
      <c r="J40" s="2"/>
      <c r="K40" s="2"/>
      <c r="L40" s="2"/>
      <c r="M40" s="2"/>
    </row>
    <row r="41" spans="1:13" ht="12.75">
      <c r="A41" s="235" t="s">
        <v>35</v>
      </c>
      <c r="B41" s="236">
        <v>0</v>
      </c>
      <c r="C41" s="236">
        <v>0</v>
      </c>
      <c r="D41" s="236">
        <v>0</v>
      </c>
      <c r="E41" s="236">
        <v>0</v>
      </c>
      <c r="F41" s="236">
        <v>0</v>
      </c>
      <c r="G41" s="247"/>
      <c r="H41" s="44"/>
      <c r="I41" s="249"/>
      <c r="J41" s="2"/>
      <c r="K41" s="2"/>
      <c r="L41" s="2"/>
      <c r="M41" s="2"/>
    </row>
    <row r="42" spans="1:13" ht="19.5" customHeight="1">
      <c r="A42" s="242" t="s">
        <v>36</v>
      </c>
      <c r="B42" s="236"/>
      <c r="C42" s="236"/>
      <c r="D42" s="236"/>
      <c r="E42" s="236"/>
      <c r="F42" s="236"/>
      <c r="G42" s="247"/>
      <c r="H42" s="44"/>
      <c r="I42" s="250"/>
      <c r="J42" s="6"/>
      <c r="K42" s="6"/>
      <c r="L42" s="6"/>
      <c r="M42" s="6"/>
    </row>
    <row r="43" spans="1:13" ht="26.25" customHeight="1">
      <c r="A43" s="243" t="s">
        <v>37</v>
      </c>
      <c r="B43" s="236">
        <v>0</v>
      </c>
      <c r="C43" s="236">
        <v>0</v>
      </c>
      <c r="D43" s="236">
        <v>0</v>
      </c>
      <c r="E43" s="236">
        <v>0</v>
      </c>
      <c r="F43" s="236">
        <v>0</v>
      </c>
      <c r="G43" s="247"/>
      <c r="H43" s="44"/>
      <c r="I43" s="249"/>
      <c r="J43" s="2"/>
      <c r="K43" s="2"/>
      <c r="L43" s="2"/>
      <c r="M43" s="2"/>
    </row>
    <row r="44" spans="1:13" ht="15.75" customHeight="1">
      <c r="A44" s="242" t="s">
        <v>38</v>
      </c>
      <c r="B44" s="236">
        <v>0</v>
      </c>
      <c r="C44" s="236">
        <v>0</v>
      </c>
      <c r="D44" s="236">
        <v>0</v>
      </c>
      <c r="E44" s="236">
        <v>0</v>
      </c>
      <c r="F44" s="236">
        <v>0</v>
      </c>
      <c r="G44" s="247"/>
      <c r="H44" s="44"/>
      <c r="I44" s="249"/>
      <c r="J44" s="2"/>
      <c r="K44" s="2"/>
      <c r="L44" s="2"/>
      <c r="M44" s="2"/>
    </row>
    <row r="45" spans="1:13" ht="12.75">
      <c r="A45" s="237" t="s">
        <v>39</v>
      </c>
      <c r="B45" s="234">
        <v>0</v>
      </c>
      <c r="C45" s="234">
        <v>0</v>
      </c>
      <c r="D45" s="234">
        <v>0</v>
      </c>
      <c r="E45" s="234">
        <v>0</v>
      </c>
      <c r="F45" s="234">
        <v>0</v>
      </c>
      <c r="G45" s="247"/>
      <c r="H45" s="44"/>
      <c r="I45" s="249"/>
      <c r="J45" s="2"/>
      <c r="K45" s="2"/>
      <c r="L45" s="2"/>
      <c r="M45" s="2"/>
    </row>
    <row r="46" spans="1:13" ht="12.75">
      <c r="A46" s="233" t="s">
        <v>40</v>
      </c>
      <c r="B46" s="234">
        <v>0</v>
      </c>
      <c r="C46" s="234">
        <v>0</v>
      </c>
      <c r="D46" s="234">
        <v>0</v>
      </c>
      <c r="E46" s="234">
        <v>0</v>
      </c>
      <c r="F46" s="234">
        <v>0</v>
      </c>
      <c r="G46" s="247"/>
      <c r="H46" s="44"/>
      <c r="I46" s="249"/>
      <c r="J46" s="2"/>
      <c r="K46" s="2"/>
      <c r="L46" s="2"/>
      <c r="M46" s="2"/>
    </row>
    <row r="47" spans="1:13" ht="12.75">
      <c r="A47" s="244" t="s">
        <v>41</v>
      </c>
      <c r="B47" s="234"/>
      <c r="C47" s="234"/>
      <c r="D47" s="234"/>
      <c r="E47" s="234"/>
      <c r="F47" s="234"/>
      <c r="G47" s="247"/>
      <c r="H47" s="44"/>
      <c r="I47" s="249"/>
      <c r="J47" s="2"/>
      <c r="K47" s="2"/>
      <c r="L47" s="2"/>
      <c r="M47" s="2"/>
    </row>
    <row r="48" spans="1:13" ht="12.75">
      <c r="A48" s="238" t="s">
        <v>16</v>
      </c>
      <c r="B48" s="234"/>
      <c r="C48" s="234"/>
      <c r="D48" s="234"/>
      <c r="E48" s="234"/>
      <c r="F48" s="234"/>
      <c r="G48" s="247"/>
      <c r="H48" s="44"/>
      <c r="I48" s="249"/>
      <c r="J48" s="2"/>
      <c r="K48" s="2"/>
      <c r="L48" s="2"/>
      <c r="M48" s="2"/>
    </row>
    <row r="49" spans="1:13" ht="12.75">
      <c r="A49" s="238" t="s">
        <v>17</v>
      </c>
      <c r="B49" s="234"/>
      <c r="C49" s="234"/>
      <c r="D49" s="234"/>
      <c r="E49" s="234"/>
      <c r="F49" s="234"/>
      <c r="G49" s="247"/>
      <c r="H49" s="44"/>
      <c r="I49" s="249"/>
      <c r="J49" s="2"/>
      <c r="K49" s="2"/>
      <c r="L49" s="2"/>
      <c r="M49" s="2"/>
    </row>
    <row r="50" spans="1:13" ht="12.75">
      <c r="A50" s="233" t="s">
        <v>42</v>
      </c>
      <c r="B50" s="234">
        <v>0</v>
      </c>
      <c r="C50" s="234">
        <v>0</v>
      </c>
      <c r="D50" s="234">
        <v>0</v>
      </c>
      <c r="E50" s="234">
        <v>0</v>
      </c>
      <c r="F50" s="234"/>
      <c r="G50" s="247"/>
      <c r="H50" s="44"/>
      <c r="I50" s="249"/>
      <c r="J50" s="2"/>
      <c r="K50" s="2"/>
      <c r="L50" s="2"/>
      <c r="M50" s="2"/>
    </row>
    <row r="51" spans="1:13" ht="13.5" thickBot="1">
      <c r="A51" s="245" t="s">
        <v>43</v>
      </c>
      <c r="B51" s="246">
        <v>492227</v>
      </c>
      <c r="C51" s="246">
        <f>C26+C38</f>
        <v>536469</v>
      </c>
      <c r="D51" s="246">
        <f>D26+D38</f>
        <v>568221</v>
      </c>
      <c r="E51" s="246">
        <f>E26+E38</f>
        <v>490167</v>
      </c>
      <c r="F51" s="246">
        <v>545242</v>
      </c>
      <c r="G51" s="248">
        <f t="shared" si="0"/>
        <v>0.9595597487597255</v>
      </c>
      <c r="H51" s="260">
        <v>533823</v>
      </c>
      <c r="I51" s="261">
        <v>11419</v>
      </c>
      <c r="J51" s="2"/>
      <c r="K51" s="2"/>
      <c r="L51" s="2"/>
      <c r="M51" s="2"/>
    </row>
    <row r="52" ht="13.5" thickTop="1"/>
  </sheetData>
  <sheetProtection/>
  <mergeCells count="2">
    <mergeCell ref="A1:M1"/>
    <mergeCell ref="A2:M2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9.625" style="0" customWidth="1"/>
    <col min="2" max="2" width="12.00390625" style="0" customWidth="1"/>
    <col min="3" max="3" width="12.125" style="0" customWidth="1"/>
    <col min="11" max="11" width="5.00390625" style="0" customWidth="1"/>
    <col min="12" max="14" width="9.125" style="0" hidden="1" customWidth="1"/>
  </cols>
  <sheetData>
    <row r="1" spans="1:14" ht="12.75">
      <c r="A1" s="348" t="s">
        <v>499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12.75">
      <c r="A2" s="349" t="s">
        <v>419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ht="13.5" thickBot="1">
      <c r="A3" s="190"/>
      <c r="B3" s="190"/>
      <c r="C3" s="190"/>
      <c r="D3" s="190"/>
      <c r="E3" s="190"/>
      <c r="F3" s="190"/>
      <c r="G3" s="191" t="s">
        <v>0</v>
      </c>
      <c r="H3" s="2"/>
      <c r="I3" s="2"/>
      <c r="J3" s="2"/>
      <c r="K3" s="2"/>
      <c r="L3" s="2"/>
      <c r="M3" s="2"/>
      <c r="N3" s="2"/>
    </row>
    <row r="4" spans="1:14" ht="69" thickBot="1" thickTop="1">
      <c r="A4" s="256" t="s">
        <v>414</v>
      </c>
      <c r="B4" s="257" t="s">
        <v>2</v>
      </c>
      <c r="C4" s="257" t="s">
        <v>308</v>
      </c>
      <c r="D4" s="257" t="s">
        <v>348</v>
      </c>
      <c r="E4" s="257" t="s">
        <v>349</v>
      </c>
      <c r="F4" s="257" t="s">
        <v>350</v>
      </c>
      <c r="G4" s="257" t="s">
        <v>364</v>
      </c>
      <c r="H4" s="258" t="s">
        <v>420</v>
      </c>
      <c r="I4" s="258" t="s">
        <v>421</v>
      </c>
      <c r="J4" s="258" t="s">
        <v>422</v>
      </c>
      <c r="K4" s="2"/>
      <c r="L4" s="2"/>
      <c r="M4" s="2"/>
      <c r="N4" s="2"/>
    </row>
    <row r="5" spans="1:14" ht="13.5" thickTop="1">
      <c r="A5" s="251" t="s">
        <v>3</v>
      </c>
      <c r="B5" s="252"/>
      <c r="C5" s="252"/>
      <c r="D5" s="252"/>
      <c r="E5" s="252"/>
      <c r="F5" s="252"/>
      <c r="G5" s="253"/>
      <c r="H5" s="254"/>
      <c r="I5" s="263"/>
      <c r="J5" s="255"/>
      <c r="K5" s="2"/>
      <c r="L5" s="2"/>
      <c r="M5" s="2"/>
      <c r="N5" s="2"/>
    </row>
    <row r="6" spans="1:14" ht="12.75">
      <c r="A6" s="233" t="s">
        <v>4</v>
      </c>
      <c r="B6" s="234">
        <v>362215</v>
      </c>
      <c r="C6" s="234">
        <f>SUM(C7:C10)</f>
        <v>404821</v>
      </c>
      <c r="D6" s="234">
        <f>SUM(D7:D10)</f>
        <v>419831</v>
      </c>
      <c r="E6" s="234">
        <f>SUM(E7:E10)</f>
        <v>422299</v>
      </c>
      <c r="F6" s="234">
        <f>SUM(F7:F10)</f>
        <v>387222</v>
      </c>
      <c r="G6" s="264">
        <f>F6/D6</f>
        <v>0.9223282701849077</v>
      </c>
      <c r="H6" s="269">
        <f>SUM(F6*1.03)</f>
        <v>398838.66000000003</v>
      </c>
      <c r="I6" s="270">
        <f>SUM(H6*1.025)</f>
        <v>408809.6265</v>
      </c>
      <c r="J6" s="271">
        <f>SUM(I6*1.015)</f>
        <v>414941.7708975</v>
      </c>
      <c r="K6" s="2"/>
      <c r="L6" s="2"/>
      <c r="M6" s="2"/>
      <c r="N6" s="2"/>
    </row>
    <row r="7" spans="1:14" ht="12.75">
      <c r="A7" s="235" t="s">
        <v>5</v>
      </c>
      <c r="B7" s="236">
        <v>290008</v>
      </c>
      <c r="C7" s="236">
        <v>332614</v>
      </c>
      <c r="D7" s="236">
        <v>337710</v>
      </c>
      <c r="E7" s="236">
        <v>340178</v>
      </c>
      <c r="F7" s="236">
        <v>292503</v>
      </c>
      <c r="G7" s="247">
        <f>F7/D7</f>
        <v>0.866136626099316</v>
      </c>
      <c r="H7" s="266">
        <f>SUM(F7*1.03)</f>
        <v>301278.09</v>
      </c>
      <c r="I7" s="267">
        <f>SUM(H7*1.025)</f>
        <v>308810.04225</v>
      </c>
      <c r="J7" s="268">
        <f>SUM(I7*1.015)</f>
        <v>313442.19288374996</v>
      </c>
      <c r="K7" s="2"/>
      <c r="L7" s="2"/>
      <c r="M7" s="2"/>
      <c r="N7" s="2"/>
    </row>
    <row r="8" spans="1:14" ht="12.75">
      <c r="A8" s="235" t="s">
        <v>6</v>
      </c>
      <c r="B8" s="236">
        <v>58350</v>
      </c>
      <c r="C8" s="236">
        <v>58350</v>
      </c>
      <c r="D8" s="236">
        <v>66559</v>
      </c>
      <c r="E8" s="236">
        <v>66559</v>
      </c>
      <c r="F8" s="236">
        <v>64040</v>
      </c>
      <c r="G8" s="247">
        <f aca="true" t="shared" si="0" ref="G8:G51">F8/D8</f>
        <v>0.9621538785137997</v>
      </c>
      <c r="H8" s="266">
        <f aca="true" t="shared" si="1" ref="H8:H51">SUM(F8*1.03)</f>
        <v>65961.2</v>
      </c>
      <c r="I8" s="267">
        <f aca="true" t="shared" si="2" ref="I8:I50">SUM(H8*1.025)</f>
        <v>67610.23</v>
      </c>
      <c r="J8" s="268">
        <f aca="true" t="shared" si="3" ref="J8:J51">SUM(I8*1.015)</f>
        <v>68624.38345</v>
      </c>
      <c r="K8" s="2"/>
      <c r="L8" s="2"/>
      <c r="M8" s="2"/>
      <c r="N8" s="2"/>
    </row>
    <row r="9" spans="1:14" ht="12.75">
      <c r="A9" s="235" t="s">
        <v>7</v>
      </c>
      <c r="B9" s="236">
        <v>13857</v>
      </c>
      <c r="C9" s="236">
        <v>13857</v>
      </c>
      <c r="D9" s="236">
        <v>14559</v>
      </c>
      <c r="E9" s="236">
        <v>14559</v>
      </c>
      <c r="F9" s="236">
        <v>30299</v>
      </c>
      <c r="G9" s="247">
        <f t="shared" si="0"/>
        <v>2.081118208668178</v>
      </c>
      <c r="H9" s="266">
        <f t="shared" si="1"/>
        <v>31207.97</v>
      </c>
      <c r="I9" s="267">
        <f t="shared" si="2"/>
        <v>31988.16925</v>
      </c>
      <c r="J9" s="268">
        <f t="shared" si="3"/>
        <v>32467.991788749994</v>
      </c>
      <c r="K9" s="2"/>
      <c r="L9" s="2"/>
      <c r="M9" s="2"/>
      <c r="N9" s="2"/>
    </row>
    <row r="10" spans="1:14" ht="12.75">
      <c r="A10" s="235" t="s">
        <v>8</v>
      </c>
      <c r="B10" s="236">
        <v>0</v>
      </c>
      <c r="C10" s="236">
        <v>0</v>
      </c>
      <c r="D10" s="236">
        <v>1003</v>
      </c>
      <c r="E10" s="236">
        <v>1003</v>
      </c>
      <c r="F10" s="236">
        <v>380</v>
      </c>
      <c r="G10" s="247">
        <f t="shared" si="0"/>
        <v>0.37886340977068794</v>
      </c>
      <c r="H10" s="266">
        <f t="shared" si="1"/>
        <v>391.40000000000003</v>
      </c>
      <c r="I10" s="267">
        <f t="shared" si="2"/>
        <v>401.185</v>
      </c>
      <c r="J10" s="268">
        <f t="shared" si="3"/>
        <v>407.202775</v>
      </c>
      <c r="K10" s="2"/>
      <c r="L10" s="2"/>
      <c r="M10" s="2"/>
      <c r="N10" s="2"/>
    </row>
    <row r="11" spans="1:14" ht="12.75">
      <c r="A11" s="233" t="s">
        <v>9</v>
      </c>
      <c r="B11" s="234">
        <v>17648</v>
      </c>
      <c r="C11" s="234">
        <v>19284</v>
      </c>
      <c r="D11" s="234">
        <v>36077</v>
      </c>
      <c r="E11" s="234">
        <v>36077</v>
      </c>
      <c r="F11" s="234">
        <v>21017</v>
      </c>
      <c r="G11" s="264">
        <f t="shared" si="0"/>
        <v>0.582559525459434</v>
      </c>
      <c r="H11" s="269">
        <f t="shared" si="1"/>
        <v>21647.510000000002</v>
      </c>
      <c r="I11" s="270">
        <f t="shared" si="2"/>
        <v>22188.69775</v>
      </c>
      <c r="J11" s="271">
        <f t="shared" si="3"/>
        <v>22521.528216249997</v>
      </c>
      <c r="K11" s="2"/>
      <c r="L11" s="2"/>
      <c r="M11" s="2"/>
      <c r="N11" s="2"/>
    </row>
    <row r="12" spans="1:14" ht="12.75">
      <c r="A12" s="235" t="s">
        <v>10</v>
      </c>
      <c r="B12" s="236">
        <v>2070</v>
      </c>
      <c r="C12" s="236">
        <v>3706</v>
      </c>
      <c r="D12" s="236">
        <v>9711</v>
      </c>
      <c r="E12" s="236">
        <v>9711</v>
      </c>
      <c r="F12" s="236">
        <v>3168</v>
      </c>
      <c r="G12" s="247">
        <f t="shared" si="0"/>
        <v>0.3262279888785913</v>
      </c>
      <c r="H12" s="266">
        <f t="shared" si="1"/>
        <v>3263.04</v>
      </c>
      <c r="I12" s="267">
        <f t="shared" si="2"/>
        <v>3344.6159999999995</v>
      </c>
      <c r="J12" s="268">
        <f t="shared" si="3"/>
        <v>3394.7852399999992</v>
      </c>
      <c r="K12" s="2"/>
      <c r="L12" s="2"/>
      <c r="M12" s="2"/>
      <c r="N12" s="2"/>
    </row>
    <row r="13" spans="1:14" ht="12.75">
      <c r="A13" s="235" t="s">
        <v>11</v>
      </c>
      <c r="B13" s="236">
        <v>0</v>
      </c>
      <c r="C13" s="236">
        <v>0</v>
      </c>
      <c r="D13" s="236"/>
      <c r="E13" s="236"/>
      <c r="F13" s="236"/>
      <c r="G13" s="247"/>
      <c r="H13" s="266">
        <f t="shared" si="1"/>
        <v>0</v>
      </c>
      <c r="I13" s="267">
        <f t="shared" si="2"/>
        <v>0</v>
      </c>
      <c r="J13" s="268">
        <f t="shared" si="3"/>
        <v>0</v>
      </c>
      <c r="K13" s="2"/>
      <c r="L13" s="2"/>
      <c r="M13" s="2"/>
      <c r="N13" s="2"/>
    </row>
    <row r="14" spans="1:14" ht="12.75">
      <c r="A14" s="235" t="s">
        <v>12</v>
      </c>
      <c r="B14" s="236">
        <v>15578</v>
      </c>
      <c r="C14" s="236">
        <v>15578</v>
      </c>
      <c r="D14" s="236">
        <v>26366</v>
      </c>
      <c r="E14" s="236">
        <v>26366</v>
      </c>
      <c r="F14" s="236">
        <v>17849</v>
      </c>
      <c r="G14" s="247">
        <f t="shared" si="0"/>
        <v>0.676970340590154</v>
      </c>
      <c r="H14" s="266">
        <f t="shared" si="1"/>
        <v>18384.47</v>
      </c>
      <c r="I14" s="267">
        <f t="shared" si="2"/>
        <v>18844.08175</v>
      </c>
      <c r="J14" s="268">
        <f t="shared" si="3"/>
        <v>19126.74297625</v>
      </c>
      <c r="K14" s="2"/>
      <c r="L14" s="2"/>
      <c r="M14" s="2"/>
      <c r="N14" s="2"/>
    </row>
    <row r="15" spans="1:14" ht="12.75">
      <c r="A15" s="237" t="s">
        <v>13</v>
      </c>
      <c r="B15" s="234">
        <v>112364</v>
      </c>
      <c r="C15" s="234">
        <v>112364</v>
      </c>
      <c r="D15" s="234">
        <v>112313</v>
      </c>
      <c r="E15" s="234">
        <v>112313</v>
      </c>
      <c r="F15" s="234">
        <v>137003</v>
      </c>
      <c r="G15" s="264">
        <f t="shared" si="0"/>
        <v>1.2198320764292647</v>
      </c>
      <c r="H15" s="269">
        <f t="shared" si="1"/>
        <v>141113.09</v>
      </c>
      <c r="I15" s="270">
        <f t="shared" si="2"/>
        <v>144640.91724999997</v>
      </c>
      <c r="J15" s="271">
        <f t="shared" si="3"/>
        <v>146810.53100874997</v>
      </c>
      <c r="K15" s="2"/>
      <c r="L15" s="2"/>
      <c r="M15" s="2"/>
      <c r="N15" s="2"/>
    </row>
    <row r="16" spans="1:14" ht="12.75">
      <c r="A16" s="233" t="s">
        <v>14</v>
      </c>
      <c r="B16" s="234">
        <v>112364</v>
      </c>
      <c r="C16" s="234">
        <f>C17+C20</f>
        <v>112364</v>
      </c>
      <c r="D16" s="234">
        <v>112313</v>
      </c>
      <c r="E16" s="234">
        <v>112313</v>
      </c>
      <c r="F16" s="234">
        <v>137003</v>
      </c>
      <c r="G16" s="264">
        <f t="shared" si="0"/>
        <v>1.2198320764292647</v>
      </c>
      <c r="H16" s="269">
        <f t="shared" si="1"/>
        <v>141113.09</v>
      </c>
      <c r="I16" s="270">
        <f t="shared" si="2"/>
        <v>144640.91724999997</v>
      </c>
      <c r="J16" s="271">
        <f t="shared" si="3"/>
        <v>146810.53100874997</v>
      </c>
      <c r="K16" s="2"/>
      <c r="L16" s="2"/>
      <c r="M16" s="2"/>
      <c r="N16" s="2"/>
    </row>
    <row r="17" spans="1:14" ht="12.75">
      <c r="A17" s="235" t="s">
        <v>15</v>
      </c>
      <c r="B17" s="236">
        <v>112364</v>
      </c>
      <c r="C17" s="236">
        <v>112364</v>
      </c>
      <c r="D17" s="236">
        <v>112313</v>
      </c>
      <c r="E17" s="236">
        <v>112313</v>
      </c>
      <c r="F17" s="236">
        <v>137003</v>
      </c>
      <c r="G17" s="247">
        <f t="shared" si="0"/>
        <v>1.2198320764292647</v>
      </c>
      <c r="H17" s="266">
        <f t="shared" si="1"/>
        <v>141113.09</v>
      </c>
      <c r="I17" s="267">
        <f t="shared" si="2"/>
        <v>144640.91724999997</v>
      </c>
      <c r="J17" s="268">
        <f t="shared" si="3"/>
        <v>146810.53100874997</v>
      </c>
      <c r="K17" s="2"/>
      <c r="L17" s="2"/>
      <c r="M17" s="2"/>
      <c r="N17" s="2"/>
    </row>
    <row r="18" spans="1:14" ht="12.75">
      <c r="A18" s="238" t="s">
        <v>16</v>
      </c>
      <c r="B18" s="236">
        <v>87125</v>
      </c>
      <c r="C18" s="236">
        <v>0</v>
      </c>
      <c r="D18" s="236">
        <v>0</v>
      </c>
      <c r="E18" s="236">
        <v>0</v>
      </c>
      <c r="F18" s="236">
        <v>0</v>
      </c>
      <c r="G18" s="247"/>
      <c r="H18" s="266">
        <f t="shared" si="1"/>
        <v>0</v>
      </c>
      <c r="I18" s="267">
        <f t="shared" si="2"/>
        <v>0</v>
      </c>
      <c r="J18" s="268">
        <f t="shared" si="3"/>
        <v>0</v>
      </c>
      <c r="K18" s="2"/>
      <c r="L18" s="2"/>
      <c r="M18" s="2"/>
      <c r="N18" s="2"/>
    </row>
    <row r="19" spans="1:14" ht="12.75">
      <c r="A19" s="238" t="s">
        <v>17</v>
      </c>
      <c r="B19" s="236">
        <v>25229</v>
      </c>
      <c r="C19" s="236">
        <v>0</v>
      </c>
      <c r="D19" s="236">
        <v>0</v>
      </c>
      <c r="E19" s="236">
        <v>0</v>
      </c>
      <c r="F19" s="236">
        <v>0</v>
      </c>
      <c r="G19" s="247"/>
      <c r="H19" s="266">
        <f t="shared" si="1"/>
        <v>0</v>
      </c>
      <c r="I19" s="267">
        <f t="shared" si="2"/>
        <v>0</v>
      </c>
      <c r="J19" s="268">
        <f t="shared" si="3"/>
        <v>0</v>
      </c>
      <c r="K19" s="2"/>
      <c r="L19" s="2"/>
      <c r="M19" s="2"/>
      <c r="N19" s="2"/>
    </row>
    <row r="20" spans="1:14" ht="12.75">
      <c r="A20" s="235" t="s">
        <v>18</v>
      </c>
      <c r="B20" s="236"/>
      <c r="C20" s="236"/>
      <c r="D20" s="236"/>
      <c r="E20" s="236"/>
      <c r="F20" s="236"/>
      <c r="G20" s="247"/>
      <c r="H20" s="266">
        <f t="shared" si="1"/>
        <v>0</v>
      </c>
      <c r="I20" s="267">
        <f t="shared" si="2"/>
        <v>0</v>
      </c>
      <c r="J20" s="268">
        <f t="shared" si="3"/>
        <v>0</v>
      </c>
      <c r="K20" s="2"/>
      <c r="L20" s="2"/>
      <c r="M20" s="2"/>
      <c r="N20" s="2"/>
    </row>
    <row r="21" spans="1:14" ht="12.75">
      <c r="A21" s="238" t="s">
        <v>19</v>
      </c>
      <c r="B21" s="236"/>
      <c r="C21" s="236"/>
      <c r="D21" s="236"/>
      <c r="E21" s="236"/>
      <c r="F21" s="236"/>
      <c r="G21" s="247"/>
      <c r="H21" s="266">
        <f t="shared" si="1"/>
        <v>0</v>
      </c>
      <c r="I21" s="267">
        <f t="shared" si="2"/>
        <v>0</v>
      </c>
      <c r="J21" s="268">
        <f t="shared" si="3"/>
        <v>0</v>
      </c>
      <c r="K21" s="2"/>
      <c r="L21" s="2"/>
      <c r="M21" s="2"/>
      <c r="N21" s="2"/>
    </row>
    <row r="22" spans="1:14" ht="12.75">
      <c r="A22" s="238" t="s">
        <v>20</v>
      </c>
      <c r="B22" s="236"/>
      <c r="C22" s="236"/>
      <c r="D22" s="236"/>
      <c r="E22" s="236"/>
      <c r="F22" s="236"/>
      <c r="G22" s="247"/>
      <c r="H22" s="266">
        <f t="shared" si="1"/>
        <v>0</v>
      </c>
      <c r="I22" s="267">
        <f t="shared" si="2"/>
        <v>0</v>
      </c>
      <c r="J22" s="268">
        <f t="shared" si="3"/>
        <v>0</v>
      </c>
      <c r="K22" s="2"/>
      <c r="L22" s="2"/>
      <c r="M22" s="2"/>
      <c r="N22" s="2"/>
    </row>
    <row r="23" spans="1:14" ht="12.75">
      <c r="A23" s="233" t="s">
        <v>21</v>
      </c>
      <c r="B23" s="234">
        <v>0</v>
      </c>
      <c r="C23" s="234">
        <v>0</v>
      </c>
      <c r="D23" s="234">
        <v>0</v>
      </c>
      <c r="E23" s="234">
        <v>0</v>
      </c>
      <c r="F23" s="234">
        <v>0</v>
      </c>
      <c r="G23" s="247"/>
      <c r="H23" s="266">
        <f t="shared" si="1"/>
        <v>0</v>
      </c>
      <c r="I23" s="267">
        <f t="shared" si="2"/>
        <v>0</v>
      </c>
      <c r="J23" s="268">
        <f t="shared" si="3"/>
        <v>0</v>
      </c>
      <c r="K23" s="2"/>
      <c r="L23" s="2"/>
      <c r="M23" s="2"/>
      <c r="N23" s="2"/>
    </row>
    <row r="24" spans="1:14" ht="12.75">
      <c r="A24" s="239" t="s">
        <v>22</v>
      </c>
      <c r="B24" s="234">
        <v>492227</v>
      </c>
      <c r="C24" s="234">
        <f>C6+C11+C15</f>
        <v>536469</v>
      </c>
      <c r="D24" s="234">
        <f>D6+D11+D15</f>
        <v>568221</v>
      </c>
      <c r="E24" s="234">
        <f>E6+E11+E15</f>
        <v>570689</v>
      </c>
      <c r="F24" s="234">
        <f>F6+F11+F15</f>
        <v>545242</v>
      </c>
      <c r="G24" s="264">
        <f t="shared" si="0"/>
        <v>0.9595597487597255</v>
      </c>
      <c r="H24" s="269">
        <f t="shared" si="1"/>
        <v>561599.26</v>
      </c>
      <c r="I24" s="270">
        <f t="shared" si="2"/>
        <v>575639.2415</v>
      </c>
      <c r="J24" s="271">
        <f t="shared" si="3"/>
        <v>584273.8301225</v>
      </c>
      <c r="K24" s="2"/>
      <c r="L24" s="2"/>
      <c r="M24" s="2"/>
      <c r="N24" s="2"/>
    </row>
    <row r="25" spans="1:14" ht="12.75">
      <c r="A25" s="232" t="s">
        <v>23</v>
      </c>
      <c r="B25" s="234"/>
      <c r="C25" s="234"/>
      <c r="D25" s="234"/>
      <c r="E25" s="234"/>
      <c r="F25" s="234"/>
      <c r="G25" s="247"/>
      <c r="H25" s="266">
        <f t="shared" si="1"/>
        <v>0</v>
      </c>
      <c r="I25" s="267">
        <f t="shared" si="2"/>
        <v>0</v>
      </c>
      <c r="J25" s="268">
        <f t="shared" si="3"/>
        <v>0</v>
      </c>
      <c r="K25" s="2"/>
      <c r="L25" s="2"/>
      <c r="M25" s="2"/>
      <c r="N25" s="2"/>
    </row>
    <row r="26" spans="1:14" ht="12.75">
      <c r="A26" s="233" t="s">
        <v>24</v>
      </c>
      <c r="B26" s="234">
        <v>483657</v>
      </c>
      <c r="C26" s="234">
        <f>C27+C28+C29+C30+C31</f>
        <v>502549</v>
      </c>
      <c r="D26" s="234">
        <f>D27+D28+D29+D30+D31</f>
        <v>537009</v>
      </c>
      <c r="E26" s="234">
        <f>SUM(E27:E31)</f>
        <v>458955</v>
      </c>
      <c r="F26" s="234">
        <f>SUM(F27:F31)</f>
        <v>457746</v>
      </c>
      <c r="G26" s="264">
        <f t="shared" si="0"/>
        <v>0.8523991218024279</v>
      </c>
      <c r="H26" s="269">
        <f t="shared" si="1"/>
        <v>471478.38</v>
      </c>
      <c r="I26" s="270">
        <f t="shared" si="2"/>
        <v>483265.33949999994</v>
      </c>
      <c r="J26" s="271">
        <f t="shared" si="3"/>
        <v>490514.3195924999</v>
      </c>
      <c r="K26" s="2"/>
      <c r="L26" s="2"/>
      <c r="M26" s="2"/>
      <c r="N26" s="2"/>
    </row>
    <row r="27" spans="1:14" ht="12.75">
      <c r="A27" s="240" t="s">
        <v>25</v>
      </c>
      <c r="B27" s="234">
        <v>108705</v>
      </c>
      <c r="C27" s="234">
        <v>128781</v>
      </c>
      <c r="D27" s="234">
        <v>136274</v>
      </c>
      <c r="E27" s="234">
        <v>136274</v>
      </c>
      <c r="F27" s="234">
        <v>107607</v>
      </c>
      <c r="G27" s="264">
        <f t="shared" si="0"/>
        <v>0.7896370547573272</v>
      </c>
      <c r="H27" s="269">
        <f t="shared" si="1"/>
        <v>110835.21</v>
      </c>
      <c r="I27" s="270">
        <f t="shared" si="2"/>
        <v>113606.09025</v>
      </c>
      <c r="J27" s="271">
        <f t="shared" si="3"/>
        <v>115310.18160374998</v>
      </c>
      <c r="K27" s="2"/>
      <c r="L27" s="2"/>
      <c r="M27" s="2"/>
      <c r="N27" s="2"/>
    </row>
    <row r="28" spans="1:14" ht="16.5" customHeight="1">
      <c r="A28" s="241" t="s">
        <v>176</v>
      </c>
      <c r="B28" s="234">
        <v>21308</v>
      </c>
      <c r="C28" s="234">
        <v>24712</v>
      </c>
      <c r="D28" s="234">
        <v>28072</v>
      </c>
      <c r="E28" s="234">
        <v>28072</v>
      </c>
      <c r="F28" s="234">
        <v>20005</v>
      </c>
      <c r="G28" s="264">
        <f t="shared" si="0"/>
        <v>0.7126318039327444</v>
      </c>
      <c r="H28" s="269">
        <f t="shared" si="1"/>
        <v>20605.15</v>
      </c>
      <c r="I28" s="270">
        <f t="shared" si="2"/>
        <v>21120.27875</v>
      </c>
      <c r="J28" s="271">
        <f t="shared" si="3"/>
        <v>21437.08293125</v>
      </c>
      <c r="K28" s="2"/>
      <c r="L28" s="2"/>
      <c r="M28" s="2"/>
      <c r="N28" s="2"/>
    </row>
    <row r="29" spans="1:14" ht="18" customHeight="1">
      <c r="A29" s="241" t="s">
        <v>26</v>
      </c>
      <c r="B29" s="234">
        <v>72874</v>
      </c>
      <c r="C29" s="234">
        <v>77379</v>
      </c>
      <c r="D29" s="234">
        <v>77291</v>
      </c>
      <c r="E29" s="234">
        <v>66141</v>
      </c>
      <c r="F29" s="234">
        <v>63733</v>
      </c>
      <c r="G29" s="264">
        <f t="shared" si="0"/>
        <v>0.8245850098976595</v>
      </c>
      <c r="H29" s="269">
        <f t="shared" si="1"/>
        <v>65644.99</v>
      </c>
      <c r="I29" s="270">
        <f t="shared" si="2"/>
        <v>67286.11475</v>
      </c>
      <c r="J29" s="271">
        <f t="shared" si="3"/>
        <v>68295.40647124998</v>
      </c>
      <c r="K29" s="2"/>
      <c r="L29" s="2"/>
      <c r="M29" s="2"/>
      <c r="N29" s="2"/>
    </row>
    <row r="30" spans="1:14" ht="14.25" customHeight="1">
      <c r="A30" s="241" t="s">
        <v>27</v>
      </c>
      <c r="B30" s="234">
        <v>28376</v>
      </c>
      <c r="C30" s="234">
        <v>28376</v>
      </c>
      <c r="D30" s="234">
        <v>28376</v>
      </c>
      <c r="E30" s="234">
        <v>27250</v>
      </c>
      <c r="F30" s="234">
        <v>24514</v>
      </c>
      <c r="G30" s="264">
        <f t="shared" si="0"/>
        <v>0.8638990696363124</v>
      </c>
      <c r="H30" s="269">
        <f t="shared" si="1"/>
        <v>25249.420000000002</v>
      </c>
      <c r="I30" s="270">
        <f t="shared" si="2"/>
        <v>25880.6555</v>
      </c>
      <c r="J30" s="271">
        <f t="shared" si="3"/>
        <v>26268.865332499998</v>
      </c>
      <c r="K30" s="2"/>
      <c r="L30" s="2"/>
      <c r="M30" s="2"/>
      <c r="N30" s="2"/>
    </row>
    <row r="31" spans="1:14" ht="19.5" customHeight="1">
      <c r="A31" s="241" t="s">
        <v>28</v>
      </c>
      <c r="B31" s="234">
        <v>252394</v>
      </c>
      <c r="C31" s="234">
        <v>243301</v>
      </c>
      <c r="D31" s="234">
        <f>SUM(D32:D37)</f>
        <v>266996</v>
      </c>
      <c r="E31" s="234">
        <v>201218</v>
      </c>
      <c r="F31" s="234">
        <v>241887</v>
      </c>
      <c r="G31" s="264">
        <f t="shared" si="0"/>
        <v>0.9059573926201142</v>
      </c>
      <c r="H31" s="269">
        <f t="shared" si="1"/>
        <v>249143.61000000002</v>
      </c>
      <c r="I31" s="270">
        <f t="shared" si="2"/>
        <v>255372.20025</v>
      </c>
      <c r="J31" s="271">
        <f t="shared" si="3"/>
        <v>259202.78325374998</v>
      </c>
      <c r="K31" s="2"/>
      <c r="L31" s="2"/>
      <c r="M31" s="2"/>
      <c r="N31" s="2"/>
    </row>
    <row r="32" spans="1:14" ht="19.5" customHeight="1">
      <c r="A32" s="242" t="s">
        <v>178</v>
      </c>
      <c r="B32" s="236">
        <v>160877</v>
      </c>
      <c r="C32" s="236">
        <v>177071</v>
      </c>
      <c r="D32" s="236">
        <v>177071</v>
      </c>
      <c r="E32" s="236">
        <v>135617</v>
      </c>
      <c r="F32" s="236">
        <v>174224</v>
      </c>
      <c r="G32" s="247">
        <f t="shared" si="0"/>
        <v>0.9839217037233652</v>
      </c>
      <c r="H32" s="266">
        <f t="shared" si="1"/>
        <v>179450.72</v>
      </c>
      <c r="I32" s="267">
        <f t="shared" si="2"/>
        <v>183936.98799999998</v>
      </c>
      <c r="J32" s="268">
        <f t="shared" si="3"/>
        <v>186696.04281999997</v>
      </c>
      <c r="K32" s="2"/>
      <c r="L32" s="2"/>
      <c r="M32" s="2"/>
      <c r="N32" s="2"/>
    </row>
    <row r="33" spans="1:14" ht="18" customHeight="1">
      <c r="A33" s="242" t="s">
        <v>29</v>
      </c>
      <c r="B33" s="236">
        <v>4451</v>
      </c>
      <c r="C33" s="236">
        <v>4451</v>
      </c>
      <c r="D33" s="236">
        <v>4451</v>
      </c>
      <c r="E33" s="236">
        <v>3822</v>
      </c>
      <c r="F33" s="236">
        <v>0</v>
      </c>
      <c r="G33" s="247">
        <f t="shared" si="0"/>
        <v>0</v>
      </c>
      <c r="H33" s="266">
        <f t="shared" si="1"/>
        <v>0</v>
      </c>
      <c r="I33" s="267">
        <f t="shared" si="2"/>
        <v>0</v>
      </c>
      <c r="J33" s="268">
        <f t="shared" si="3"/>
        <v>0</v>
      </c>
      <c r="K33" s="2"/>
      <c r="L33" s="2"/>
      <c r="M33" s="2"/>
      <c r="N33" s="2"/>
    </row>
    <row r="34" spans="1:14" ht="15.75" customHeight="1">
      <c r="A34" s="242" t="s">
        <v>30</v>
      </c>
      <c r="B34" s="236">
        <v>0</v>
      </c>
      <c r="C34" s="236">
        <v>0</v>
      </c>
      <c r="D34" s="236">
        <v>0</v>
      </c>
      <c r="E34" s="236">
        <v>0</v>
      </c>
      <c r="F34" s="236">
        <v>0</v>
      </c>
      <c r="G34" s="247"/>
      <c r="H34" s="266">
        <f t="shared" si="1"/>
        <v>0</v>
      </c>
      <c r="I34" s="267">
        <f t="shared" si="2"/>
        <v>0</v>
      </c>
      <c r="J34" s="268">
        <f t="shared" si="3"/>
        <v>0</v>
      </c>
      <c r="K34" s="2"/>
      <c r="L34" s="2"/>
      <c r="M34" s="2"/>
      <c r="N34" s="2"/>
    </row>
    <row r="35" spans="1:14" ht="15" customHeight="1">
      <c r="A35" s="242" t="s">
        <v>31</v>
      </c>
      <c r="B35" s="236">
        <v>52749</v>
      </c>
      <c r="C35" s="236">
        <v>8526</v>
      </c>
      <c r="D35" s="236">
        <v>32221</v>
      </c>
      <c r="E35" s="236">
        <v>8526</v>
      </c>
      <c r="F35" s="236">
        <v>10000</v>
      </c>
      <c r="G35" s="247">
        <f t="shared" si="0"/>
        <v>0.3103565997330933</v>
      </c>
      <c r="H35" s="266">
        <f t="shared" si="1"/>
        <v>10300</v>
      </c>
      <c r="I35" s="267">
        <f t="shared" si="2"/>
        <v>10557.499999999998</v>
      </c>
      <c r="J35" s="268">
        <f t="shared" si="3"/>
        <v>10715.862499999997</v>
      </c>
      <c r="K35" s="2"/>
      <c r="L35" s="2"/>
      <c r="M35" s="2"/>
      <c r="N35" s="2"/>
    </row>
    <row r="36" spans="1:14" ht="14.25" customHeight="1">
      <c r="A36" s="242" t="s">
        <v>195</v>
      </c>
      <c r="B36" s="236">
        <v>34317</v>
      </c>
      <c r="C36" s="236">
        <v>7322</v>
      </c>
      <c r="D36" s="236">
        <v>7322</v>
      </c>
      <c r="E36" s="236">
        <v>7322</v>
      </c>
      <c r="F36" s="266">
        <v>66027</v>
      </c>
      <c r="G36" s="286">
        <f>F37/D36</f>
        <v>9.657607211144496</v>
      </c>
      <c r="H36" s="266">
        <f t="shared" si="1"/>
        <v>68007.81</v>
      </c>
      <c r="I36" s="267">
        <f t="shared" si="2"/>
        <v>69708.00524999999</v>
      </c>
      <c r="J36" s="268">
        <f t="shared" si="3"/>
        <v>70753.62532874999</v>
      </c>
      <c r="K36" s="2"/>
      <c r="L36" s="2"/>
      <c r="M36" s="2"/>
      <c r="N36" s="2"/>
    </row>
    <row r="37" spans="1:14" ht="12.75" customHeight="1">
      <c r="A37" s="242" t="s">
        <v>343</v>
      </c>
      <c r="B37" s="236"/>
      <c r="C37" s="236">
        <v>45931</v>
      </c>
      <c r="D37" s="236">
        <v>45931</v>
      </c>
      <c r="E37" s="236">
        <v>45931</v>
      </c>
      <c r="F37" s="236">
        <v>70713</v>
      </c>
      <c r="G37" s="247">
        <f t="shared" si="0"/>
        <v>1.5395484531144543</v>
      </c>
      <c r="H37" s="266">
        <f t="shared" si="1"/>
        <v>72834.39</v>
      </c>
      <c r="I37" s="267">
        <f t="shared" si="2"/>
        <v>74655.24974999999</v>
      </c>
      <c r="J37" s="268">
        <f t="shared" si="3"/>
        <v>75775.07849624997</v>
      </c>
      <c r="K37" s="2"/>
      <c r="L37" s="2"/>
      <c r="M37" s="2"/>
      <c r="N37" s="2"/>
    </row>
    <row r="38" spans="1:14" ht="12.75">
      <c r="A38" s="233" t="s">
        <v>32</v>
      </c>
      <c r="B38" s="234">
        <v>8570</v>
      </c>
      <c r="C38" s="234">
        <f>SUM(C39:C40)</f>
        <v>33920</v>
      </c>
      <c r="D38" s="234">
        <v>31212</v>
      </c>
      <c r="E38" s="234">
        <v>31212</v>
      </c>
      <c r="F38" s="234">
        <v>11419</v>
      </c>
      <c r="G38" s="264">
        <f t="shared" si="0"/>
        <v>0.36585287709855185</v>
      </c>
      <c r="H38" s="269">
        <f t="shared" si="1"/>
        <v>11761.57</v>
      </c>
      <c r="I38" s="270">
        <f t="shared" si="2"/>
        <v>12055.60925</v>
      </c>
      <c r="J38" s="271">
        <f t="shared" si="3"/>
        <v>12236.443388749998</v>
      </c>
      <c r="K38" s="2"/>
      <c r="L38" s="2"/>
      <c r="M38" s="2"/>
      <c r="N38" s="2"/>
    </row>
    <row r="39" spans="1:14" ht="12.75">
      <c r="A39" s="235" t="s">
        <v>33</v>
      </c>
      <c r="B39" s="236">
        <v>8570</v>
      </c>
      <c r="C39" s="236">
        <v>26693</v>
      </c>
      <c r="D39" s="236">
        <v>28473</v>
      </c>
      <c r="E39" s="236">
        <v>28473</v>
      </c>
      <c r="F39" s="236">
        <v>10419</v>
      </c>
      <c r="G39" s="247">
        <f t="shared" si="0"/>
        <v>0.365925613739332</v>
      </c>
      <c r="H39" s="266">
        <f t="shared" si="1"/>
        <v>10731.57</v>
      </c>
      <c r="I39" s="267">
        <f t="shared" si="2"/>
        <v>10999.85925</v>
      </c>
      <c r="J39" s="268">
        <f t="shared" si="3"/>
        <v>11164.857138749998</v>
      </c>
      <c r="K39" s="2"/>
      <c r="L39" s="2"/>
      <c r="M39" s="2"/>
      <c r="N39" s="2"/>
    </row>
    <row r="40" spans="1:14" ht="12.75">
      <c r="A40" s="235" t="s">
        <v>34</v>
      </c>
      <c r="B40" s="236">
        <v>0</v>
      </c>
      <c r="C40" s="236">
        <v>7227</v>
      </c>
      <c r="D40" s="236">
        <v>2739</v>
      </c>
      <c r="E40" s="236">
        <v>2739</v>
      </c>
      <c r="F40" s="236">
        <v>1000</v>
      </c>
      <c r="G40" s="247">
        <f t="shared" si="0"/>
        <v>0.36509675063891933</v>
      </c>
      <c r="H40" s="266">
        <f t="shared" si="1"/>
        <v>1030</v>
      </c>
      <c r="I40" s="267">
        <f t="shared" si="2"/>
        <v>1055.75</v>
      </c>
      <c r="J40" s="268">
        <f t="shared" si="3"/>
        <v>1071.5862499999998</v>
      </c>
      <c r="K40" s="2"/>
      <c r="L40" s="2"/>
      <c r="M40" s="2"/>
      <c r="N40" s="2"/>
    </row>
    <row r="41" spans="1:14" ht="12.75">
      <c r="A41" s="235" t="s">
        <v>35</v>
      </c>
      <c r="B41" s="236">
        <v>0</v>
      </c>
      <c r="C41" s="236">
        <v>0</v>
      </c>
      <c r="D41" s="236">
        <v>0</v>
      </c>
      <c r="E41" s="236">
        <v>0</v>
      </c>
      <c r="F41" s="236">
        <v>0</v>
      </c>
      <c r="G41" s="247"/>
      <c r="H41" s="266">
        <f t="shared" si="1"/>
        <v>0</v>
      </c>
      <c r="I41" s="267">
        <f t="shared" si="2"/>
        <v>0</v>
      </c>
      <c r="J41" s="268">
        <f t="shared" si="3"/>
        <v>0</v>
      </c>
      <c r="K41" s="2"/>
      <c r="L41" s="2"/>
      <c r="M41" s="2"/>
      <c r="N41" s="2"/>
    </row>
    <row r="42" spans="1:14" ht="19.5" customHeight="1">
      <c r="A42" s="242" t="s">
        <v>36</v>
      </c>
      <c r="B42" s="236"/>
      <c r="C42" s="236"/>
      <c r="D42" s="236"/>
      <c r="E42" s="236"/>
      <c r="F42" s="236"/>
      <c r="G42" s="247"/>
      <c r="H42" s="266">
        <f t="shared" si="1"/>
        <v>0</v>
      </c>
      <c r="I42" s="267">
        <f t="shared" si="2"/>
        <v>0</v>
      </c>
      <c r="J42" s="268">
        <f t="shared" si="3"/>
        <v>0</v>
      </c>
      <c r="K42" s="6"/>
      <c r="L42" s="6"/>
      <c r="M42" s="6"/>
      <c r="N42" s="6"/>
    </row>
    <row r="43" spans="1:14" ht="26.25" customHeight="1">
      <c r="A43" s="243" t="s">
        <v>37</v>
      </c>
      <c r="B43" s="236">
        <v>0</v>
      </c>
      <c r="C43" s="236">
        <v>0</v>
      </c>
      <c r="D43" s="236">
        <v>0</v>
      </c>
      <c r="E43" s="236">
        <v>0</v>
      </c>
      <c r="F43" s="236">
        <v>0</v>
      </c>
      <c r="G43" s="247"/>
      <c r="H43" s="266">
        <f t="shared" si="1"/>
        <v>0</v>
      </c>
      <c r="I43" s="267">
        <f t="shared" si="2"/>
        <v>0</v>
      </c>
      <c r="J43" s="268">
        <f t="shared" si="3"/>
        <v>0</v>
      </c>
      <c r="K43" s="2"/>
      <c r="L43" s="2"/>
      <c r="M43" s="2"/>
      <c r="N43" s="2"/>
    </row>
    <row r="44" spans="1:14" ht="15.75" customHeight="1">
      <c r="A44" s="242" t="s">
        <v>38</v>
      </c>
      <c r="B44" s="236">
        <v>0</v>
      </c>
      <c r="C44" s="236">
        <v>0</v>
      </c>
      <c r="D44" s="236">
        <v>0</v>
      </c>
      <c r="E44" s="236">
        <v>0</v>
      </c>
      <c r="F44" s="236">
        <v>0</v>
      </c>
      <c r="G44" s="247"/>
      <c r="H44" s="266">
        <f t="shared" si="1"/>
        <v>0</v>
      </c>
      <c r="I44" s="267">
        <f t="shared" si="2"/>
        <v>0</v>
      </c>
      <c r="J44" s="268">
        <f t="shared" si="3"/>
        <v>0</v>
      </c>
      <c r="K44" s="2"/>
      <c r="L44" s="2"/>
      <c r="M44" s="2"/>
      <c r="N44" s="2"/>
    </row>
    <row r="45" spans="1:14" ht="12.75">
      <c r="A45" s="237" t="s">
        <v>39</v>
      </c>
      <c r="B45" s="234">
        <v>0</v>
      </c>
      <c r="C45" s="234">
        <v>0</v>
      </c>
      <c r="D45" s="234">
        <v>0</v>
      </c>
      <c r="E45" s="234">
        <v>0</v>
      </c>
      <c r="F45" s="234">
        <v>0</v>
      </c>
      <c r="G45" s="247"/>
      <c r="H45" s="266">
        <f t="shared" si="1"/>
        <v>0</v>
      </c>
      <c r="I45" s="267">
        <f t="shared" si="2"/>
        <v>0</v>
      </c>
      <c r="J45" s="268">
        <f t="shared" si="3"/>
        <v>0</v>
      </c>
      <c r="K45" s="2"/>
      <c r="L45" s="2"/>
      <c r="M45" s="2"/>
      <c r="N45" s="2"/>
    </row>
    <row r="46" spans="1:14" ht="12.75">
      <c r="A46" s="233" t="s">
        <v>40</v>
      </c>
      <c r="B46" s="234">
        <v>0</v>
      </c>
      <c r="C46" s="234">
        <v>0</v>
      </c>
      <c r="D46" s="234">
        <v>0</v>
      </c>
      <c r="E46" s="234">
        <v>0</v>
      </c>
      <c r="F46" s="234">
        <v>0</v>
      </c>
      <c r="G46" s="247"/>
      <c r="H46" s="266">
        <f t="shared" si="1"/>
        <v>0</v>
      </c>
      <c r="I46" s="267">
        <f t="shared" si="2"/>
        <v>0</v>
      </c>
      <c r="J46" s="268">
        <f t="shared" si="3"/>
        <v>0</v>
      </c>
      <c r="K46" s="2"/>
      <c r="L46" s="2"/>
      <c r="M46" s="2"/>
      <c r="N46" s="2"/>
    </row>
    <row r="47" spans="1:14" ht="12.75">
      <c r="A47" s="244" t="s">
        <v>41</v>
      </c>
      <c r="B47" s="234"/>
      <c r="C47" s="234"/>
      <c r="D47" s="234"/>
      <c r="E47" s="234"/>
      <c r="F47" s="234"/>
      <c r="G47" s="247"/>
      <c r="H47" s="266">
        <f t="shared" si="1"/>
        <v>0</v>
      </c>
      <c r="I47" s="267">
        <f t="shared" si="2"/>
        <v>0</v>
      </c>
      <c r="J47" s="268">
        <f t="shared" si="3"/>
        <v>0</v>
      </c>
      <c r="K47" s="2"/>
      <c r="L47" s="2"/>
      <c r="M47" s="2"/>
      <c r="N47" s="2"/>
    </row>
    <row r="48" spans="1:14" ht="12.75">
      <c r="A48" s="238" t="s">
        <v>16</v>
      </c>
      <c r="B48" s="234"/>
      <c r="C48" s="234"/>
      <c r="D48" s="234"/>
      <c r="E48" s="234"/>
      <c r="F48" s="234"/>
      <c r="G48" s="247"/>
      <c r="H48" s="266">
        <f t="shared" si="1"/>
        <v>0</v>
      </c>
      <c r="I48" s="267">
        <f t="shared" si="2"/>
        <v>0</v>
      </c>
      <c r="J48" s="268">
        <f t="shared" si="3"/>
        <v>0</v>
      </c>
      <c r="K48" s="2"/>
      <c r="L48" s="2"/>
      <c r="M48" s="2"/>
      <c r="N48" s="2"/>
    </row>
    <row r="49" spans="1:14" ht="12.75">
      <c r="A49" s="238" t="s">
        <v>17</v>
      </c>
      <c r="B49" s="234"/>
      <c r="C49" s="234"/>
      <c r="D49" s="234"/>
      <c r="E49" s="234"/>
      <c r="F49" s="234"/>
      <c r="G49" s="247"/>
      <c r="H49" s="266">
        <f t="shared" si="1"/>
        <v>0</v>
      </c>
      <c r="I49" s="267">
        <f t="shared" si="2"/>
        <v>0</v>
      </c>
      <c r="J49" s="268">
        <f t="shared" si="3"/>
        <v>0</v>
      </c>
      <c r="K49" s="2"/>
      <c r="L49" s="2"/>
      <c r="M49" s="2"/>
      <c r="N49" s="2"/>
    </row>
    <row r="50" spans="1:14" ht="12.75">
      <c r="A50" s="233" t="s">
        <v>42</v>
      </c>
      <c r="B50" s="234">
        <v>0</v>
      </c>
      <c r="C50" s="234">
        <v>0</v>
      </c>
      <c r="D50" s="234">
        <v>0</v>
      </c>
      <c r="E50" s="234">
        <v>0</v>
      </c>
      <c r="F50" s="234"/>
      <c r="G50" s="247"/>
      <c r="H50" s="266">
        <f t="shared" si="1"/>
        <v>0</v>
      </c>
      <c r="I50" s="267">
        <f t="shared" si="2"/>
        <v>0</v>
      </c>
      <c r="J50" s="268">
        <f t="shared" si="3"/>
        <v>0</v>
      </c>
      <c r="K50" s="2"/>
      <c r="L50" s="2"/>
      <c r="M50" s="2"/>
      <c r="N50" s="2"/>
    </row>
    <row r="51" spans="1:14" ht="13.5" thickBot="1">
      <c r="A51" s="245" t="s">
        <v>43</v>
      </c>
      <c r="B51" s="246">
        <v>492227</v>
      </c>
      <c r="C51" s="246">
        <f>C26+C38</f>
        <v>536469</v>
      </c>
      <c r="D51" s="246">
        <f>D26+D38</f>
        <v>568221</v>
      </c>
      <c r="E51" s="246">
        <f>E26+E38</f>
        <v>490167</v>
      </c>
      <c r="F51" s="246">
        <v>545242</v>
      </c>
      <c r="G51" s="265">
        <f t="shared" si="0"/>
        <v>0.9595597487597255</v>
      </c>
      <c r="H51" s="272">
        <f t="shared" si="1"/>
        <v>561599.26</v>
      </c>
      <c r="I51" s="273">
        <f>SUM(H51*1.025)</f>
        <v>575639.2415</v>
      </c>
      <c r="J51" s="274">
        <f t="shared" si="3"/>
        <v>584273.8301225</v>
      </c>
      <c r="K51" s="2"/>
      <c r="L51" s="2"/>
      <c r="M51" s="2"/>
      <c r="N51" s="2"/>
    </row>
    <row r="52" ht="13.5" thickTop="1"/>
  </sheetData>
  <sheetProtection/>
  <mergeCells count="2">
    <mergeCell ref="A1:N1"/>
    <mergeCell ref="A2:N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" sqref="B1:P1"/>
    </sheetView>
  </sheetViews>
  <sheetFormatPr defaultColWidth="9.00390625" defaultRowHeight="12.75"/>
  <cols>
    <col min="1" max="1" width="5.375" style="0" customWidth="1"/>
    <col min="2" max="2" width="67.125" style="0" customWidth="1"/>
    <col min="3" max="4" width="13.625" style="0" customWidth="1"/>
    <col min="5" max="5" width="14.125" style="0" customWidth="1"/>
    <col min="7" max="7" width="4.375" style="0" customWidth="1"/>
    <col min="8" max="16" width="9.125" style="0" hidden="1" customWidth="1"/>
  </cols>
  <sheetData>
    <row r="1" spans="2:16" ht="12.75">
      <c r="B1" s="348" t="s">
        <v>500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2:5" ht="12.75">
      <c r="B2" s="216"/>
      <c r="C2" s="5"/>
      <c r="D2" s="5"/>
      <c r="E2" s="5"/>
    </row>
    <row r="3" spans="2:5" ht="12.75">
      <c r="B3" s="216"/>
      <c r="C3" s="5"/>
      <c r="D3" s="5"/>
      <c r="E3" s="5"/>
    </row>
    <row r="4" spans="2:5" ht="12.75">
      <c r="B4" s="304" t="s">
        <v>432</v>
      </c>
      <c r="C4" s="5"/>
      <c r="D4" s="5"/>
      <c r="E4" s="5"/>
    </row>
    <row r="5" spans="2:5" ht="12.75">
      <c r="B5" s="304" t="s">
        <v>439</v>
      </c>
      <c r="C5" s="5"/>
      <c r="D5" s="5"/>
      <c r="E5" s="5"/>
    </row>
    <row r="6" spans="2:5" ht="12.75">
      <c r="B6" s="304"/>
      <c r="C6" s="5"/>
      <c r="D6" s="5"/>
      <c r="E6" s="5"/>
    </row>
    <row r="7" spans="2:5" ht="12.75">
      <c r="B7" s="304"/>
      <c r="C7" s="5"/>
      <c r="D7" s="5"/>
      <c r="E7" s="5"/>
    </row>
    <row r="8" spans="2:5" ht="12.75">
      <c r="B8" s="2"/>
      <c r="C8" s="5"/>
      <c r="D8" s="5"/>
      <c r="E8" s="5"/>
    </row>
    <row r="9" spans="2:5" ht="12.75">
      <c r="B9" s="2"/>
      <c r="C9" s="5"/>
      <c r="D9" s="5"/>
      <c r="E9" s="5"/>
    </row>
    <row r="10" spans="2:5" ht="12.75">
      <c r="B10" s="304" t="s">
        <v>433</v>
      </c>
      <c r="C10" s="5"/>
      <c r="D10" s="5"/>
      <c r="E10" s="5"/>
    </row>
    <row r="11" spans="2:5" ht="12.75">
      <c r="B11" s="304" t="s">
        <v>434</v>
      </c>
      <c r="C11" s="5"/>
      <c r="D11" s="5"/>
      <c r="E11" s="5"/>
    </row>
    <row r="12" spans="2:5" ht="12.75">
      <c r="B12" s="216"/>
      <c r="C12" s="5"/>
      <c r="D12" s="5"/>
      <c r="E12" s="5"/>
    </row>
    <row r="13" spans="2:5" ht="12.75">
      <c r="B13" s="216"/>
      <c r="C13" s="5"/>
      <c r="D13" s="5"/>
      <c r="E13" s="5"/>
    </row>
    <row r="14" spans="2:5" ht="12.75">
      <c r="B14" s="216" t="s">
        <v>435</v>
      </c>
      <c r="C14" s="5"/>
      <c r="D14" s="5"/>
      <c r="E14" s="5"/>
    </row>
    <row r="15" spans="1:5" ht="16.5" thickBot="1">
      <c r="A15" s="276"/>
      <c r="B15" s="5"/>
      <c r="C15" s="5"/>
      <c r="D15" s="5"/>
      <c r="E15" s="5"/>
    </row>
    <row r="16" spans="1:6" ht="13.5" thickTop="1">
      <c r="A16" s="409" t="s">
        <v>197</v>
      </c>
      <c r="B16" s="305"/>
      <c r="C16" s="305"/>
      <c r="D16" s="305"/>
      <c r="E16" s="306"/>
      <c r="F16" s="2"/>
    </row>
    <row r="17" spans="1:6" ht="39" thickBot="1">
      <c r="A17" s="410"/>
      <c r="B17" s="307" t="s">
        <v>234</v>
      </c>
      <c r="C17" s="308" t="s">
        <v>436</v>
      </c>
      <c r="D17" s="309" t="s">
        <v>440</v>
      </c>
      <c r="E17" s="313" t="s">
        <v>441</v>
      </c>
      <c r="F17" s="2"/>
    </row>
    <row r="18" spans="1:6" ht="13.5" thickBot="1">
      <c r="A18" s="315" t="s">
        <v>150</v>
      </c>
      <c r="B18" s="310" t="s">
        <v>437</v>
      </c>
      <c r="C18" s="311">
        <v>0</v>
      </c>
      <c r="D18" s="312">
        <v>0</v>
      </c>
      <c r="E18" s="314">
        <v>0</v>
      </c>
      <c r="F18" s="2"/>
    </row>
    <row r="19" spans="1:6" ht="13.5" thickBot="1">
      <c r="A19" s="315" t="s">
        <v>151</v>
      </c>
      <c r="B19" s="310" t="s">
        <v>438</v>
      </c>
      <c r="C19" s="279">
        <v>109396</v>
      </c>
      <c r="D19" s="280">
        <v>109345</v>
      </c>
      <c r="E19" s="281">
        <v>133552</v>
      </c>
      <c r="F19" s="2"/>
    </row>
    <row r="20" spans="1:6" ht="12.75">
      <c r="A20" s="2"/>
      <c r="B20" s="2"/>
      <c r="C20" s="2"/>
      <c r="D20" s="2"/>
      <c r="E20" s="2"/>
      <c r="F20" s="2"/>
    </row>
  </sheetData>
  <sheetProtection/>
  <mergeCells count="2">
    <mergeCell ref="A16:A17"/>
    <mergeCell ref="B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80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59.25390625" style="1" customWidth="1"/>
    <col min="2" max="2" width="0" style="1" hidden="1" customWidth="1"/>
    <col min="3" max="3" width="11.375" style="1" customWidth="1"/>
    <col min="4" max="6" width="12.25390625" style="1" customWidth="1"/>
    <col min="7" max="7" width="11.00390625" style="1" customWidth="1"/>
    <col min="8" max="8" width="14.625" style="1" customWidth="1"/>
    <col min="9" max="10" width="18.75390625" style="0" hidden="1" customWidth="1"/>
    <col min="11" max="14" width="9.125" style="0" hidden="1" customWidth="1"/>
  </cols>
  <sheetData>
    <row r="1" spans="1:12" s="412" customFormat="1" ht="12.75">
      <c r="A1" s="348" t="s">
        <v>503</v>
      </c>
      <c r="B1" s="348"/>
      <c r="C1" s="348"/>
      <c r="D1" s="348"/>
      <c r="E1" s="348"/>
      <c r="F1" s="348"/>
      <c r="G1" s="348"/>
      <c r="H1" s="348"/>
      <c r="I1" s="411"/>
      <c r="J1" s="411"/>
      <c r="K1" s="411"/>
      <c r="L1" s="411"/>
    </row>
    <row r="2" spans="1:10" s="172" customFormat="1" ht="12.75">
      <c r="A2" s="349" t="s">
        <v>413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45" ht="12.75">
      <c r="A3" s="190"/>
      <c r="B3" s="190"/>
      <c r="C3" s="190"/>
      <c r="D3" s="191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42">
      <c r="A4" s="282" t="s">
        <v>414</v>
      </c>
      <c r="B4" s="282" t="s">
        <v>1</v>
      </c>
      <c r="C4" s="283" t="s">
        <v>501</v>
      </c>
      <c r="D4" s="283" t="s">
        <v>502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30.75" customHeight="1">
      <c r="A5" s="284" t="s">
        <v>3</v>
      </c>
      <c r="B5" s="285">
        <f>B6+B11</f>
        <v>21437</v>
      </c>
      <c r="C5" s="285"/>
      <c r="D5" s="28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6.5" customHeight="1">
      <c r="A6" s="287" t="s">
        <v>4</v>
      </c>
      <c r="B6" s="288">
        <f>SUM(B7:B10)</f>
        <v>3876</v>
      </c>
      <c r="C6" s="288">
        <f>SUM(C7:C10)</f>
        <v>387222</v>
      </c>
      <c r="D6" s="288">
        <f>SUM(D7:D10)</f>
        <v>390413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6.5" customHeight="1">
      <c r="A7" s="289" t="s">
        <v>5</v>
      </c>
      <c r="B7" s="290" t="str">
        <f>'[3]2.Műk.'!B8</f>
        <v>2015. évi eredeti előirányzat</v>
      </c>
      <c r="C7" s="290">
        <v>292503</v>
      </c>
      <c r="D7" s="290">
        <v>295694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3.5" customHeight="1">
      <c r="A8" s="289" t="s">
        <v>6</v>
      </c>
      <c r="B8" s="290">
        <f>'[3]2.Műk.'!B32</f>
        <v>3726</v>
      </c>
      <c r="C8" s="290">
        <v>64040</v>
      </c>
      <c r="D8" s="290">
        <v>64040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>
      <c r="A9" s="289" t="s">
        <v>7</v>
      </c>
      <c r="B9" s="290">
        <f>'[3]2.Műk.'!B47</f>
        <v>150</v>
      </c>
      <c r="C9" s="290">
        <v>30299</v>
      </c>
      <c r="D9" s="290">
        <v>30299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3.5" customHeight="1">
      <c r="A10" s="289" t="s">
        <v>8</v>
      </c>
      <c r="B10" s="290">
        <f>'[3]2.Műk.'!B58</f>
        <v>0</v>
      </c>
      <c r="C10" s="290">
        <v>380</v>
      </c>
      <c r="D10" s="290">
        <v>380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3.5" customHeight="1">
      <c r="A11" s="287" t="s">
        <v>9</v>
      </c>
      <c r="B11" s="288">
        <f>SUM(B12:B14)</f>
        <v>17561</v>
      </c>
      <c r="C11" s="288">
        <v>21017</v>
      </c>
      <c r="D11" s="288">
        <v>21017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6.5" customHeight="1">
      <c r="A12" s="289" t="s">
        <v>10</v>
      </c>
      <c r="B12" s="290">
        <v>16819</v>
      </c>
      <c r="C12" s="290">
        <v>3168</v>
      </c>
      <c r="D12" s="290">
        <v>3168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3.5" customHeight="1">
      <c r="A13" s="289" t="s">
        <v>11</v>
      </c>
      <c r="B13" s="290">
        <v>67</v>
      </c>
      <c r="C13" s="290"/>
      <c r="D13" s="29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3.5" customHeight="1">
      <c r="A14" s="289" t="s">
        <v>12</v>
      </c>
      <c r="B14" s="290">
        <v>675</v>
      </c>
      <c r="C14" s="290">
        <v>17849</v>
      </c>
      <c r="D14" s="290">
        <v>17849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3.5" customHeight="1">
      <c r="A15" s="291" t="s">
        <v>13</v>
      </c>
      <c r="B15" s="288">
        <f>B23+B16</f>
        <v>317118</v>
      </c>
      <c r="C15" s="288">
        <v>137003</v>
      </c>
      <c r="D15" s="288">
        <v>137003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3.5" customHeight="1">
      <c r="A16" s="287" t="s">
        <v>14</v>
      </c>
      <c r="B16" s="288">
        <v>317118</v>
      </c>
      <c r="C16" s="288">
        <v>137003</v>
      </c>
      <c r="D16" s="288">
        <v>137003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6.5" customHeight="1">
      <c r="A17" s="289" t="s">
        <v>15</v>
      </c>
      <c r="B17" s="290">
        <f>SUM(B18:B19)</f>
        <v>317118</v>
      </c>
      <c r="C17" s="290">
        <v>137003</v>
      </c>
      <c r="D17" s="290">
        <v>137003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3.5" customHeight="1">
      <c r="A18" s="292" t="s">
        <v>16</v>
      </c>
      <c r="B18" s="290">
        <v>317118</v>
      </c>
      <c r="C18" s="290">
        <v>0</v>
      </c>
      <c r="D18" s="290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3.5" customHeight="1">
      <c r="A19" s="292" t="s">
        <v>17</v>
      </c>
      <c r="B19" s="290"/>
      <c r="C19" s="290">
        <v>0</v>
      </c>
      <c r="D19" s="290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3.5" customHeight="1">
      <c r="A20" s="289" t="s">
        <v>18</v>
      </c>
      <c r="B20" s="290"/>
      <c r="C20" s="290"/>
      <c r="D20" s="29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3.5" customHeight="1">
      <c r="A21" s="292" t="s">
        <v>19</v>
      </c>
      <c r="B21" s="290"/>
      <c r="C21" s="290"/>
      <c r="D21" s="29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3.5" customHeight="1">
      <c r="A22" s="292" t="s">
        <v>20</v>
      </c>
      <c r="B22" s="290"/>
      <c r="C22" s="290"/>
      <c r="D22" s="29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3.5" customHeight="1">
      <c r="A23" s="287" t="s">
        <v>21</v>
      </c>
      <c r="B23" s="288">
        <v>0</v>
      </c>
      <c r="C23" s="288">
        <v>0</v>
      </c>
      <c r="D23" s="288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6.5" customHeight="1">
      <c r="A24" s="293" t="s">
        <v>22</v>
      </c>
      <c r="B24" s="288">
        <f>B5+B15</f>
        <v>338555</v>
      </c>
      <c r="C24" s="288">
        <f>C6+C11+C15</f>
        <v>545242</v>
      </c>
      <c r="D24" s="288">
        <f>D6+D11+D15</f>
        <v>548433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6.5" customHeight="1">
      <c r="A25" s="284" t="s">
        <v>23</v>
      </c>
      <c r="B25" s="288" t="e">
        <f>B26+B38</f>
        <v>#REF!</v>
      </c>
      <c r="C25" s="288"/>
      <c r="D25" s="28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6.5" customHeight="1">
      <c r="A26" s="287" t="s">
        <v>24</v>
      </c>
      <c r="B26" s="288" t="e">
        <f>B27+B28+B29+B30+B31</f>
        <v>#REF!</v>
      </c>
      <c r="C26" s="288">
        <f>SUM(C27:C31)</f>
        <v>533823</v>
      </c>
      <c r="D26" s="288">
        <f>SUM(D27:D31)</f>
        <v>519954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6.5" customHeight="1">
      <c r="A27" s="294" t="s">
        <v>25</v>
      </c>
      <c r="B27" s="288" t="e">
        <f>'[3]2.Műk.'!B70</f>
        <v>#REF!</v>
      </c>
      <c r="C27" s="288">
        <v>107607</v>
      </c>
      <c r="D27" s="288">
        <v>107607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3.5" customHeight="1">
      <c r="A28" s="295" t="s">
        <v>176</v>
      </c>
      <c r="B28" s="288">
        <f>'[3]2.Műk.'!B79</f>
        <v>0</v>
      </c>
      <c r="C28" s="288">
        <v>20005</v>
      </c>
      <c r="D28" s="288">
        <v>20005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3.5" customHeight="1">
      <c r="A29" s="295" t="s">
        <v>26</v>
      </c>
      <c r="B29" s="288">
        <f>'[3]2.Műk.'!B80</f>
        <v>0</v>
      </c>
      <c r="C29" s="288">
        <v>63733</v>
      </c>
      <c r="D29" s="288">
        <v>65114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3.5" customHeight="1">
      <c r="A30" s="295" t="s">
        <v>27</v>
      </c>
      <c r="B30" s="288">
        <f>'[3]2.Műk.'!B85</f>
        <v>0</v>
      </c>
      <c r="C30" s="288">
        <v>24514</v>
      </c>
      <c r="D30" s="288">
        <v>24514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 customHeight="1">
      <c r="A31" s="295" t="s">
        <v>28</v>
      </c>
      <c r="B31" s="288">
        <f>'[3]2.Műk.'!B86</f>
        <v>0</v>
      </c>
      <c r="C31" s="288">
        <f>SUM(C32:C37)</f>
        <v>317964</v>
      </c>
      <c r="D31" s="288">
        <f>SUM(D32:D37)</f>
        <v>302714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 customHeight="1">
      <c r="A32" s="296" t="s">
        <v>178</v>
      </c>
      <c r="B32" s="290">
        <f>'[3]2.Műk.'!B87</f>
        <v>10683</v>
      </c>
      <c r="C32" s="290">
        <v>171224</v>
      </c>
      <c r="D32" s="290">
        <v>171324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3.5" customHeight="1">
      <c r="A33" s="296" t="s">
        <v>29</v>
      </c>
      <c r="B33" s="290">
        <f>'[3]2.Műk.'!B88</f>
        <v>34098</v>
      </c>
      <c r="C33" s="290">
        <v>0</v>
      </c>
      <c r="D33" s="290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>
      <c r="A34" s="296" t="s">
        <v>30</v>
      </c>
      <c r="B34" s="290">
        <f>'[3]2.Műk.'!B89</f>
        <v>14643</v>
      </c>
      <c r="C34" s="290">
        <v>0</v>
      </c>
      <c r="D34" s="290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3.5" customHeight="1">
      <c r="A35" s="296" t="s">
        <v>31</v>
      </c>
      <c r="B35" s="290"/>
      <c r="C35" s="290">
        <v>10000</v>
      </c>
      <c r="D35" s="290">
        <v>8750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3.5" customHeight="1">
      <c r="A36" s="296" t="s">
        <v>195</v>
      </c>
      <c r="B36" s="128"/>
      <c r="C36" s="290">
        <v>66027</v>
      </c>
      <c r="D36" s="290">
        <v>51927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3.5" customHeight="1">
      <c r="A37" s="296" t="s">
        <v>343</v>
      </c>
      <c r="B37" s="128"/>
      <c r="C37" s="290">
        <v>70713</v>
      </c>
      <c r="D37" s="290">
        <v>70713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s="5" customFormat="1" ht="13.5" customHeight="1">
      <c r="A38" s="287" t="s">
        <v>32</v>
      </c>
      <c r="B38" s="288">
        <f>B39+B40+B41</f>
        <v>437419</v>
      </c>
      <c r="C38" s="288">
        <v>11419</v>
      </c>
      <c r="D38" s="288">
        <f>SUM(D39:D40)</f>
        <v>28479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s="5" customFormat="1" ht="16.5" customHeight="1">
      <c r="A39" s="289" t="s">
        <v>33</v>
      </c>
      <c r="B39" s="290">
        <v>346269</v>
      </c>
      <c r="C39" s="290">
        <v>10419</v>
      </c>
      <c r="D39" s="290">
        <v>24679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s="5" customFormat="1" ht="13.5" customHeight="1">
      <c r="A40" s="289" t="s">
        <v>34</v>
      </c>
      <c r="B40" s="290">
        <v>76150</v>
      </c>
      <c r="C40" s="290">
        <v>1000</v>
      </c>
      <c r="D40" s="290">
        <v>3800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s="5" customFormat="1" ht="13.5" customHeight="1">
      <c r="A41" s="289" t="s">
        <v>35</v>
      </c>
      <c r="B41" s="290">
        <f>B42+B44</f>
        <v>15000</v>
      </c>
      <c r="C41" s="290">
        <v>0</v>
      </c>
      <c r="D41" s="290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s="7" customFormat="1" ht="13.5" customHeight="1">
      <c r="A42" s="296" t="s">
        <v>36</v>
      </c>
      <c r="B42" s="290"/>
      <c r="C42" s="290"/>
      <c r="D42" s="290"/>
      <c r="E42" s="2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20.25" customHeight="1">
      <c r="A43" s="297" t="s">
        <v>37</v>
      </c>
      <c r="B43" s="290"/>
      <c r="C43" s="290">
        <v>0</v>
      </c>
      <c r="D43" s="290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3.5" customHeight="1">
      <c r="A44" s="296" t="s">
        <v>38</v>
      </c>
      <c r="B44" s="290">
        <v>15000</v>
      </c>
      <c r="C44" s="290">
        <v>0</v>
      </c>
      <c r="D44" s="290"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 customHeight="1">
      <c r="A45" s="291" t="s">
        <v>39</v>
      </c>
      <c r="B45" s="288">
        <f>B50+B46</f>
        <v>0</v>
      </c>
      <c r="C45" s="288">
        <v>0</v>
      </c>
      <c r="D45" s="288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6.5" customHeight="1">
      <c r="A46" s="287" t="s">
        <v>40</v>
      </c>
      <c r="B46" s="288">
        <f>SUM(B47:B48)</f>
        <v>0</v>
      </c>
      <c r="C46" s="288">
        <v>0</v>
      </c>
      <c r="D46" s="288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6.5" customHeight="1">
      <c r="A47" s="298" t="s">
        <v>41</v>
      </c>
      <c r="B47" s="288"/>
      <c r="C47" s="288"/>
      <c r="D47" s="28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 customHeight="1">
      <c r="A48" s="292" t="s">
        <v>16</v>
      </c>
      <c r="B48" s="288"/>
      <c r="C48" s="288"/>
      <c r="D48" s="28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 customHeight="1">
      <c r="A49" s="292" t="s">
        <v>17</v>
      </c>
      <c r="B49" s="288"/>
      <c r="C49" s="288"/>
      <c r="D49" s="2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 customHeight="1">
      <c r="A50" s="287" t="s">
        <v>42</v>
      </c>
      <c r="B50" s="288">
        <v>0</v>
      </c>
      <c r="C50" s="288"/>
      <c r="D50" s="28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6.5" customHeight="1">
      <c r="A51" s="293" t="s">
        <v>43</v>
      </c>
      <c r="B51" s="288" t="e">
        <f>B25+B45</f>
        <v>#REF!</v>
      </c>
      <c r="C51" s="288">
        <f>C27+C28+C29+C30+C31+C38</f>
        <v>545242</v>
      </c>
      <c r="D51" s="288">
        <f>D27+D28+D29+D30+D31+D38</f>
        <v>548433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9" ht="16.5" customHeight="1">
      <c r="A52" s="299"/>
      <c r="B52" s="299"/>
      <c r="C52" s="299"/>
      <c r="D52" s="299"/>
      <c r="E52" s="299"/>
      <c r="F52" s="299"/>
      <c r="G52" s="299"/>
      <c r="H52" s="30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 customHeight="1">
      <c r="A53" s="192"/>
      <c r="B53" s="192"/>
      <c r="C53" s="192"/>
      <c r="D53" s="192"/>
      <c r="E53" s="192"/>
      <c r="F53" s="192"/>
      <c r="G53" s="192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 customHeight="1">
      <c r="A54" s="8"/>
      <c r="B54" s="8"/>
      <c r="C54" s="8"/>
      <c r="D54" s="8"/>
      <c r="E54" s="8"/>
      <c r="F54" s="8"/>
      <c r="G54" s="8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.75" customHeight="1">
      <c r="A55" s="8"/>
      <c r="B55" s="8"/>
      <c r="C55" s="8"/>
      <c r="D55" s="8"/>
      <c r="E55" s="8"/>
      <c r="F55" s="8"/>
      <c r="G55" s="8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 customHeight="1">
      <c r="A56" s="8"/>
      <c r="B56" s="8"/>
      <c r="C56" s="8"/>
      <c r="D56" s="8"/>
      <c r="E56" s="8"/>
      <c r="F56" s="8"/>
      <c r="G56" s="8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 customHeight="1">
      <c r="A57" s="8"/>
      <c r="B57" s="8"/>
      <c r="C57" s="8"/>
      <c r="D57" s="8"/>
      <c r="E57" s="8"/>
      <c r="F57" s="8"/>
      <c r="G57" s="8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 customHeight="1">
      <c r="A58" s="8"/>
      <c r="B58" s="8"/>
      <c r="C58" s="8"/>
      <c r="D58" s="8"/>
      <c r="E58" s="8"/>
      <c r="F58" s="8"/>
      <c r="G58" s="8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 customHeight="1">
      <c r="A59" s="8"/>
      <c r="B59" s="8"/>
      <c r="C59" s="8"/>
      <c r="D59" s="8"/>
      <c r="E59" s="8"/>
      <c r="F59" s="8"/>
      <c r="G59" s="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 customHeight="1">
      <c r="A60" s="8"/>
      <c r="B60" s="8"/>
      <c r="C60" s="8"/>
      <c r="D60" s="8"/>
      <c r="E60" s="8"/>
      <c r="F60" s="8"/>
      <c r="G60" s="8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 customHeight="1">
      <c r="A61" s="8"/>
      <c r="B61" s="8"/>
      <c r="C61" s="8"/>
      <c r="D61" s="8"/>
      <c r="E61" s="8"/>
      <c r="F61" s="8"/>
      <c r="G61" s="8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.75" customHeight="1">
      <c r="A62" s="8"/>
      <c r="B62" s="8"/>
      <c r="C62" s="8"/>
      <c r="D62" s="8"/>
      <c r="E62" s="8"/>
      <c r="F62" s="8"/>
      <c r="G62" s="8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.75" customHeight="1">
      <c r="A63" s="8"/>
      <c r="B63" s="8"/>
      <c r="C63" s="8"/>
      <c r="D63" s="8"/>
      <c r="E63" s="8"/>
      <c r="F63" s="8"/>
      <c r="G63" s="8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 customHeight="1">
      <c r="A64" s="8"/>
      <c r="B64" s="8"/>
      <c r="C64" s="8"/>
      <c r="D64" s="8"/>
      <c r="E64" s="8"/>
      <c r="F64" s="8"/>
      <c r="G64" s="8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 customHeight="1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 customHeight="1">
      <c r="A66" s="8"/>
      <c r="B66" s="8"/>
      <c r="C66" s="8"/>
      <c r="D66" s="8"/>
      <c r="E66" s="8"/>
      <c r="F66" s="8"/>
      <c r="G66" s="8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 customHeight="1">
      <c r="A67" s="8"/>
      <c r="B67" s="8"/>
      <c r="C67" s="8"/>
      <c r="D67" s="8"/>
      <c r="E67" s="8"/>
      <c r="F67" s="8"/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 customHeight="1">
      <c r="A68" s="8"/>
      <c r="B68" s="8"/>
      <c r="C68" s="8"/>
      <c r="D68" s="8"/>
      <c r="E68" s="8"/>
      <c r="F68" s="8"/>
      <c r="G68" s="8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.75" customHeight="1">
      <c r="A69" s="8"/>
      <c r="B69" s="8"/>
      <c r="C69" s="8"/>
      <c r="D69" s="8"/>
      <c r="E69" s="8"/>
      <c r="F69" s="8"/>
      <c r="G69" s="8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.75" customHeight="1">
      <c r="A70" s="8"/>
      <c r="B70" s="8"/>
      <c r="C70" s="8"/>
      <c r="D70" s="8"/>
      <c r="E70" s="8"/>
      <c r="F70" s="8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.75" customHeight="1">
      <c r="A71" s="8"/>
      <c r="B71" s="8"/>
      <c r="C71" s="8"/>
      <c r="D71" s="8"/>
      <c r="E71" s="8"/>
      <c r="F71" s="8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 customHeight="1">
      <c r="A72" s="8"/>
      <c r="B72" s="8"/>
      <c r="C72" s="8"/>
      <c r="D72" s="8"/>
      <c r="E72" s="8"/>
      <c r="F72" s="8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 customHeight="1">
      <c r="A73" s="8"/>
      <c r="B73" s="8"/>
      <c r="C73" s="8"/>
      <c r="D73" s="8"/>
      <c r="E73" s="8"/>
      <c r="F73" s="8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 customHeight="1">
      <c r="A74" s="8"/>
      <c r="B74" s="8"/>
      <c r="C74" s="8"/>
      <c r="D74" s="8"/>
      <c r="E74" s="8"/>
      <c r="F74" s="8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 customHeight="1">
      <c r="A75" s="8"/>
      <c r="B75" s="8"/>
      <c r="C75" s="8"/>
      <c r="D75" s="8"/>
      <c r="E75" s="8"/>
      <c r="F75" s="8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 customHeight="1">
      <c r="A76" s="8"/>
      <c r="B76" s="8"/>
      <c r="C76" s="8"/>
      <c r="D76" s="8"/>
      <c r="E76" s="8"/>
      <c r="F76" s="8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 customHeight="1">
      <c r="A77" s="8"/>
      <c r="B77" s="8"/>
      <c r="C77" s="8"/>
      <c r="D77" s="8"/>
      <c r="E77" s="8"/>
      <c r="F77" s="8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 customHeight="1">
      <c r="A78" s="8"/>
      <c r="B78" s="8"/>
      <c r="C78" s="8"/>
      <c r="D78" s="8"/>
      <c r="E78" s="8"/>
      <c r="F78" s="8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 customHeight="1">
      <c r="A79" s="8"/>
      <c r="B79" s="8"/>
      <c r="C79" s="8"/>
      <c r="D79" s="8"/>
      <c r="E79" s="8"/>
      <c r="F79" s="8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.75" customHeight="1">
      <c r="A80" s="8"/>
      <c r="B80" s="8"/>
      <c r="C80" s="8"/>
      <c r="D80" s="8"/>
      <c r="E80" s="8"/>
      <c r="F80" s="8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.75" customHeight="1">
      <c r="A81" s="8"/>
      <c r="B81" s="8"/>
      <c r="C81" s="8"/>
      <c r="D81" s="8"/>
      <c r="E81" s="8"/>
      <c r="F81" s="8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.75" customHeight="1">
      <c r="A82" s="8"/>
      <c r="B82" s="8"/>
      <c r="C82" s="8"/>
      <c r="D82" s="8"/>
      <c r="E82" s="8"/>
      <c r="F82" s="8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.75" customHeight="1">
      <c r="A83" s="8"/>
      <c r="B83" s="8"/>
      <c r="C83" s="8"/>
      <c r="D83" s="8"/>
      <c r="E83" s="8"/>
      <c r="F83" s="8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.75" customHeight="1">
      <c r="A84" s="8"/>
      <c r="B84" s="8"/>
      <c r="C84" s="8"/>
      <c r="D84" s="8"/>
      <c r="E84" s="8"/>
      <c r="F84" s="8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.75" customHeight="1">
      <c r="A85" s="8"/>
      <c r="B85" s="8"/>
      <c r="C85" s="8"/>
      <c r="D85" s="8"/>
      <c r="E85" s="8"/>
      <c r="F85" s="8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.75" customHeight="1">
      <c r="A86" s="8"/>
      <c r="B86" s="8"/>
      <c r="C86" s="8"/>
      <c r="D86" s="8"/>
      <c r="E86" s="8"/>
      <c r="F86" s="8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.75" customHeight="1">
      <c r="A87" s="8"/>
      <c r="B87" s="8"/>
      <c r="C87" s="8"/>
      <c r="D87" s="8"/>
      <c r="E87" s="8"/>
      <c r="F87" s="8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.75" customHeight="1">
      <c r="A88" s="8"/>
      <c r="B88" s="8"/>
      <c r="C88" s="8"/>
      <c r="D88" s="8"/>
      <c r="E88" s="8"/>
      <c r="F88" s="8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 customHeight="1">
      <c r="A89" s="8"/>
      <c r="B89" s="8"/>
      <c r="C89" s="8"/>
      <c r="D89" s="8"/>
      <c r="E89" s="8"/>
      <c r="F89" s="8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 customHeight="1">
      <c r="A90" s="8"/>
      <c r="B90" s="8"/>
      <c r="C90" s="8"/>
      <c r="D90" s="8"/>
      <c r="E90" s="8"/>
      <c r="F90" s="8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 customHeight="1">
      <c r="A91" s="8"/>
      <c r="B91" s="8"/>
      <c r="C91" s="8"/>
      <c r="D91" s="8"/>
      <c r="E91" s="8"/>
      <c r="F91" s="8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 customHeight="1">
      <c r="A92" s="8"/>
      <c r="B92" s="8"/>
      <c r="C92" s="8"/>
      <c r="D92" s="8"/>
      <c r="E92" s="8"/>
      <c r="F92" s="8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 customHeight="1">
      <c r="A93" s="8"/>
      <c r="B93" s="8"/>
      <c r="C93" s="8"/>
      <c r="D93" s="8"/>
      <c r="E93" s="8"/>
      <c r="F93" s="8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 customHeight="1">
      <c r="A94" s="8"/>
      <c r="B94" s="8"/>
      <c r="C94" s="8"/>
      <c r="D94" s="8"/>
      <c r="E94" s="8"/>
      <c r="F94" s="8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 customHeight="1">
      <c r="A95" s="8"/>
      <c r="B95" s="8"/>
      <c r="C95" s="8"/>
      <c r="D95" s="8"/>
      <c r="E95" s="8"/>
      <c r="F95" s="8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 customHeight="1">
      <c r="A96" s="8"/>
      <c r="B96" s="8"/>
      <c r="C96" s="8"/>
      <c r="D96" s="8"/>
      <c r="E96" s="8"/>
      <c r="F96" s="8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.75" customHeight="1">
      <c r="A97" s="8"/>
      <c r="B97" s="8"/>
      <c r="C97" s="8"/>
      <c r="D97" s="8"/>
      <c r="E97" s="8"/>
      <c r="F97" s="8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.75" customHeight="1">
      <c r="A98" s="8"/>
      <c r="B98" s="8"/>
      <c r="C98" s="8"/>
      <c r="D98" s="8"/>
      <c r="E98" s="8"/>
      <c r="F98" s="8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5.75" customHeight="1">
      <c r="A99" s="8"/>
      <c r="B99" s="8"/>
      <c r="C99" s="8"/>
      <c r="D99" s="8"/>
      <c r="E99" s="8"/>
      <c r="F99" s="8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5.75" customHeight="1">
      <c r="A100" s="8"/>
      <c r="B100" s="8"/>
      <c r="C100" s="8"/>
      <c r="D100" s="8"/>
      <c r="E100" s="8"/>
      <c r="F100" s="8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5.75" customHeight="1">
      <c r="A101" s="8"/>
      <c r="B101" s="8"/>
      <c r="C101" s="8"/>
      <c r="D101" s="8"/>
      <c r="E101" s="8"/>
      <c r="F101" s="8"/>
      <c r="G101" s="8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5.75" customHeight="1">
      <c r="A102" s="8"/>
      <c r="B102" s="8"/>
      <c r="C102" s="8"/>
      <c r="D102" s="8"/>
      <c r="E102" s="8"/>
      <c r="F102" s="8"/>
      <c r="G102" s="8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5.75" customHeight="1">
      <c r="A103" s="8"/>
      <c r="B103" s="8"/>
      <c r="C103" s="8"/>
      <c r="D103" s="8"/>
      <c r="E103" s="8"/>
      <c r="F103" s="8"/>
      <c r="G103" s="8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5.75" customHeight="1">
      <c r="A104" s="8"/>
      <c r="B104" s="8"/>
      <c r="C104" s="8"/>
      <c r="D104" s="8"/>
      <c r="E104" s="8"/>
      <c r="F104" s="8"/>
      <c r="G104" s="8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5.75" customHeight="1">
      <c r="A105" s="8"/>
      <c r="B105" s="8"/>
      <c r="C105" s="8"/>
      <c r="D105" s="8"/>
      <c r="E105" s="8"/>
      <c r="F105" s="8"/>
      <c r="G105" s="8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>
      <c r="A106" s="8"/>
      <c r="B106" s="8"/>
      <c r="C106" s="8"/>
      <c r="D106" s="8"/>
      <c r="E106" s="8"/>
      <c r="F106" s="8"/>
      <c r="G106" s="8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.75" customHeight="1">
      <c r="A107" s="8"/>
      <c r="B107" s="8"/>
      <c r="C107" s="8"/>
      <c r="D107" s="8"/>
      <c r="E107" s="8"/>
      <c r="F107" s="8"/>
      <c r="G107" s="8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>
      <c r="A108" s="8"/>
      <c r="B108" s="8"/>
      <c r="C108" s="8"/>
      <c r="D108" s="8"/>
      <c r="E108" s="8"/>
      <c r="F108" s="8"/>
      <c r="G108" s="8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5.75" customHeight="1">
      <c r="A109" s="8"/>
      <c r="B109" s="8"/>
      <c r="C109" s="8"/>
      <c r="D109" s="8"/>
      <c r="E109" s="8"/>
      <c r="F109" s="8"/>
      <c r="G109" s="8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5.75" customHeight="1">
      <c r="A110" s="8"/>
      <c r="B110" s="8"/>
      <c r="C110" s="8"/>
      <c r="D110" s="8"/>
      <c r="E110" s="8"/>
      <c r="F110" s="8"/>
      <c r="G110" s="8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5.75" customHeight="1">
      <c r="A111" s="8"/>
      <c r="B111" s="8"/>
      <c r="C111" s="8"/>
      <c r="D111" s="8"/>
      <c r="E111" s="8"/>
      <c r="F111" s="8"/>
      <c r="G111" s="8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5.75" customHeight="1">
      <c r="A112" s="8"/>
      <c r="B112" s="8"/>
      <c r="C112" s="8"/>
      <c r="D112" s="8"/>
      <c r="E112" s="8"/>
      <c r="F112" s="8"/>
      <c r="G112" s="8"/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5.75" customHeight="1">
      <c r="A113" s="8"/>
      <c r="B113" s="8"/>
      <c r="C113" s="8"/>
      <c r="D113" s="8"/>
      <c r="E113" s="8"/>
      <c r="F113" s="8"/>
      <c r="G113" s="8"/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5.75" customHeight="1">
      <c r="A114" s="8"/>
      <c r="B114" s="8"/>
      <c r="C114" s="8"/>
      <c r="D114" s="8"/>
      <c r="E114" s="8"/>
      <c r="F114" s="8"/>
      <c r="G114" s="8"/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5.75" customHeight="1">
      <c r="A115" s="8"/>
      <c r="B115" s="8"/>
      <c r="C115" s="8"/>
      <c r="D115" s="8"/>
      <c r="E115" s="8"/>
      <c r="F115" s="8"/>
      <c r="G115" s="8"/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5.75" customHeight="1">
      <c r="A116" s="8"/>
      <c r="B116" s="8"/>
      <c r="C116" s="8"/>
      <c r="D116" s="8"/>
      <c r="E116" s="8"/>
      <c r="F116" s="8"/>
      <c r="G116" s="8"/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5.75" customHeight="1">
      <c r="A117" s="8"/>
      <c r="B117" s="8"/>
      <c r="C117" s="8"/>
      <c r="D117" s="8"/>
      <c r="E117" s="8"/>
      <c r="F117" s="8"/>
      <c r="G117" s="8"/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5.75" customHeight="1">
      <c r="A118" s="8"/>
      <c r="B118" s="8"/>
      <c r="C118" s="8"/>
      <c r="D118" s="8"/>
      <c r="E118" s="8"/>
      <c r="F118" s="8"/>
      <c r="G118" s="8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5.75" customHeight="1">
      <c r="A119" s="8"/>
      <c r="B119" s="8"/>
      <c r="C119" s="8"/>
      <c r="D119" s="8"/>
      <c r="E119" s="8"/>
      <c r="F119" s="8"/>
      <c r="G119" s="8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5.75" customHeight="1">
      <c r="A120" s="8"/>
      <c r="B120" s="8"/>
      <c r="C120" s="8"/>
      <c r="D120" s="8"/>
      <c r="E120" s="8"/>
      <c r="F120" s="8"/>
      <c r="G120" s="8"/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5.75" customHeight="1">
      <c r="A121" s="8"/>
      <c r="B121" s="8"/>
      <c r="C121" s="8"/>
      <c r="D121" s="8"/>
      <c r="E121" s="8"/>
      <c r="F121" s="8"/>
      <c r="G121" s="8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5.75" customHeight="1">
      <c r="A122" s="8"/>
      <c r="B122" s="8"/>
      <c r="C122" s="8"/>
      <c r="D122" s="8"/>
      <c r="E122" s="8"/>
      <c r="F122" s="8"/>
      <c r="G122" s="8"/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5.75" customHeight="1">
      <c r="A123" s="8"/>
      <c r="B123" s="8"/>
      <c r="C123" s="8"/>
      <c r="D123" s="8"/>
      <c r="E123" s="8"/>
      <c r="F123" s="8"/>
      <c r="G123" s="8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5.75" customHeight="1">
      <c r="A124" s="8"/>
      <c r="B124" s="8"/>
      <c r="C124" s="8"/>
      <c r="D124" s="8"/>
      <c r="E124" s="8"/>
      <c r="F124" s="8"/>
      <c r="G124" s="8"/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5.75" customHeight="1">
      <c r="A125" s="8"/>
      <c r="B125" s="8"/>
      <c r="C125" s="8"/>
      <c r="D125" s="8"/>
      <c r="E125" s="8"/>
      <c r="F125" s="8"/>
      <c r="G125" s="8"/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5.75" customHeight="1">
      <c r="A126" s="8"/>
      <c r="B126" s="8"/>
      <c r="C126" s="8"/>
      <c r="D126" s="8"/>
      <c r="E126" s="8"/>
      <c r="F126" s="8"/>
      <c r="G126" s="8"/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5.75" customHeight="1">
      <c r="A127" s="8"/>
      <c r="B127" s="8"/>
      <c r="C127" s="8"/>
      <c r="D127" s="8"/>
      <c r="E127" s="8"/>
      <c r="F127" s="8"/>
      <c r="G127" s="8"/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5.75" customHeight="1">
      <c r="A128" s="8"/>
      <c r="B128" s="8"/>
      <c r="C128" s="8"/>
      <c r="D128" s="8"/>
      <c r="E128" s="8"/>
      <c r="F128" s="8"/>
      <c r="G128" s="8"/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5.75" customHeight="1">
      <c r="A129" s="8"/>
      <c r="B129" s="8"/>
      <c r="C129" s="8"/>
      <c r="D129" s="8"/>
      <c r="E129" s="8"/>
      <c r="F129" s="8"/>
      <c r="G129" s="8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5.75" customHeight="1">
      <c r="A130" s="8"/>
      <c r="B130" s="8"/>
      <c r="C130" s="8"/>
      <c r="D130" s="8"/>
      <c r="E130" s="8"/>
      <c r="F130" s="8"/>
      <c r="G130" s="8"/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5.75" customHeight="1">
      <c r="A131" s="8"/>
      <c r="B131" s="8"/>
      <c r="C131" s="8"/>
      <c r="D131" s="8"/>
      <c r="E131" s="8"/>
      <c r="F131" s="8"/>
      <c r="G131" s="8"/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5.75" customHeight="1">
      <c r="A132" s="8"/>
      <c r="B132" s="8"/>
      <c r="C132" s="8"/>
      <c r="D132" s="8"/>
      <c r="E132" s="8"/>
      <c r="F132" s="8"/>
      <c r="G132" s="8"/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5.75" customHeight="1">
      <c r="A133" s="8"/>
      <c r="B133" s="8"/>
      <c r="C133" s="8"/>
      <c r="D133" s="8"/>
      <c r="E133" s="8"/>
      <c r="F133" s="8"/>
      <c r="G133" s="8"/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5.75" customHeight="1">
      <c r="A134" s="8"/>
      <c r="B134" s="8"/>
      <c r="C134" s="8"/>
      <c r="D134" s="8"/>
      <c r="E134" s="8"/>
      <c r="F134" s="8"/>
      <c r="G134" s="8"/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5.75" customHeight="1">
      <c r="A135" s="8"/>
      <c r="B135" s="8"/>
      <c r="C135" s="8"/>
      <c r="D135" s="8"/>
      <c r="E135" s="8"/>
      <c r="F135" s="8"/>
      <c r="G135" s="8"/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5.75" customHeight="1">
      <c r="A136" s="8"/>
      <c r="B136" s="8"/>
      <c r="C136" s="8"/>
      <c r="D136" s="8"/>
      <c r="E136" s="8"/>
      <c r="F136" s="8"/>
      <c r="G136" s="8"/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5.75" customHeight="1">
      <c r="A137" s="8"/>
      <c r="B137" s="8"/>
      <c r="C137" s="8"/>
      <c r="D137" s="8"/>
      <c r="E137" s="8"/>
      <c r="F137" s="8"/>
      <c r="G137" s="8"/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5.75" customHeight="1">
      <c r="A138" s="8"/>
      <c r="B138" s="8"/>
      <c r="C138" s="8"/>
      <c r="D138" s="8"/>
      <c r="E138" s="8"/>
      <c r="F138" s="8"/>
      <c r="G138" s="8"/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5.75" customHeight="1">
      <c r="A139" s="8"/>
      <c r="B139" s="8"/>
      <c r="C139" s="8"/>
      <c r="D139" s="8"/>
      <c r="E139" s="8"/>
      <c r="F139" s="8"/>
      <c r="G139" s="8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5.75" customHeight="1">
      <c r="A140" s="8"/>
      <c r="B140" s="8"/>
      <c r="C140" s="8"/>
      <c r="D140" s="8"/>
      <c r="E140" s="8"/>
      <c r="F140" s="8"/>
      <c r="G140" s="8"/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5.75" customHeight="1">
      <c r="A141" s="8"/>
      <c r="B141" s="8"/>
      <c r="C141" s="8"/>
      <c r="D141" s="8"/>
      <c r="E141" s="8"/>
      <c r="F141" s="8"/>
      <c r="G141" s="8"/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5.75" customHeight="1">
      <c r="A142" s="8"/>
      <c r="B142" s="8"/>
      <c r="C142" s="8"/>
      <c r="D142" s="8"/>
      <c r="E142" s="8"/>
      <c r="F142" s="8"/>
      <c r="G142" s="8"/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.75" customHeight="1">
      <c r="A143" s="8"/>
      <c r="B143" s="8"/>
      <c r="C143" s="8"/>
      <c r="D143" s="8"/>
      <c r="E143" s="8"/>
      <c r="F143" s="8"/>
      <c r="G143" s="8"/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5.75" customHeight="1">
      <c r="A144" s="8"/>
      <c r="B144" s="8"/>
      <c r="C144" s="8"/>
      <c r="D144" s="8"/>
      <c r="E144" s="8"/>
      <c r="F144" s="8"/>
      <c r="G144" s="8"/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5.75" customHeight="1">
      <c r="A145" s="8"/>
      <c r="B145" s="8"/>
      <c r="C145" s="8"/>
      <c r="D145" s="8"/>
      <c r="E145" s="8"/>
      <c r="F145" s="8"/>
      <c r="G145" s="8"/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5.75" customHeight="1">
      <c r="A146" s="8"/>
      <c r="B146" s="8"/>
      <c r="C146" s="8"/>
      <c r="D146" s="8"/>
      <c r="E146" s="8"/>
      <c r="F146" s="8"/>
      <c r="G146" s="8"/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5.75" customHeight="1">
      <c r="A147" s="8"/>
      <c r="B147" s="8"/>
      <c r="C147" s="8"/>
      <c r="D147" s="8"/>
      <c r="E147" s="8"/>
      <c r="F147" s="8"/>
      <c r="G147" s="8"/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5.75" customHeight="1">
      <c r="A148" s="8"/>
      <c r="B148" s="8"/>
      <c r="C148" s="8"/>
      <c r="D148" s="8"/>
      <c r="E148" s="8"/>
      <c r="F148" s="8"/>
      <c r="G148" s="8"/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5.75" customHeight="1">
      <c r="A149" s="8"/>
      <c r="B149" s="8"/>
      <c r="C149" s="8"/>
      <c r="D149" s="8"/>
      <c r="E149" s="8"/>
      <c r="F149" s="8"/>
      <c r="G149" s="8"/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5.75" customHeight="1">
      <c r="A150" s="8"/>
      <c r="B150" s="8"/>
      <c r="C150" s="8"/>
      <c r="D150" s="8"/>
      <c r="E150" s="8"/>
      <c r="F150" s="8"/>
      <c r="G150" s="8"/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5.75" customHeight="1">
      <c r="A151" s="8"/>
      <c r="B151" s="8"/>
      <c r="C151" s="8"/>
      <c r="D151" s="8"/>
      <c r="E151" s="8"/>
      <c r="F151" s="8"/>
      <c r="G151" s="8"/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5.75" customHeight="1">
      <c r="A152" s="8"/>
      <c r="B152" s="8"/>
      <c r="C152" s="8"/>
      <c r="D152" s="8"/>
      <c r="E152" s="8"/>
      <c r="F152" s="8"/>
      <c r="G152" s="8"/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5.75" customHeight="1">
      <c r="A153" s="8"/>
      <c r="B153" s="8"/>
      <c r="C153" s="8"/>
      <c r="D153" s="8"/>
      <c r="E153" s="8"/>
      <c r="F153" s="8"/>
      <c r="G153" s="8"/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5.75" customHeight="1">
      <c r="A154" s="8"/>
      <c r="B154" s="8"/>
      <c r="C154" s="8"/>
      <c r="D154" s="8"/>
      <c r="E154" s="8"/>
      <c r="F154" s="8"/>
      <c r="G154" s="8"/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5.75" customHeight="1">
      <c r="A155" s="8"/>
      <c r="B155" s="8"/>
      <c r="C155" s="8"/>
      <c r="D155" s="8"/>
      <c r="E155" s="8"/>
      <c r="F155" s="8"/>
      <c r="G155" s="8"/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5.75" customHeight="1">
      <c r="A156" s="8"/>
      <c r="B156" s="8"/>
      <c r="C156" s="8"/>
      <c r="D156" s="8"/>
      <c r="E156" s="8"/>
      <c r="F156" s="8"/>
      <c r="G156" s="8"/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5.75" customHeight="1">
      <c r="A157" s="8"/>
      <c r="B157" s="8"/>
      <c r="C157" s="8"/>
      <c r="D157" s="8"/>
      <c r="E157" s="8"/>
      <c r="F157" s="8"/>
      <c r="G157" s="8"/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5.75" customHeight="1">
      <c r="A158" s="8"/>
      <c r="B158" s="8"/>
      <c r="C158" s="8"/>
      <c r="D158" s="8"/>
      <c r="E158" s="8"/>
      <c r="F158" s="8"/>
      <c r="G158" s="8"/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5.75" customHeight="1">
      <c r="A159" s="8"/>
      <c r="B159" s="8"/>
      <c r="C159" s="8"/>
      <c r="D159" s="8"/>
      <c r="E159" s="8"/>
      <c r="F159" s="8"/>
      <c r="G159" s="8"/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5.75" customHeight="1">
      <c r="A160" s="8"/>
      <c r="B160" s="8"/>
      <c r="C160" s="8"/>
      <c r="D160" s="8"/>
      <c r="E160" s="8"/>
      <c r="F160" s="8"/>
      <c r="G160" s="8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5.75" customHeight="1">
      <c r="A161" s="8"/>
      <c r="B161" s="8"/>
      <c r="C161" s="8"/>
      <c r="D161" s="8"/>
      <c r="E161" s="8"/>
      <c r="F161" s="8"/>
      <c r="G161" s="8"/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5.75" customHeight="1">
      <c r="A162" s="8"/>
      <c r="B162" s="8"/>
      <c r="C162" s="8"/>
      <c r="D162" s="8"/>
      <c r="E162" s="8"/>
      <c r="F162" s="8"/>
      <c r="G162" s="8"/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5.75" customHeight="1">
      <c r="A163" s="8"/>
      <c r="B163" s="8"/>
      <c r="C163" s="8"/>
      <c r="D163" s="8"/>
      <c r="E163" s="8"/>
      <c r="F163" s="8"/>
      <c r="G163" s="8"/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5.75" customHeight="1">
      <c r="A164" s="8"/>
      <c r="B164" s="8"/>
      <c r="C164" s="8"/>
      <c r="D164" s="8"/>
      <c r="E164" s="8"/>
      <c r="F164" s="8"/>
      <c r="G164" s="8"/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5.75" customHeight="1">
      <c r="A165" s="8"/>
      <c r="B165" s="8"/>
      <c r="C165" s="8"/>
      <c r="D165" s="8"/>
      <c r="E165" s="8"/>
      <c r="F165" s="8"/>
      <c r="G165" s="8"/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5.75" customHeight="1">
      <c r="A166" s="8"/>
      <c r="B166" s="8"/>
      <c r="C166" s="8"/>
      <c r="D166" s="8"/>
      <c r="E166" s="8"/>
      <c r="F166" s="8"/>
      <c r="G166" s="8"/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5.75" customHeight="1">
      <c r="A167" s="8"/>
      <c r="B167" s="8"/>
      <c r="C167" s="8"/>
      <c r="D167" s="8"/>
      <c r="E167" s="8"/>
      <c r="F167" s="8"/>
      <c r="G167" s="8"/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5.75" customHeight="1">
      <c r="A168" s="8"/>
      <c r="B168" s="8"/>
      <c r="C168" s="8"/>
      <c r="D168" s="8"/>
      <c r="E168" s="8"/>
      <c r="F168" s="8"/>
      <c r="G168" s="8"/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5.75" customHeight="1">
      <c r="A169" s="8"/>
      <c r="B169" s="8"/>
      <c r="C169" s="8"/>
      <c r="D169" s="8"/>
      <c r="E169" s="8"/>
      <c r="F169" s="8"/>
      <c r="G169" s="8"/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5.75" customHeight="1">
      <c r="A170" s="8"/>
      <c r="B170" s="8"/>
      <c r="C170" s="8"/>
      <c r="D170" s="8"/>
      <c r="E170" s="8"/>
      <c r="F170" s="8"/>
      <c r="G170" s="8"/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5.75" customHeight="1">
      <c r="A171" s="8"/>
      <c r="B171" s="8"/>
      <c r="C171" s="8"/>
      <c r="D171" s="8"/>
      <c r="E171" s="8"/>
      <c r="F171" s="8"/>
      <c r="G171" s="8"/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5.75" customHeight="1">
      <c r="A172" s="8"/>
      <c r="B172" s="8"/>
      <c r="C172" s="8"/>
      <c r="D172" s="8"/>
      <c r="E172" s="8"/>
      <c r="F172" s="8"/>
      <c r="G172" s="8"/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5.75" customHeight="1">
      <c r="A173" s="8"/>
      <c r="B173" s="8"/>
      <c r="C173" s="8"/>
      <c r="D173" s="8"/>
      <c r="E173" s="8"/>
      <c r="F173" s="8"/>
      <c r="G173" s="8"/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5.75" customHeight="1">
      <c r="A174" s="8"/>
      <c r="B174" s="8"/>
      <c r="C174" s="8"/>
      <c r="D174" s="8"/>
      <c r="E174" s="8"/>
      <c r="F174" s="8"/>
      <c r="G174" s="8"/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5.75" customHeight="1">
      <c r="A175" s="8"/>
      <c r="B175" s="8"/>
      <c r="C175" s="8"/>
      <c r="D175" s="8"/>
      <c r="E175" s="8"/>
      <c r="F175" s="8"/>
      <c r="G175" s="8"/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5.75" customHeight="1">
      <c r="A176" s="8"/>
      <c r="B176" s="8"/>
      <c r="C176" s="8"/>
      <c r="D176" s="8"/>
      <c r="E176" s="8"/>
      <c r="F176" s="8"/>
      <c r="G176" s="8"/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5.75" customHeight="1">
      <c r="A177" s="8"/>
      <c r="B177" s="8"/>
      <c r="C177" s="8"/>
      <c r="D177" s="8"/>
      <c r="E177" s="8"/>
      <c r="F177" s="8"/>
      <c r="G177" s="8"/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5.75" customHeight="1">
      <c r="A178" s="8"/>
      <c r="B178" s="8"/>
      <c r="C178" s="8"/>
      <c r="D178" s="8"/>
      <c r="E178" s="8"/>
      <c r="F178" s="8"/>
      <c r="G178" s="8"/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5.75" customHeight="1">
      <c r="A179" s="8"/>
      <c r="B179" s="8"/>
      <c r="C179" s="8"/>
      <c r="D179" s="8"/>
      <c r="E179" s="8"/>
      <c r="F179" s="8"/>
      <c r="G179" s="8"/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9:49" ht="15.75" customHeight="1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</sheetData>
  <sheetProtection selectLockedCells="1" selectUnlockedCells="1"/>
  <mergeCells count="2">
    <mergeCell ref="A1:L1"/>
    <mergeCell ref="A2:J2"/>
  </mergeCells>
  <printOptions/>
  <pageMargins left="0.7874015748031497" right="0" top="0.15748031496062992" bottom="0.15748031496062992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79.625" style="0" customWidth="1"/>
    <col min="2" max="2" width="0" style="9" hidden="1" customWidth="1"/>
    <col min="3" max="3" width="13.125" style="0" customWidth="1"/>
    <col min="4" max="6" width="9.625" style="0" customWidth="1"/>
    <col min="7" max="7" width="10.375" style="0" bestFit="1" customWidth="1"/>
    <col min="9" max="9" width="0.12890625" style="0" customWidth="1"/>
    <col min="10" max="14" width="9.125" style="0" hidden="1" customWidth="1"/>
  </cols>
  <sheetData>
    <row r="1" spans="1:12" s="412" customFormat="1" ht="12.75">
      <c r="A1" s="348" t="s">
        <v>506</v>
      </c>
      <c r="B1" s="348"/>
      <c r="C1" s="348"/>
      <c r="D1" s="348"/>
      <c r="E1" s="348"/>
      <c r="F1" s="348"/>
      <c r="G1" s="348"/>
      <c r="H1" s="348"/>
      <c r="I1" s="411"/>
      <c r="J1" s="411"/>
      <c r="K1" s="411"/>
      <c r="L1" s="411"/>
    </row>
    <row r="2" spans="1:10" ht="12.75">
      <c r="A2" s="348"/>
      <c r="B2" s="348"/>
      <c r="C2" s="348"/>
      <c r="D2" s="348"/>
      <c r="E2" s="348"/>
      <c r="F2" s="348"/>
      <c r="G2" s="348"/>
      <c r="H2" s="348"/>
      <c r="I2" s="348"/>
      <c r="J2" s="348"/>
    </row>
    <row r="3" ht="6" customHeight="1" hidden="1">
      <c r="A3" s="10" t="s">
        <v>44</v>
      </c>
    </row>
    <row r="4" spans="1:2" ht="19.5" customHeight="1">
      <c r="A4" s="350" t="s">
        <v>191</v>
      </c>
      <c r="B4" s="350"/>
    </row>
    <row r="5" spans="1:2" ht="19.5" customHeight="1">
      <c r="A5" s="350" t="s">
        <v>454</v>
      </c>
      <c r="B5" s="350"/>
    </row>
    <row r="6" spans="1:4" ht="21" customHeight="1">
      <c r="A6" s="3"/>
      <c r="C6" s="351"/>
      <c r="D6" s="351"/>
    </row>
    <row r="7" spans="1:5" ht="54.75" customHeight="1">
      <c r="A7" s="11" t="s">
        <v>45</v>
      </c>
      <c r="B7" s="11" t="s">
        <v>1</v>
      </c>
      <c r="C7" s="75" t="s">
        <v>501</v>
      </c>
      <c r="D7" s="75" t="s">
        <v>504</v>
      </c>
      <c r="E7" s="12"/>
    </row>
    <row r="8" spans="1:9" ht="13.5" customHeight="1">
      <c r="A8" s="13" t="s">
        <v>46</v>
      </c>
      <c r="B8" s="14" t="e">
        <f>B9+B33+B48+B59</f>
        <v>#REF!</v>
      </c>
      <c r="C8" s="14"/>
      <c r="D8" s="122"/>
      <c r="E8" s="15"/>
      <c r="F8" s="16"/>
      <c r="G8" s="16"/>
      <c r="H8" s="16"/>
      <c r="I8" s="16"/>
    </row>
    <row r="9" spans="1:9" ht="13.5" customHeight="1">
      <c r="A9" s="17" t="s">
        <v>47</v>
      </c>
      <c r="B9" s="14" t="e">
        <f>B10+B27</f>
        <v>#REF!</v>
      </c>
      <c r="C9" s="14">
        <f>C10+C27</f>
        <v>292503</v>
      </c>
      <c r="D9" s="14">
        <f>D10+D27</f>
        <v>295694</v>
      </c>
      <c r="E9" s="18" t="s">
        <v>337</v>
      </c>
      <c r="F9" s="16"/>
      <c r="G9" s="16"/>
      <c r="H9" s="16"/>
      <c r="I9" s="16"/>
    </row>
    <row r="10" spans="1:9" s="168" customFormat="1" ht="13.5" customHeight="1">
      <c r="A10" s="164" t="s">
        <v>48</v>
      </c>
      <c r="B10" s="165" t="e">
        <f>B11+B22+B23+B24+B25+#REF!</f>
        <v>#REF!</v>
      </c>
      <c r="C10" s="165">
        <f>SUM(C25+C24+C23+C22+C11)</f>
        <v>239534</v>
      </c>
      <c r="D10" s="165">
        <f>SUM(D25+D24+D23+D22+D11)</f>
        <v>240534</v>
      </c>
      <c r="E10" s="166" t="s">
        <v>335</v>
      </c>
      <c r="F10" s="167"/>
      <c r="G10" s="167"/>
      <c r="H10" s="167"/>
      <c r="I10" s="167"/>
    </row>
    <row r="11" spans="1:9" s="160" customFormat="1" ht="13.5" customHeight="1">
      <c r="A11" s="157" t="s">
        <v>49</v>
      </c>
      <c r="B11" s="28">
        <f>B12+B13+B18+B19+B20+B21</f>
        <v>290009</v>
      </c>
      <c r="C11" s="28">
        <v>65118</v>
      </c>
      <c r="D11" s="28">
        <v>65118</v>
      </c>
      <c r="E11" s="158"/>
      <c r="F11" s="159"/>
      <c r="G11" s="159"/>
      <c r="H11" s="159"/>
      <c r="I11" s="159"/>
    </row>
    <row r="12" spans="1:9" ht="13.5" customHeight="1">
      <c r="A12" s="23" t="s">
        <v>50</v>
      </c>
      <c r="B12" s="20">
        <v>62425</v>
      </c>
      <c r="C12" s="20">
        <v>39892</v>
      </c>
      <c r="D12" s="20">
        <v>39892</v>
      </c>
      <c r="E12" s="24"/>
      <c r="F12" s="16"/>
      <c r="G12" s="16"/>
      <c r="H12" s="16"/>
      <c r="I12" s="16"/>
    </row>
    <row r="13" spans="1:9" ht="13.5" customHeight="1">
      <c r="A13" s="23" t="s">
        <v>51</v>
      </c>
      <c r="B13" s="20">
        <f>SUM(B14:B17)</f>
        <v>68541</v>
      </c>
      <c r="C13" s="20">
        <v>18629</v>
      </c>
      <c r="D13" s="20">
        <v>18629</v>
      </c>
      <c r="E13" s="22"/>
      <c r="F13" s="16"/>
      <c r="G13" s="16"/>
      <c r="H13" s="16"/>
      <c r="I13" s="16"/>
    </row>
    <row r="14" spans="1:9" ht="13.5" customHeight="1">
      <c r="A14" s="25" t="s">
        <v>52</v>
      </c>
      <c r="B14" s="20">
        <v>14937</v>
      </c>
      <c r="C14" s="20">
        <v>7397</v>
      </c>
      <c r="D14" s="20">
        <v>7397</v>
      </c>
      <c r="E14" s="24"/>
      <c r="F14" s="16"/>
      <c r="G14" s="16"/>
      <c r="H14" s="16"/>
      <c r="I14" s="16"/>
    </row>
    <row r="15" spans="1:9" ht="13.5" customHeight="1">
      <c r="A15" s="25" t="s">
        <v>53</v>
      </c>
      <c r="B15" s="20">
        <v>35072</v>
      </c>
      <c r="C15" s="20">
        <v>7936</v>
      </c>
      <c r="D15" s="20">
        <v>7936</v>
      </c>
      <c r="E15" s="24"/>
      <c r="F15" s="16"/>
      <c r="G15" s="16"/>
      <c r="H15" s="16"/>
      <c r="I15" s="16"/>
    </row>
    <row r="16" spans="1:9" ht="13.5" customHeight="1">
      <c r="A16" s="25" t="s">
        <v>54</v>
      </c>
      <c r="B16" s="20">
        <v>100</v>
      </c>
      <c r="C16" s="20">
        <v>100</v>
      </c>
      <c r="D16" s="20">
        <v>100</v>
      </c>
      <c r="E16" s="24"/>
      <c r="F16" s="16"/>
      <c r="G16" s="16"/>
      <c r="H16" s="16"/>
      <c r="I16" s="16"/>
    </row>
    <row r="17" spans="1:9" ht="13.5" customHeight="1">
      <c r="A17" s="25" t="s">
        <v>55</v>
      </c>
      <c r="B17" s="20">
        <v>18432</v>
      </c>
      <c r="C17" s="20">
        <v>3196</v>
      </c>
      <c r="D17" s="20">
        <v>3196</v>
      </c>
      <c r="E17" s="24"/>
      <c r="F17" s="16"/>
      <c r="G17" s="16"/>
      <c r="H17" s="16"/>
      <c r="I17" s="16"/>
    </row>
    <row r="18" spans="1:9" ht="13.5" customHeight="1">
      <c r="A18" s="23" t="s">
        <v>56</v>
      </c>
      <c r="B18" s="20">
        <v>7223</v>
      </c>
      <c r="C18" s="20">
        <v>6337</v>
      </c>
      <c r="D18" s="20">
        <v>6337</v>
      </c>
      <c r="E18" s="24"/>
      <c r="F18" s="16"/>
      <c r="G18" s="16"/>
      <c r="H18" s="16"/>
      <c r="I18" s="16"/>
    </row>
    <row r="19" spans="1:9" ht="13.5" customHeight="1">
      <c r="A19" s="23" t="s">
        <v>57</v>
      </c>
      <c r="B19" s="26">
        <v>173076</v>
      </c>
      <c r="C19" s="26"/>
      <c r="D19" s="26"/>
      <c r="E19" s="24"/>
      <c r="F19" s="16"/>
      <c r="G19" s="16"/>
      <c r="H19" s="16"/>
      <c r="I19" s="16"/>
    </row>
    <row r="20" spans="1:9" ht="13.5" customHeight="1">
      <c r="A20" s="23" t="s">
        <v>58</v>
      </c>
      <c r="B20" s="20">
        <v>161</v>
      </c>
      <c r="C20" s="20">
        <v>260</v>
      </c>
      <c r="D20" s="20">
        <v>260</v>
      </c>
      <c r="E20" s="24"/>
      <c r="F20" s="16"/>
      <c r="G20" s="16"/>
      <c r="H20" s="16"/>
      <c r="I20" s="16"/>
    </row>
    <row r="21" spans="1:9" ht="13.5" customHeight="1">
      <c r="A21" s="27" t="s">
        <v>59</v>
      </c>
      <c r="B21" s="28">
        <v>-21417</v>
      </c>
      <c r="C21" s="28"/>
      <c r="D21" s="28"/>
      <c r="E21" s="24"/>
      <c r="F21" s="16"/>
      <c r="G21" s="16"/>
      <c r="H21" s="16"/>
      <c r="I21" s="16"/>
    </row>
    <row r="22" spans="1:9" s="160" customFormat="1" ht="13.5" customHeight="1">
      <c r="A22" s="161" t="s">
        <v>60</v>
      </c>
      <c r="B22" s="28">
        <v>45148</v>
      </c>
      <c r="C22" s="28">
        <v>65325</v>
      </c>
      <c r="D22" s="28">
        <v>65325</v>
      </c>
      <c r="E22" s="162"/>
      <c r="F22" s="159"/>
      <c r="G22" s="159"/>
      <c r="H22" s="159"/>
      <c r="I22" s="159"/>
    </row>
    <row r="23" spans="1:9" s="160" customFormat="1" ht="25.5" customHeight="1">
      <c r="A23" s="161" t="s">
        <v>61</v>
      </c>
      <c r="B23" s="28">
        <v>22868</v>
      </c>
      <c r="C23" s="28">
        <v>106415</v>
      </c>
      <c r="D23" s="28">
        <v>106415</v>
      </c>
      <c r="E23" s="162"/>
      <c r="F23" s="159"/>
      <c r="G23" s="159"/>
      <c r="H23" s="159"/>
      <c r="I23" s="159"/>
    </row>
    <row r="24" spans="1:9" s="160" customFormat="1" ht="13.5" customHeight="1">
      <c r="A24" s="161" t="s">
        <v>62</v>
      </c>
      <c r="B24" s="28">
        <v>3049</v>
      </c>
      <c r="C24" s="28">
        <v>2676</v>
      </c>
      <c r="D24" s="28">
        <v>2676</v>
      </c>
      <c r="E24" s="163"/>
      <c r="F24" s="159"/>
      <c r="G24" s="159"/>
      <c r="H24" s="159"/>
      <c r="I24" s="159"/>
    </row>
    <row r="25" spans="1:9" s="160" customFormat="1" ht="13.5" customHeight="1">
      <c r="A25" s="161" t="s">
        <v>63</v>
      </c>
      <c r="B25" s="28"/>
      <c r="C25" s="28"/>
      <c r="D25" s="28">
        <v>1000</v>
      </c>
      <c r="E25" s="159" t="s">
        <v>335</v>
      </c>
      <c r="F25" s="159"/>
      <c r="G25" s="159"/>
      <c r="H25" s="159"/>
      <c r="I25" s="159"/>
    </row>
    <row r="26" spans="1:9" s="160" customFormat="1" ht="13.5" customHeight="1">
      <c r="A26" s="161" t="s">
        <v>302</v>
      </c>
      <c r="B26" s="28"/>
      <c r="C26" s="28"/>
      <c r="D26" s="28"/>
      <c r="E26" s="159"/>
      <c r="F26" s="159"/>
      <c r="G26" s="159"/>
      <c r="H26" s="159"/>
      <c r="I26" s="159"/>
    </row>
    <row r="27" spans="1:9" s="168" customFormat="1" ht="13.5" customHeight="1">
      <c r="A27" s="169" t="s">
        <v>64</v>
      </c>
      <c r="B27" s="165">
        <f>SUM(B28:B31)</f>
        <v>12326</v>
      </c>
      <c r="C27" s="165">
        <f>SUM(C28:C31)</f>
        <v>52969</v>
      </c>
      <c r="D27" s="165">
        <f>SUM(D28:D32)</f>
        <v>55160</v>
      </c>
      <c r="E27" s="170">
        <v>26389</v>
      </c>
      <c r="F27" s="167"/>
      <c r="G27" s="167"/>
      <c r="H27" s="167"/>
      <c r="I27" s="167"/>
    </row>
    <row r="28" spans="1:9" ht="13.5" customHeight="1">
      <c r="A28" s="29" t="s">
        <v>65</v>
      </c>
      <c r="B28" s="20">
        <v>6600</v>
      </c>
      <c r="C28" s="20"/>
      <c r="D28" s="20"/>
      <c r="E28" s="31"/>
      <c r="F28" s="16"/>
      <c r="G28" s="16"/>
      <c r="H28" s="16"/>
      <c r="I28" s="16"/>
    </row>
    <row r="29" spans="1:9" ht="13.5" customHeight="1">
      <c r="A29" s="29" t="s">
        <v>180</v>
      </c>
      <c r="B29" s="20"/>
      <c r="C29" s="20">
        <v>1000</v>
      </c>
      <c r="D29" s="20">
        <v>1000</v>
      </c>
      <c r="E29" s="31"/>
      <c r="F29" s="16"/>
      <c r="G29" s="16"/>
      <c r="H29" s="16"/>
      <c r="I29" s="16"/>
    </row>
    <row r="30" spans="1:9" ht="13.5" customHeight="1">
      <c r="A30" s="29" t="s">
        <v>181</v>
      </c>
      <c r="B30" s="20">
        <v>2000</v>
      </c>
      <c r="C30" s="20">
        <v>2500</v>
      </c>
      <c r="D30" s="20">
        <v>2500</v>
      </c>
      <c r="E30" s="31"/>
      <c r="F30" s="16"/>
      <c r="G30" s="16"/>
      <c r="H30" s="16"/>
      <c r="I30" s="16"/>
    </row>
    <row r="31" spans="1:9" ht="13.5" customHeight="1">
      <c r="A31" s="32" t="s">
        <v>66</v>
      </c>
      <c r="B31" s="20">
        <v>3726</v>
      </c>
      <c r="C31" s="20">
        <v>49469</v>
      </c>
      <c r="D31" s="20">
        <v>49469</v>
      </c>
      <c r="E31" s="31"/>
      <c r="F31" s="16"/>
      <c r="G31" s="16"/>
      <c r="H31" s="16"/>
      <c r="I31" s="16"/>
    </row>
    <row r="32" spans="1:9" ht="13.5" customHeight="1">
      <c r="A32" s="32" t="s">
        <v>505</v>
      </c>
      <c r="B32" s="20"/>
      <c r="C32" s="20"/>
      <c r="D32" s="20">
        <v>2191</v>
      </c>
      <c r="E32" s="31"/>
      <c r="F32" s="16"/>
      <c r="G32" s="16"/>
      <c r="H32" s="16"/>
      <c r="I32" s="16"/>
    </row>
    <row r="33" spans="1:9" ht="13.5" customHeight="1">
      <c r="A33" s="33" t="s">
        <v>67</v>
      </c>
      <c r="B33" s="34">
        <f>B34+B38+B40+B41+B43</f>
        <v>407350</v>
      </c>
      <c r="C33" s="34">
        <f>C34+C38+C40+C41+C43+C47</f>
        <v>64040</v>
      </c>
      <c r="D33" s="34">
        <f>D34+D38+D40+D41+D43+D47</f>
        <v>64040</v>
      </c>
      <c r="E33" s="35"/>
      <c r="F33" s="35"/>
      <c r="G33" s="35"/>
      <c r="H33" s="35"/>
      <c r="I33" s="16"/>
    </row>
    <row r="34" spans="1:9" ht="13.5" customHeight="1">
      <c r="A34" s="19" t="s">
        <v>68</v>
      </c>
      <c r="B34" s="20">
        <f>SUM(B35:B37)</f>
        <v>228800</v>
      </c>
      <c r="C34" s="20">
        <f>SUM(C35:C37)</f>
        <v>7230</v>
      </c>
      <c r="D34" s="20">
        <f>SUM(D35:D37)</f>
        <v>7230</v>
      </c>
      <c r="E34" s="16"/>
      <c r="F34" s="16"/>
      <c r="G34" s="16"/>
      <c r="H34" s="16"/>
      <c r="I34" s="16"/>
    </row>
    <row r="35" spans="1:9" ht="13.5" customHeight="1">
      <c r="A35" s="21" t="s">
        <v>69</v>
      </c>
      <c r="B35" s="20">
        <v>225000</v>
      </c>
      <c r="C35" s="20">
        <v>1650</v>
      </c>
      <c r="D35" s="20">
        <v>1650</v>
      </c>
      <c r="E35" s="16"/>
      <c r="F35" s="16"/>
      <c r="G35" s="16"/>
      <c r="H35" s="16"/>
      <c r="I35" s="16"/>
    </row>
    <row r="36" spans="1:9" ht="13.5" customHeight="1">
      <c r="A36" s="21" t="s">
        <v>70</v>
      </c>
      <c r="B36" s="20">
        <v>1300</v>
      </c>
      <c r="C36" s="20">
        <v>5100</v>
      </c>
      <c r="D36" s="20">
        <v>5100</v>
      </c>
      <c r="E36" s="16"/>
      <c r="F36" s="16"/>
      <c r="G36" s="16"/>
      <c r="H36" s="16"/>
      <c r="I36" s="16"/>
    </row>
    <row r="37" spans="1:9" ht="13.5" customHeight="1">
      <c r="A37" s="21" t="s">
        <v>71</v>
      </c>
      <c r="B37" s="20">
        <v>2500</v>
      </c>
      <c r="C37" s="20">
        <v>480</v>
      </c>
      <c r="D37" s="20">
        <v>480</v>
      </c>
      <c r="E37" s="36"/>
      <c r="F37" s="16"/>
      <c r="G37" s="16"/>
      <c r="H37" s="16"/>
      <c r="I37" s="16"/>
    </row>
    <row r="38" spans="1:9" ht="13.5" customHeight="1">
      <c r="A38" s="19" t="s">
        <v>72</v>
      </c>
      <c r="B38" s="20">
        <v>65000</v>
      </c>
      <c r="C38" s="20">
        <v>50000</v>
      </c>
      <c r="D38" s="20">
        <v>50000</v>
      </c>
      <c r="E38" s="16"/>
      <c r="F38" s="16"/>
      <c r="G38" s="16"/>
      <c r="H38" s="16"/>
      <c r="I38" s="16"/>
    </row>
    <row r="39" spans="1:9" ht="13.5" customHeight="1">
      <c r="A39" s="21" t="s">
        <v>73</v>
      </c>
      <c r="B39" s="20">
        <v>65000</v>
      </c>
      <c r="C39" s="20">
        <v>50000</v>
      </c>
      <c r="D39" s="20">
        <v>50000</v>
      </c>
      <c r="E39" s="16"/>
      <c r="F39" s="16"/>
      <c r="G39" s="16"/>
      <c r="H39" s="16"/>
      <c r="I39" s="16"/>
    </row>
    <row r="40" spans="1:9" ht="13.5" customHeight="1">
      <c r="A40" s="19" t="s">
        <v>74</v>
      </c>
      <c r="B40" s="20">
        <v>11200</v>
      </c>
      <c r="C40" s="20">
        <v>4200</v>
      </c>
      <c r="D40" s="20">
        <v>4200</v>
      </c>
      <c r="E40" s="16"/>
      <c r="F40" s="16"/>
      <c r="G40" s="16"/>
      <c r="H40" s="16"/>
      <c r="I40" s="16"/>
    </row>
    <row r="41" spans="1:9" ht="13.5" customHeight="1">
      <c r="A41" s="19" t="s">
        <v>75</v>
      </c>
      <c r="B41" s="20">
        <v>100000</v>
      </c>
      <c r="C41" s="20">
        <v>2000</v>
      </c>
      <c r="D41" s="20">
        <v>2000</v>
      </c>
      <c r="E41" s="16"/>
      <c r="F41" s="16"/>
      <c r="G41" s="16"/>
      <c r="H41" s="16"/>
      <c r="I41" s="16"/>
    </row>
    <row r="42" spans="1:9" ht="13.5" customHeight="1">
      <c r="A42" s="21" t="s">
        <v>182</v>
      </c>
      <c r="B42" s="20">
        <v>100000</v>
      </c>
      <c r="C42" s="20">
        <v>2000</v>
      </c>
      <c r="D42" s="20">
        <v>2000</v>
      </c>
      <c r="E42" s="16"/>
      <c r="F42" s="16"/>
      <c r="G42" s="16"/>
      <c r="H42" s="16"/>
      <c r="I42" s="16"/>
    </row>
    <row r="43" spans="1:9" ht="13.5" customHeight="1">
      <c r="A43" s="19" t="s">
        <v>76</v>
      </c>
      <c r="B43" s="20">
        <f>SUM(B44:B46)</f>
        <v>2350</v>
      </c>
      <c r="C43" s="20">
        <v>510</v>
      </c>
      <c r="D43" s="20">
        <v>510</v>
      </c>
      <c r="E43" s="37"/>
      <c r="F43" s="37"/>
      <c r="G43" s="37"/>
      <c r="H43" s="37"/>
      <c r="I43" s="16"/>
    </row>
    <row r="44" spans="1:9" ht="13.5" customHeight="1">
      <c r="A44" s="38" t="s">
        <v>77</v>
      </c>
      <c r="B44" s="20">
        <v>2000</v>
      </c>
      <c r="C44" s="20">
        <v>510</v>
      </c>
      <c r="D44" s="20">
        <v>510</v>
      </c>
      <c r="E44" s="16"/>
      <c r="F44" s="16"/>
      <c r="G44" s="16"/>
      <c r="H44" s="16"/>
      <c r="I44" s="16"/>
    </row>
    <row r="45" spans="1:9" ht="13.5" customHeight="1">
      <c r="A45" s="38" t="s">
        <v>78</v>
      </c>
      <c r="B45" s="20">
        <v>200</v>
      </c>
      <c r="C45" s="20"/>
      <c r="D45" s="20"/>
      <c r="E45" s="16"/>
      <c r="F45" s="16"/>
      <c r="G45" s="16"/>
      <c r="H45" s="16"/>
      <c r="I45" s="16"/>
    </row>
    <row r="46" spans="1:9" ht="13.5" customHeight="1">
      <c r="A46" s="38" t="s">
        <v>79</v>
      </c>
      <c r="B46" s="20">
        <v>150</v>
      </c>
      <c r="C46" s="20"/>
      <c r="D46" s="20"/>
      <c r="E46" s="16"/>
      <c r="F46" s="16"/>
      <c r="G46" s="16"/>
      <c r="H46" s="16"/>
      <c r="I46" s="16"/>
    </row>
    <row r="47" spans="1:9" ht="13.5" customHeight="1">
      <c r="A47" s="38" t="s">
        <v>366</v>
      </c>
      <c r="B47" s="20"/>
      <c r="C47" s="20">
        <v>100</v>
      </c>
      <c r="D47" s="20">
        <v>100</v>
      </c>
      <c r="E47" s="16"/>
      <c r="F47" s="16"/>
      <c r="G47" s="16"/>
      <c r="H47" s="16"/>
      <c r="I47" s="16"/>
    </row>
    <row r="48" spans="1:9" ht="15.75" customHeight="1">
      <c r="A48" s="17" t="s">
        <v>80</v>
      </c>
      <c r="B48" s="34">
        <f>SUM(B49:B58)</f>
        <v>87792</v>
      </c>
      <c r="C48" s="34">
        <v>30099</v>
      </c>
      <c r="D48" s="34">
        <v>30099</v>
      </c>
      <c r="E48" s="35"/>
      <c r="F48" s="35"/>
      <c r="G48" s="35"/>
      <c r="H48" s="35"/>
      <c r="I48" s="35"/>
    </row>
    <row r="49" spans="1:9" ht="14.25" customHeight="1" hidden="1">
      <c r="A49" s="30" t="s">
        <v>81</v>
      </c>
      <c r="B49" s="20">
        <v>760</v>
      </c>
      <c r="C49" s="20"/>
      <c r="D49" s="20"/>
      <c r="E49" s="16"/>
      <c r="F49" s="16"/>
      <c r="G49" s="16"/>
      <c r="H49" s="16"/>
      <c r="I49" s="16"/>
    </row>
    <row r="50" spans="1:9" ht="7.5" customHeight="1" hidden="1">
      <c r="A50" s="30" t="s">
        <v>82</v>
      </c>
      <c r="B50" s="20">
        <v>61999</v>
      </c>
      <c r="C50" s="20"/>
      <c r="D50" s="20"/>
      <c r="E50" s="16"/>
      <c r="F50" s="16"/>
      <c r="G50" s="16"/>
      <c r="H50" s="16"/>
      <c r="I50" s="16"/>
    </row>
    <row r="51" spans="1:10" s="7" customFormat="1" ht="7.5" customHeight="1" hidden="1">
      <c r="A51" s="30" t="s">
        <v>83</v>
      </c>
      <c r="B51" s="20"/>
      <c r="C51" s="20"/>
      <c r="D51" s="20"/>
      <c r="E51" s="39"/>
      <c r="F51" s="39"/>
      <c r="G51" s="39"/>
      <c r="H51" s="39"/>
      <c r="I51" s="39"/>
      <c r="J51"/>
    </row>
    <row r="52" spans="1:9" ht="7.5" customHeight="1" hidden="1">
      <c r="A52" s="30" t="s">
        <v>84</v>
      </c>
      <c r="B52" s="20"/>
      <c r="C52" s="20"/>
      <c r="D52" s="20"/>
      <c r="E52" s="16"/>
      <c r="F52" s="16"/>
      <c r="G52" s="16"/>
      <c r="H52" s="16"/>
      <c r="I52" s="16"/>
    </row>
    <row r="53" spans="1:9" ht="7.5" customHeight="1" hidden="1">
      <c r="A53" s="30" t="s">
        <v>85</v>
      </c>
      <c r="B53" s="20">
        <v>18754</v>
      </c>
      <c r="C53" s="20"/>
      <c r="D53" s="20"/>
      <c r="E53" s="16"/>
      <c r="F53" s="16"/>
      <c r="G53" s="16"/>
      <c r="H53" s="16"/>
      <c r="I53" s="16"/>
    </row>
    <row r="54" spans="1:9" ht="15.75" customHeight="1" hidden="1">
      <c r="A54" s="30" t="s">
        <v>86</v>
      </c>
      <c r="B54" s="20">
        <v>5739</v>
      </c>
      <c r="C54" s="20"/>
      <c r="D54" s="20"/>
      <c r="E54" s="16"/>
      <c r="F54" s="16"/>
      <c r="G54" s="16"/>
      <c r="H54" s="16"/>
      <c r="I54" s="16"/>
    </row>
    <row r="55" spans="1:9" ht="7.5" customHeight="1" hidden="1">
      <c r="A55" s="30" t="s">
        <v>87</v>
      </c>
      <c r="B55" s="20"/>
      <c r="C55" s="20"/>
      <c r="D55" s="20"/>
      <c r="E55" s="16"/>
      <c r="F55" s="16"/>
      <c r="G55" s="16"/>
      <c r="H55" s="16"/>
      <c r="I55" s="16"/>
    </row>
    <row r="56" spans="1:9" ht="7.5" customHeight="1" hidden="1">
      <c r="A56" s="30" t="s">
        <v>88</v>
      </c>
      <c r="B56" s="20"/>
      <c r="C56" s="20"/>
      <c r="D56" s="20"/>
      <c r="E56" s="16"/>
      <c r="F56" s="16"/>
      <c r="G56" s="16"/>
      <c r="H56" s="16"/>
      <c r="I56" s="16"/>
    </row>
    <row r="57" spans="1:9" ht="7.5" customHeight="1" hidden="1">
      <c r="A57" s="30" t="s">
        <v>89</v>
      </c>
      <c r="B57" s="20"/>
      <c r="C57" s="20"/>
      <c r="D57" s="20"/>
      <c r="E57" s="16"/>
      <c r="F57" s="16"/>
      <c r="G57" s="16"/>
      <c r="H57" s="16"/>
      <c r="I57" s="16"/>
    </row>
    <row r="58" spans="1:9" ht="7.5" customHeight="1" hidden="1">
      <c r="A58" s="30" t="s">
        <v>90</v>
      </c>
      <c r="B58" s="20">
        <v>540</v>
      </c>
      <c r="C58" s="20"/>
      <c r="D58" s="20"/>
      <c r="E58" s="16"/>
      <c r="F58" s="16"/>
      <c r="G58" s="16"/>
      <c r="H58" s="16"/>
      <c r="I58" s="16"/>
    </row>
    <row r="59" spans="1:9" ht="13.5" customHeight="1">
      <c r="A59" s="17" t="s">
        <v>91</v>
      </c>
      <c r="B59" s="34">
        <f>SUM(B60:B62)</f>
        <v>737</v>
      </c>
      <c r="C59" s="34">
        <v>380</v>
      </c>
      <c r="D59" s="34">
        <v>380</v>
      </c>
      <c r="E59" s="16"/>
      <c r="F59" s="16"/>
      <c r="G59" s="16"/>
      <c r="H59" s="16"/>
      <c r="I59" s="16"/>
    </row>
    <row r="60" spans="1:9" ht="13.5" customHeight="1">
      <c r="A60" s="30" t="s">
        <v>92</v>
      </c>
      <c r="B60" s="20"/>
      <c r="C60" s="20"/>
      <c r="D60" s="20"/>
      <c r="E60" s="16"/>
      <c r="F60" s="16"/>
      <c r="G60" s="16"/>
      <c r="H60" s="16"/>
      <c r="I60" s="16"/>
    </row>
    <row r="61" spans="1:9" ht="13.5" customHeight="1">
      <c r="A61" s="30" t="s">
        <v>93</v>
      </c>
      <c r="B61" s="20"/>
      <c r="C61" s="20"/>
      <c r="D61" s="20"/>
      <c r="E61" s="16"/>
      <c r="F61" s="16"/>
      <c r="G61" s="16"/>
      <c r="H61" s="16"/>
      <c r="I61" s="16"/>
    </row>
    <row r="62" spans="1:9" ht="13.5" customHeight="1">
      <c r="A62" s="30" t="s">
        <v>94</v>
      </c>
      <c r="B62" s="20">
        <v>737</v>
      </c>
      <c r="C62" s="20">
        <v>380</v>
      </c>
      <c r="D62" s="20">
        <v>380</v>
      </c>
      <c r="E62" s="16"/>
      <c r="F62" s="16"/>
      <c r="G62" s="16"/>
      <c r="H62" s="16"/>
      <c r="I62" s="16"/>
    </row>
    <row r="63" spans="1:9" ht="13.5" customHeight="1">
      <c r="A63" s="29"/>
      <c r="B63" s="20"/>
      <c r="C63" s="20"/>
      <c r="D63" s="20"/>
      <c r="E63" s="16"/>
      <c r="F63" s="16"/>
      <c r="G63" s="16"/>
      <c r="H63" s="16"/>
      <c r="I63" s="16"/>
    </row>
    <row r="64" spans="1:9" ht="18.75" customHeight="1">
      <c r="A64" s="40" t="s">
        <v>13</v>
      </c>
      <c r="B64" s="14">
        <f>B65+B68</f>
        <v>317118</v>
      </c>
      <c r="C64" s="14">
        <v>133552</v>
      </c>
      <c r="D64" s="14">
        <v>133552</v>
      </c>
      <c r="E64" s="16"/>
      <c r="F64" s="16"/>
      <c r="G64" s="16"/>
      <c r="H64" s="16"/>
      <c r="I64" s="16"/>
    </row>
    <row r="65" spans="1:9" ht="18.75" customHeight="1">
      <c r="A65" s="41" t="s">
        <v>14</v>
      </c>
      <c r="B65" s="14">
        <f>SUM(B66:B66)</f>
        <v>317118</v>
      </c>
      <c r="C65" s="14">
        <v>133552</v>
      </c>
      <c r="D65" s="14">
        <v>133552</v>
      </c>
      <c r="E65" s="16"/>
      <c r="F65" s="16"/>
      <c r="G65" s="16"/>
      <c r="H65" s="16"/>
      <c r="I65" s="16"/>
    </row>
    <row r="66" spans="1:9" ht="13.5" customHeight="1">
      <c r="A66" s="19" t="s">
        <v>95</v>
      </c>
      <c r="B66" s="42">
        <v>317118</v>
      </c>
      <c r="C66" s="42">
        <v>133552</v>
      </c>
      <c r="D66" s="42">
        <v>133552</v>
      </c>
      <c r="E66" s="16"/>
      <c r="F66" s="16"/>
      <c r="G66" s="16"/>
      <c r="H66" s="16"/>
      <c r="I66" s="16"/>
    </row>
    <row r="67" spans="1:9" ht="13.5" customHeight="1">
      <c r="A67" s="30" t="s">
        <v>96</v>
      </c>
      <c r="B67" s="42"/>
      <c r="C67" s="42"/>
      <c r="D67" s="42"/>
      <c r="E67" s="16"/>
      <c r="F67" s="16"/>
      <c r="G67" s="16"/>
      <c r="H67" s="16"/>
      <c r="I67" s="16"/>
    </row>
    <row r="68" spans="1:9" ht="18.75" customHeight="1">
      <c r="A68" s="41" t="s">
        <v>21</v>
      </c>
      <c r="B68" s="14">
        <v>0</v>
      </c>
      <c r="C68" s="14">
        <v>0</v>
      </c>
      <c r="D68" s="14">
        <v>0</v>
      </c>
      <c r="E68" s="16"/>
      <c r="F68" s="16"/>
      <c r="G68" s="16"/>
      <c r="H68" s="16"/>
      <c r="I68" s="16"/>
    </row>
    <row r="69" spans="1:9" ht="13.5" customHeight="1">
      <c r="A69" s="43" t="s">
        <v>97</v>
      </c>
      <c r="B69" s="14" t="e">
        <f>B8+B64</f>
        <v>#REF!</v>
      </c>
      <c r="C69" s="14">
        <f>C9+C33+C48+C59+C64</f>
        <v>520574</v>
      </c>
      <c r="D69" s="14">
        <f>D9+D33+D48+D59+D64</f>
        <v>523765</v>
      </c>
      <c r="E69" s="16"/>
      <c r="F69" s="16"/>
      <c r="G69" s="16"/>
      <c r="H69" s="16"/>
      <c r="I69" s="16"/>
    </row>
    <row r="70" spans="1:9" ht="16.5" customHeight="1">
      <c r="A70" s="13" t="s">
        <v>98</v>
      </c>
      <c r="B70" s="14">
        <f>B71+B80+B81+B86+B87</f>
        <v>766639</v>
      </c>
      <c r="C70" s="14"/>
      <c r="D70" s="14"/>
      <c r="E70" s="16"/>
      <c r="F70" s="16"/>
      <c r="G70" s="16"/>
      <c r="H70" s="16"/>
      <c r="I70" s="16"/>
    </row>
    <row r="71" spans="1:9" ht="16.5" customHeight="1">
      <c r="A71" s="33" t="s">
        <v>99</v>
      </c>
      <c r="B71" s="20">
        <v>301856</v>
      </c>
      <c r="C71" s="34">
        <v>69288</v>
      </c>
      <c r="D71" s="34">
        <v>69288</v>
      </c>
      <c r="E71" s="16">
        <v>19366</v>
      </c>
      <c r="F71" s="16"/>
      <c r="G71" s="16"/>
      <c r="H71" s="16"/>
      <c r="I71" s="16"/>
    </row>
    <row r="72" spans="1:9" ht="16.5" customHeight="1">
      <c r="A72" s="193" t="s">
        <v>401</v>
      </c>
      <c r="B72" s="20"/>
      <c r="C72" s="20">
        <v>55126</v>
      </c>
      <c r="D72" s="20">
        <v>55126</v>
      </c>
      <c r="E72" s="16"/>
      <c r="F72" s="16"/>
      <c r="G72" s="16"/>
      <c r="H72" s="16"/>
      <c r="I72" s="16"/>
    </row>
    <row r="73" spans="1:9" ht="16.5" customHeight="1">
      <c r="A73" s="193" t="s">
        <v>412</v>
      </c>
      <c r="B73" s="20"/>
      <c r="C73" s="20">
        <v>0</v>
      </c>
      <c r="D73" s="20">
        <v>0</v>
      </c>
      <c r="E73" s="16"/>
      <c r="F73" s="16"/>
      <c r="G73" s="16"/>
      <c r="H73" s="16"/>
      <c r="I73" s="16"/>
    </row>
    <row r="74" spans="1:9" ht="16.5" customHeight="1">
      <c r="A74" s="193" t="s">
        <v>402</v>
      </c>
      <c r="B74" s="20"/>
      <c r="C74" s="20">
        <v>968</v>
      </c>
      <c r="D74" s="20">
        <v>968</v>
      </c>
      <c r="E74" s="16"/>
      <c r="F74" s="16"/>
      <c r="G74" s="16"/>
      <c r="H74" s="16"/>
      <c r="I74" s="16"/>
    </row>
    <row r="75" spans="1:9" ht="16.5" customHeight="1">
      <c r="A75" s="193" t="s">
        <v>403</v>
      </c>
      <c r="B75" s="20"/>
      <c r="C75" s="20">
        <v>250</v>
      </c>
      <c r="D75" s="20">
        <v>250</v>
      </c>
      <c r="E75" s="16"/>
      <c r="F75" s="16"/>
      <c r="G75" s="16"/>
      <c r="H75" s="16"/>
      <c r="I75" s="16"/>
    </row>
    <row r="76" spans="1:9" ht="16.5" customHeight="1">
      <c r="A76" s="193" t="s">
        <v>404</v>
      </c>
      <c r="B76" s="20"/>
      <c r="C76" s="20">
        <v>620</v>
      </c>
      <c r="D76" s="20">
        <v>620</v>
      </c>
      <c r="E76" s="16"/>
      <c r="F76" s="16"/>
      <c r="G76" s="16"/>
      <c r="H76" s="16"/>
      <c r="I76" s="16"/>
    </row>
    <row r="77" spans="1:9" ht="16.5" customHeight="1">
      <c r="A77" s="193" t="s">
        <v>405</v>
      </c>
      <c r="B77" s="20"/>
      <c r="C77" s="20">
        <v>1491</v>
      </c>
      <c r="D77" s="20">
        <v>1491</v>
      </c>
      <c r="E77" s="16"/>
      <c r="F77" s="16"/>
      <c r="G77" s="16"/>
      <c r="H77" s="16"/>
      <c r="I77" s="16"/>
    </row>
    <row r="78" spans="1:9" ht="16.5" customHeight="1">
      <c r="A78" s="193" t="s">
        <v>407</v>
      </c>
      <c r="B78" s="20"/>
      <c r="C78" s="20">
        <v>10298</v>
      </c>
      <c r="D78" s="20">
        <v>10298</v>
      </c>
      <c r="E78" s="16"/>
      <c r="F78" s="16"/>
      <c r="G78" s="16"/>
      <c r="H78" s="16"/>
      <c r="I78" s="16"/>
    </row>
    <row r="79" spans="1:9" ht="16.5" customHeight="1">
      <c r="A79" s="193" t="s">
        <v>406</v>
      </c>
      <c r="B79" s="20"/>
      <c r="C79" s="20">
        <v>535</v>
      </c>
      <c r="D79" s="20">
        <v>535</v>
      </c>
      <c r="E79" s="16"/>
      <c r="F79" s="16"/>
      <c r="G79" s="16"/>
      <c r="H79" s="16"/>
      <c r="I79" s="16"/>
    </row>
    <row r="80" spans="1:9" ht="13.5" customHeight="1">
      <c r="A80" s="33" t="s">
        <v>177</v>
      </c>
      <c r="B80" s="20">
        <v>80868</v>
      </c>
      <c r="C80" s="34">
        <v>11309</v>
      </c>
      <c r="D80" s="34">
        <v>11309</v>
      </c>
      <c r="E80" s="16">
        <v>2614</v>
      </c>
      <c r="F80" s="16"/>
      <c r="G80" s="16"/>
      <c r="H80" s="16"/>
      <c r="I80" s="16"/>
    </row>
    <row r="81" spans="1:9" ht="14.25" customHeight="1">
      <c r="A81" s="33" t="s">
        <v>100</v>
      </c>
      <c r="B81" s="20">
        <v>339134</v>
      </c>
      <c r="C81" s="34">
        <v>55262</v>
      </c>
      <c r="D81" s="34">
        <f>SUM(D82:D85)</f>
        <v>56643</v>
      </c>
      <c r="E81" s="16">
        <v>4409</v>
      </c>
      <c r="F81" s="16"/>
      <c r="G81" s="16"/>
      <c r="H81" s="16"/>
      <c r="I81" s="16"/>
    </row>
    <row r="82" spans="1:9" ht="14.25" customHeight="1">
      <c r="A82" s="193" t="s">
        <v>408</v>
      </c>
      <c r="B82" s="20"/>
      <c r="C82" s="20">
        <v>18115</v>
      </c>
      <c r="D82" s="20">
        <v>18115</v>
      </c>
      <c r="E82" s="16"/>
      <c r="F82" s="16"/>
      <c r="G82" s="16"/>
      <c r="H82" s="16"/>
      <c r="I82" s="16"/>
    </row>
    <row r="83" spans="1:9" ht="14.25" customHeight="1">
      <c r="A83" s="193" t="s">
        <v>409</v>
      </c>
      <c r="B83" s="20"/>
      <c r="C83" s="20">
        <v>2115</v>
      </c>
      <c r="D83" s="20">
        <v>3496</v>
      </c>
      <c r="E83" s="16"/>
      <c r="F83" s="16"/>
      <c r="G83" s="16"/>
      <c r="H83" s="16"/>
      <c r="I83" s="16"/>
    </row>
    <row r="84" spans="1:9" ht="14.25" customHeight="1">
      <c r="A84" s="193" t="s">
        <v>410</v>
      </c>
      <c r="B84" s="20"/>
      <c r="C84" s="20">
        <v>23339</v>
      </c>
      <c r="D84" s="20">
        <v>23339</v>
      </c>
      <c r="E84" s="16"/>
      <c r="F84" s="16"/>
      <c r="G84" s="16"/>
      <c r="H84" s="16"/>
      <c r="I84" s="16"/>
    </row>
    <row r="85" spans="1:9" ht="14.25" customHeight="1">
      <c r="A85" s="193" t="s">
        <v>411</v>
      </c>
      <c r="B85" s="20"/>
      <c r="C85" s="20">
        <v>11693</v>
      </c>
      <c r="D85" s="20">
        <v>11693</v>
      </c>
      <c r="E85" s="16"/>
      <c r="F85" s="16"/>
      <c r="G85" s="16"/>
      <c r="H85" s="16"/>
      <c r="I85" s="16"/>
    </row>
    <row r="86" spans="1:9" ht="15" customHeight="1">
      <c r="A86" s="33" t="s">
        <v>101</v>
      </c>
      <c r="B86" s="20">
        <v>10683</v>
      </c>
      <c r="C86" s="34">
        <v>24514</v>
      </c>
      <c r="D86" s="34">
        <v>24514</v>
      </c>
      <c r="E86" s="16"/>
      <c r="F86" s="16"/>
      <c r="G86" s="16"/>
      <c r="H86" s="16"/>
      <c r="I86" s="16"/>
    </row>
    <row r="87" spans="1:9" ht="14.25" customHeight="1">
      <c r="A87" s="33" t="s">
        <v>102</v>
      </c>
      <c r="B87" s="20">
        <f>SUM(B88:B91)</f>
        <v>34098</v>
      </c>
      <c r="C87" s="34">
        <f>SUM(C88:C93)</f>
        <v>317964</v>
      </c>
      <c r="D87" s="34">
        <v>302714</v>
      </c>
      <c r="E87" s="16" t="s">
        <v>338</v>
      </c>
      <c r="F87" s="16"/>
      <c r="G87" s="16"/>
      <c r="H87" s="16"/>
      <c r="I87" s="16"/>
    </row>
    <row r="88" spans="1:9" ht="13.5" customHeight="1">
      <c r="A88" s="44" t="s">
        <v>179</v>
      </c>
      <c r="B88" s="20">
        <v>14643</v>
      </c>
      <c r="C88" s="20">
        <v>171224</v>
      </c>
      <c r="D88" s="20">
        <v>171224</v>
      </c>
      <c r="E88" s="16"/>
      <c r="F88" s="16"/>
      <c r="G88" s="16"/>
      <c r="H88" s="16"/>
      <c r="I88" s="16"/>
    </row>
    <row r="89" spans="1:9" ht="13.5" customHeight="1">
      <c r="A89" s="30" t="s">
        <v>103</v>
      </c>
      <c r="B89" s="20">
        <v>4455</v>
      </c>
      <c r="C89" s="20">
        <v>0</v>
      </c>
      <c r="D89" s="20">
        <v>0</v>
      </c>
      <c r="E89" s="16"/>
      <c r="F89" s="16"/>
      <c r="G89" s="16"/>
      <c r="H89" s="16"/>
      <c r="I89" s="16"/>
    </row>
    <row r="90" spans="1:9" ht="13.5" customHeight="1">
      <c r="A90" s="30" t="s">
        <v>104</v>
      </c>
      <c r="B90" s="20">
        <v>15000</v>
      </c>
      <c r="C90" s="20">
        <v>0</v>
      </c>
      <c r="D90" s="20">
        <v>0</v>
      </c>
      <c r="E90" s="16"/>
      <c r="F90" s="16"/>
      <c r="G90" s="16"/>
      <c r="H90" s="16"/>
      <c r="I90" s="16"/>
    </row>
    <row r="91" spans="1:9" ht="13.5" customHeight="1">
      <c r="A91" s="30" t="s">
        <v>105</v>
      </c>
      <c r="B91" s="20"/>
      <c r="C91" s="326">
        <v>10000</v>
      </c>
      <c r="D91" s="326">
        <v>8750</v>
      </c>
      <c r="E91" s="16">
        <v>17096</v>
      </c>
      <c r="F91" s="16"/>
      <c r="G91" s="16"/>
      <c r="H91" s="16"/>
      <c r="I91" s="16"/>
    </row>
    <row r="92" spans="1:9" ht="13.5" customHeight="1">
      <c r="A92" s="30" t="s">
        <v>196</v>
      </c>
      <c r="B92" s="20"/>
      <c r="C92" s="20">
        <v>66027</v>
      </c>
      <c r="D92" s="20">
        <v>51927</v>
      </c>
      <c r="E92" s="16">
        <v>7378</v>
      </c>
      <c r="F92" s="16"/>
      <c r="G92" s="16"/>
      <c r="H92" s="16"/>
      <c r="I92" s="16"/>
    </row>
    <row r="93" spans="1:9" ht="13.5" customHeight="1">
      <c r="A93" s="30" t="s">
        <v>344</v>
      </c>
      <c r="B93" s="20"/>
      <c r="C93" s="20">
        <v>70713</v>
      </c>
      <c r="D93" s="20">
        <v>70713</v>
      </c>
      <c r="E93" s="16"/>
      <c r="F93" s="16"/>
      <c r="G93" s="16"/>
      <c r="H93" s="16"/>
      <c r="I93" s="16"/>
    </row>
    <row r="94" spans="1:9" ht="16.5" customHeight="1">
      <c r="A94" s="40" t="s">
        <v>106</v>
      </c>
      <c r="B94" s="45">
        <f>SUM(B95:B97)</f>
        <v>0</v>
      </c>
      <c r="C94" s="45">
        <f>SUM(C95:C97)</f>
        <v>0</v>
      </c>
      <c r="D94" s="45">
        <f>SUM(D95:D97)</f>
        <v>0</v>
      </c>
      <c r="E94" s="16"/>
      <c r="F94" s="16"/>
      <c r="G94" s="16"/>
      <c r="H94" s="16"/>
      <c r="I94" s="16"/>
    </row>
    <row r="95" spans="1:9" ht="16.5" customHeight="1">
      <c r="A95" s="41" t="s">
        <v>107</v>
      </c>
      <c r="B95" s="45">
        <v>0</v>
      </c>
      <c r="C95" s="45">
        <v>0</v>
      </c>
      <c r="D95" s="45">
        <v>0</v>
      </c>
      <c r="E95" s="16"/>
      <c r="F95" s="16"/>
      <c r="G95" s="16"/>
      <c r="H95" s="16"/>
      <c r="I95" s="16"/>
    </row>
    <row r="96" spans="1:9" ht="14.25" customHeight="1">
      <c r="A96" s="46" t="s">
        <v>108</v>
      </c>
      <c r="B96" s="45"/>
      <c r="C96" s="45"/>
      <c r="D96" s="45"/>
      <c r="E96" s="16"/>
      <c r="F96" s="16"/>
      <c r="G96" s="16"/>
      <c r="H96" s="16"/>
      <c r="I96" s="16"/>
    </row>
    <row r="97" spans="1:9" ht="16.5" customHeight="1">
      <c r="A97" s="41" t="s">
        <v>42</v>
      </c>
      <c r="B97" s="45">
        <v>0</v>
      </c>
      <c r="C97" s="45">
        <v>0</v>
      </c>
      <c r="D97" s="45">
        <v>0</v>
      </c>
      <c r="E97" s="16"/>
      <c r="F97" s="16"/>
      <c r="G97" s="16"/>
      <c r="H97" s="16"/>
      <c r="I97" s="16"/>
    </row>
    <row r="98" spans="1:9" ht="16.5" customHeight="1">
      <c r="A98" s="41" t="s">
        <v>473</v>
      </c>
      <c r="B98" s="45"/>
      <c r="C98" s="325">
        <v>55485</v>
      </c>
      <c r="D98" s="325">
        <v>55485</v>
      </c>
      <c r="E98" s="16"/>
      <c r="F98" s="16"/>
      <c r="G98" s="16"/>
      <c r="H98" s="16"/>
      <c r="I98" s="16"/>
    </row>
    <row r="99" spans="1:9" ht="18.75" customHeight="1">
      <c r="A99" s="43" t="s">
        <v>109</v>
      </c>
      <c r="B99" s="14">
        <f>B70+B94</f>
        <v>766639</v>
      </c>
      <c r="C99" s="14">
        <f>C71+C80+C81+C86+C87+C98</f>
        <v>533822</v>
      </c>
      <c r="D99" s="14">
        <f>D71+D80+D81+D86+D87+D98</f>
        <v>519953</v>
      </c>
      <c r="E99" s="16" t="s">
        <v>340</v>
      </c>
      <c r="F99" s="16"/>
      <c r="G99" s="16"/>
      <c r="H99" s="16"/>
      <c r="I99" s="16"/>
    </row>
    <row r="100" spans="1:3" ht="13.5" customHeight="1">
      <c r="A100" s="48" t="s">
        <v>110</v>
      </c>
      <c r="B100" s="49" t="e">
        <f>B8-B98</f>
        <v>#REF!</v>
      </c>
      <c r="C100" s="50">
        <f>H8-H98</f>
        <v>0</v>
      </c>
    </row>
    <row r="101" spans="1:2" ht="13.5" customHeight="1">
      <c r="A101" s="2"/>
      <c r="B101" s="47"/>
    </row>
    <row r="102" spans="1:2" ht="13.5" customHeight="1">
      <c r="A102" s="2"/>
      <c r="B102" s="47"/>
    </row>
    <row r="103" spans="1:2" ht="13.5" customHeight="1">
      <c r="A103" s="2"/>
      <c r="B103" s="47"/>
    </row>
    <row r="104" spans="1:2" ht="13.5" customHeight="1">
      <c r="A104" s="2"/>
      <c r="B104" s="47"/>
    </row>
    <row r="105" spans="1:2" ht="13.5" customHeight="1">
      <c r="A105" s="2"/>
      <c r="B105" s="47"/>
    </row>
    <row r="106" spans="1:2" ht="13.5" customHeight="1">
      <c r="A106" s="2"/>
      <c r="B106" s="47"/>
    </row>
    <row r="107" spans="1:2" ht="13.5" customHeight="1">
      <c r="A107" s="2"/>
      <c r="B107" s="47"/>
    </row>
    <row r="108" spans="1:2" ht="12.75">
      <c r="A108" s="2"/>
      <c r="B108" s="47"/>
    </row>
    <row r="109" spans="1:2" ht="12.75">
      <c r="A109" s="2"/>
      <c r="B109" s="47"/>
    </row>
    <row r="110" spans="1:2" ht="12.75">
      <c r="A110" s="2"/>
      <c r="B110" s="47"/>
    </row>
    <row r="111" spans="1:2" ht="12.75">
      <c r="A111" s="2"/>
      <c r="B111" s="47"/>
    </row>
  </sheetData>
  <sheetProtection selectLockedCells="1" selectUnlockedCells="1"/>
  <mergeCells count="5">
    <mergeCell ref="A1:L1"/>
    <mergeCell ref="A2:J2"/>
    <mergeCell ref="A4:B4"/>
    <mergeCell ref="A5:B5"/>
    <mergeCell ref="C6:D6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2"/>
  <sheetViews>
    <sheetView view="pageBreakPreview" zoomScale="80" zoomScaleSheetLayoutView="80" zoomScalePageLayoutView="0" workbookViewId="0" topLeftCell="A1">
      <selection activeCell="E77" sqref="E77"/>
    </sheetView>
  </sheetViews>
  <sheetFormatPr defaultColWidth="9.00390625" defaultRowHeight="12.75"/>
  <cols>
    <col min="1" max="1" width="63.125" style="0" customWidth="1"/>
    <col min="2" max="4" width="14.75390625" style="1" customWidth="1"/>
    <col min="5" max="5" width="16.125" style="0" customWidth="1"/>
    <col min="6" max="6" width="0.2421875" style="0" customWidth="1"/>
    <col min="7" max="12" width="9.125" style="0" hidden="1" customWidth="1"/>
  </cols>
  <sheetData>
    <row r="2" spans="1:10" s="412" customFormat="1" ht="12.75">
      <c r="A2" s="348" t="s">
        <v>508</v>
      </c>
      <c r="B2" s="348"/>
      <c r="C2" s="348"/>
      <c r="D2" s="348"/>
      <c r="E2" s="348"/>
      <c r="F2" s="348"/>
      <c r="G2" s="411"/>
      <c r="H2" s="411"/>
      <c r="I2" s="411"/>
      <c r="J2" s="411"/>
    </row>
    <row r="3" spans="1:8" s="9" customFormat="1" ht="12.75">
      <c r="A3" s="348"/>
      <c r="B3" s="348"/>
      <c r="C3" s="348"/>
      <c r="D3" s="348"/>
      <c r="E3" s="348"/>
      <c r="F3" s="348"/>
      <c r="G3" s="348"/>
      <c r="H3" s="348"/>
    </row>
    <row r="4" spans="1:4" ht="24.75" customHeight="1">
      <c r="A4" s="413" t="s">
        <v>191</v>
      </c>
      <c r="B4" s="414"/>
      <c r="C4" s="414"/>
      <c r="D4"/>
    </row>
    <row r="5" spans="1:4" ht="44.25" customHeight="1">
      <c r="A5" s="413" t="s">
        <v>442</v>
      </c>
      <c r="B5" s="414"/>
      <c r="C5" s="414"/>
      <c r="D5"/>
    </row>
    <row r="6" spans="1:4" ht="12.75">
      <c r="A6" s="415"/>
      <c r="B6" s="51"/>
      <c r="C6" s="51" t="s">
        <v>0</v>
      </c>
      <c r="D6"/>
    </row>
    <row r="7" spans="1:4" ht="39" customHeight="1">
      <c r="A7" s="52" t="s">
        <v>111</v>
      </c>
      <c r="B7" s="416" t="s">
        <v>501</v>
      </c>
      <c r="C7" s="416" t="s">
        <v>507</v>
      </c>
      <c r="D7"/>
    </row>
    <row r="8" spans="1:4" ht="16.5" customHeight="1">
      <c r="A8" s="13" t="s">
        <v>112</v>
      </c>
      <c r="B8" s="226">
        <v>21017</v>
      </c>
      <c r="C8" s="226">
        <v>21017</v>
      </c>
      <c r="D8"/>
    </row>
    <row r="9" spans="1:4" ht="16.5" customHeight="1">
      <c r="A9" s="41" t="s">
        <v>113</v>
      </c>
      <c r="B9" s="227">
        <v>3168</v>
      </c>
      <c r="C9" s="227">
        <v>3168</v>
      </c>
      <c r="D9"/>
    </row>
    <row r="10" spans="1:4" ht="13.5" customHeight="1">
      <c r="A10" s="19" t="s">
        <v>114</v>
      </c>
      <c r="B10" s="228"/>
      <c r="C10" s="228"/>
      <c r="D10"/>
    </row>
    <row r="11" spans="1:4" ht="13.5" customHeight="1">
      <c r="A11" s="139" t="s">
        <v>115</v>
      </c>
      <c r="B11" s="229">
        <v>3168</v>
      </c>
      <c r="C11" s="229">
        <v>3168</v>
      </c>
      <c r="D11"/>
    </row>
    <row r="12" spans="1:4" ht="16.5" customHeight="1">
      <c r="A12" s="140" t="s">
        <v>116</v>
      </c>
      <c r="B12" s="226"/>
      <c r="C12" s="226"/>
      <c r="D12"/>
    </row>
    <row r="13" spans="1:4" ht="13.5" customHeight="1">
      <c r="A13" s="30" t="s">
        <v>117</v>
      </c>
      <c r="B13" s="226"/>
      <c r="C13" s="226"/>
      <c r="D13"/>
    </row>
    <row r="14" spans="1:4" ht="13.5" customHeight="1">
      <c r="A14" s="30" t="s">
        <v>118</v>
      </c>
      <c r="B14" s="226"/>
      <c r="C14" s="226"/>
      <c r="D14"/>
    </row>
    <row r="15" spans="1:4" ht="13.5" customHeight="1">
      <c r="A15" s="30" t="s">
        <v>119</v>
      </c>
      <c r="B15" s="230"/>
      <c r="C15" s="230"/>
      <c r="D15"/>
    </row>
    <row r="16" spans="1:4" ht="13.5" customHeight="1">
      <c r="A16" s="30" t="s">
        <v>120</v>
      </c>
      <c r="B16" s="226"/>
      <c r="C16" s="226"/>
      <c r="D16"/>
    </row>
    <row r="17" spans="1:4" ht="13.5" customHeight="1">
      <c r="A17" s="30" t="s">
        <v>121</v>
      </c>
      <c r="B17" s="226"/>
      <c r="C17" s="226"/>
      <c r="D17"/>
    </row>
    <row r="18" spans="1:4" ht="16.5" customHeight="1">
      <c r="A18" s="140" t="s">
        <v>122</v>
      </c>
      <c r="B18" s="226">
        <v>17849</v>
      </c>
      <c r="C18" s="226">
        <v>17849</v>
      </c>
      <c r="D18"/>
    </row>
    <row r="19" spans="1:4" ht="13.5" customHeight="1">
      <c r="A19" s="30" t="s">
        <v>123</v>
      </c>
      <c r="B19" s="231"/>
      <c r="C19" s="231"/>
      <c r="D19"/>
    </row>
    <row r="20" spans="1:4" ht="13.5" customHeight="1">
      <c r="A20" s="30" t="s">
        <v>124</v>
      </c>
      <c r="B20" s="231"/>
      <c r="C20" s="231"/>
      <c r="D20"/>
    </row>
    <row r="21" spans="1:4" ht="14.25" customHeight="1">
      <c r="A21" s="30" t="s">
        <v>125</v>
      </c>
      <c r="B21" s="231">
        <v>17849</v>
      </c>
      <c r="C21" s="231">
        <v>17849</v>
      </c>
      <c r="D21"/>
    </row>
    <row r="22" spans="1:4" ht="16.5" customHeight="1">
      <c r="A22" s="40" t="s">
        <v>13</v>
      </c>
      <c r="B22" s="227"/>
      <c r="C22" s="227"/>
      <c r="D22"/>
    </row>
    <row r="23" spans="1:4" ht="16.5" customHeight="1">
      <c r="A23" s="41" t="s">
        <v>14</v>
      </c>
      <c r="B23" s="227"/>
      <c r="C23" s="227"/>
      <c r="D23"/>
    </row>
    <row r="24" spans="1:4" ht="16.5" customHeight="1">
      <c r="A24" s="19" t="s">
        <v>126</v>
      </c>
      <c r="B24" s="228"/>
      <c r="C24" s="228"/>
      <c r="D24"/>
    </row>
    <row r="25" spans="1:4" ht="16.5" customHeight="1">
      <c r="A25" s="30" t="s">
        <v>127</v>
      </c>
      <c r="B25" s="231"/>
      <c r="C25" s="231"/>
      <c r="D25"/>
    </row>
    <row r="26" spans="1:4" ht="16.5" customHeight="1">
      <c r="A26" s="41" t="s">
        <v>21</v>
      </c>
      <c r="B26" s="227"/>
      <c r="C26" s="227"/>
      <c r="D26"/>
    </row>
    <row r="27" spans="1:4" ht="16.5" customHeight="1">
      <c r="A27" s="43" t="s">
        <v>128</v>
      </c>
      <c r="B27" s="226">
        <v>21017</v>
      </c>
      <c r="C27" s="226">
        <v>21017</v>
      </c>
      <c r="D27"/>
    </row>
    <row r="28" spans="1:4" ht="16.5" customHeight="1">
      <c r="A28" s="13" t="s">
        <v>129</v>
      </c>
      <c r="B28" s="226"/>
      <c r="C28" s="226"/>
      <c r="D28"/>
    </row>
    <row r="29" spans="1:4" ht="16.5" customHeight="1">
      <c r="A29" s="41" t="s">
        <v>130</v>
      </c>
      <c r="B29" s="226">
        <v>10419</v>
      </c>
      <c r="C29" s="226">
        <v>24679</v>
      </c>
      <c r="D29"/>
    </row>
    <row r="30" spans="1:4" ht="16.5" customHeight="1">
      <c r="A30" s="141" t="s">
        <v>131</v>
      </c>
      <c r="B30" s="226">
        <v>10419</v>
      </c>
      <c r="C30" s="226">
        <v>24679</v>
      </c>
      <c r="D30"/>
    </row>
    <row r="31" spans="1:4" ht="13.5" customHeight="1">
      <c r="A31" s="142" t="s">
        <v>132</v>
      </c>
      <c r="B31" s="226"/>
      <c r="C31" s="226"/>
      <c r="D31"/>
    </row>
    <row r="32" spans="1:4" ht="13.5" customHeight="1">
      <c r="A32" s="143" t="s">
        <v>133</v>
      </c>
      <c r="B32" s="226">
        <v>3168</v>
      </c>
      <c r="C32" s="226">
        <v>3168</v>
      </c>
      <c r="D32"/>
    </row>
    <row r="33" spans="1:6" ht="13.5" customHeight="1">
      <c r="A33" s="142" t="s">
        <v>134</v>
      </c>
      <c r="B33" s="226">
        <v>7251</v>
      </c>
      <c r="C33" s="226">
        <v>21511</v>
      </c>
      <c r="D33"/>
      <c r="E33" s="55"/>
      <c r="F33" s="55"/>
    </row>
    <row r="34" spans="1:4" ht="13.5" customHeight="1">
      <c r="A34" s="141" t="s">
        <v>135</v>
      </c>
      <c r="B34" s="417"/>
      <c r="C34" s="417"/>
      <c r="D34"/>
    </row>
    <row r="35" spans="1:4" ht="13.5" customHeight="1">
      <c r="A35" s="144" t="s">
        <v>136</v>
      </c>
      <c r="B35" s="417"/>
      <c r="C35" s="417"/>
      <c r="D35"/>
    </row>
    <row r="36" spans="1:4" ht="13.5" customHeight="1">
      <c r="A36" s="144" t="s">
        <v>137</v>
      </c>
      <c r="B36" s="417"/>
      <c r="C36" s="417"/>
      <c r="D36"/>
    </row>
    <row r="37" spans="1:4" ht="13.5" customHeight="1">
      <c r="A37" s="144"/>
      <c r="B37" s="417"/>
      <c r="C37" s="417"/>
      <c r="D37"/>
    </row>
    <row r="38" spans="1:4" ht="13.5" customHeight="1">
      <c r="A38" s="41" t="s">
        <v>138</v>
      </c>
      <c r="B38" s="180">
        <v>1000</v>
      </c>
      <c r="C38" s="180">
        <v>3800</v>
      </c>
      <c r="D38"/>
    </row>
    <row r="39" spans="1:4" ht="13.5" customHeight="1">
      <c r="A39" s="141" t="s">
        <v>139</v>
      </c>
      <c r="B39" s="417"/>
      <c r="C39" s="417"/>
      <c r="D39"/>
    </row>
    <row r="40" spans="1:4" ht="13.5" customHeight="1">
      <c r="A40" s="21" t="s">
        <v>304</v>
      </c>
      <c r="B40" s="417"/>
      <c r="C40" s="417"/>
      <c r="D40"/>
    </row>
    <row r="41" spans="1:4" ht="13.5" customHeight="1">
      <c r="A41" s="21" t="s">
        <v>333</v>
      </c>
      <c r="B41" s="417"/>
      <c r="C41" s="417"/>
      <c r="D41"/>
    </row>
    <row r="42" spans="1:4" ht="15.75" customHeight="1">
      <c r="A42" s="171" t="s">
        <v>341</v>
      </c>
      <c r="B42" s="417"/>
      <c r="C42" s="417"/>
      <c r="D42"/>
    </row>
    <row r="43" spans="1:4" ht="13.5" customHeight="1">
      <c r="A43" s="146" t="s">
        <v>415</v>
      </c>
      <c r="B43" s="417">
        <v>1000</v>
      </c>
      <c r="C43" s="417">
        <v>3800</v>
      </c>
      <c r="D43"/>
    </row>
    <row r="44" spans="1:4" ht="13.5" customHeight="1">
      <c r="A44" s="141" t="s">
        <v>190</v>
      </c>
      <c r="B44" s="145">
        <v>0</v>
      </c>
      <c r="C44" s="145">
        <v>0</v>
      </c>
      <c r="D44"/>
    </row>
    <row r="45" spans="1:4" ht="13.5" customHeight="1">
      <c r="A45" s="41" t="s">
        <v>140</v>
      </c>
      <c r="B45" s="145">
        <v>0</v>
      </c>
      <c r="C45" s="145">
        <v>0</v>
      </c>
      <c r="D45"/>
    </row>
    <row r="46" spans="1:4" ht="13.5" customHeight="1">
      <c r="A46" s="141" t="s">
        <v>141</v>
      </c>
      <c r="B46" s="145">
        <v>0</v>
      </c>
      <c r="C46" s="145">
        <v>0</v>
      </c>
      <c r="D46"/>
    </row>
    <row r="47" spans="1:4" ht="13.5" customHeight="1">
      <c r="A47" s="141" t="s">
        <v>142</v>
      </c>
      <c r="B47" s="145">
        <v>0</v>
      </c>
      <c r="C47" s="145">
        <v>0</v>
      </c>
      <c r="D47"/>
    </row>
    <row r="48" spans="1:4" ht="13.5" customHeight="1">
      <c r="A48" s="147"/>
      <c r="B48" s="417"/>
      <c r="C48" s="417"/>
      <c r="D48"/>
    </row>
    <row r="49" spans="1:4" ht="13.5" customHeight="1">
      <c r="A49" s="147"/>
      <c r="B49" s="417"/>
      <c r="C49" s="417"/>
      <c r="D49"/>
    </row>
    <row r="50" spans="1:4" ht="13.5" customHeight="1">
      <c r="A50" s="148"/>
      <c r="B50" s="417"/>
      <c r="C50" s="417"/>
      <c r="D50"/>
    </row>
    <row r="51" spans="1:4" ht="13.5" customHeight="1">
      <c r="A51" s="40" t="s">
        <v>39</v>
      </c>
      <c r="B51" s="145">
        <v>0</v>
      </c>
      <c r="C51" s="145">
        <v>0</v>
      </c>
      <c r="D51"/>
    </row>
    <row r="52" spans="1:4" ht="13.5" customHeight="1">
      <c r="A52" s="41" t="s">
        <v>107</v>
      </c>
      <c r="B52" s="145">
        <v>0</v>
      </c>
      <c r="C52" s="145">
        <v>0</v>
      </c>
      <c r="D52"/>
    </row>
    <row r="53" spans="1:4" ht="13.5" customHeight="1">
      <c r="A53" s="46" t="s">
        <v>143</v>
      </c>
      <c r="B53" s="417"/>
      <c r="C53" s="417"/>
      <c r="D53"/>
    </row>
    <row r="54" spans="1:4" ht="13.5" customHeight="1">
      <c r="A54" s="41" t="s">
        <v>42</v>
      </c>
      <c r="B54" s="145">
        <v>0</v>
      </c>
      <c r="C54" s="145">
        <v>0</v>
      </c>
      <c r="D54"/>
    </row>
    <row r="55" spans="1:4" ht="13.5" customHeight="1">
      <c r="A55" s="43" t="s">
        <v>144</v>
      </c>
      <c r="B55" s="180">
        <v>11419</v>
      </c>
      <c r="C55" s="180">
        <f>SUM(C30+C38)</f>
        <v>28479</v>
      </c>
      <c r="D55"/>
    </row>
    <row r="56" spans="1:7" ht="13.5" customHeight="1">
      <c r="A56" s="223"/>
      <c r="B56" s="224"/>
      <c r="C56" s="223"/>
      <c r="D56" s="225"/>
      <c r="E56" s="225"/>
      <c r="F56" s="124"/>
      <c r="G56" s="53"/>
    </row>
    <row r="57" spans="1:7" ht="13.5" customHeight="1">
      <c r="A57" s="64"/>
      <c r="B57" s="199"/>
      <c r="C57" s="64"/>
      <c r="D57" s="200"/>
      <c r="E57" s="200"/>
      <c r="F57" s="194"/>
      <c r="G57" s="195"/>
    </row>
    <row r="58" spans="1:7" s="57" customFormat="1" ht="13.5" customHeight="1">
      <c r="A58" s="198"/>
      <c r="B58" s="199"/>
      <c r="C58" s="198"/>
      <c r="D58" s="200"/>
      <c r="E58" s="200"/>
      <c r="F58" s="201"/>
      <c r="G58" s="50"/>
    </row>
    <row r="59" spans="1:7" s="57" customFormat="1" ht="13.5" customHeight="1">
      <c r="A59" s="198"/>
      <c r="B59" s="199"/>
      <c r="C59" s="198"/>
      <c r="D59" s="200"/>
      <c r="E59" s="200"/>
      <c r="F59" s="201"/>
      <c r="G59" s="50"/>
    </row>
    <row r="60" spans="1:7" s="57" customFormat="1" ht="16.5" customHeight="1">
      <c r="A60" s="198"/>
      <c r="B60" s="199"/>
      <c r="C60" s="198"/>
      <c r="D60" s="202"/>
      <c r="E60" s="202"/>
      <c r="F60" s="203"/>
      <c r="G60" s="49"/>
    </row>
    <row r="61" spans="2:7" s="57" customFormat="1" ht="16.5" customHeight="1">
      <c r="B61" s="173"/>
      <c r="C61" s="173"/>
      <c r="D61" s="202"/>
      <c r="E61" s="204"/>
      <c r="F61" s="205"/>
      <c r="G61" s="49"/>
    </row>
    <row r="62" spans="1:7" s="59" customFormat="1" ht="13.5" customHeight="1">
      <c r="A62" s="57"/>
      <c r="B62" s="173"/>
      <c r="C62" s="173"/>
      <c r="D62" s="206"/>
      <c r="E62" s="207"/>
      <c r="F62" s="208"/>
      <c r="G62" s="50"/>
    </row>
    <row r="63" spans="1:10" s="5" customFormat="1" ht="13.5" customHeight="1">
      <c r="A63"/>
      <c r="B63" s="1"/>
      <c r="C63" s="1"/>
      <c r="D63" s="207"/>
      <c r="E63" s="207"/>
      <c r="F63" s="196"/>
      <c r="G63" s="197"/>
      <c r="J63" s="59"/>
    </row>
    <row r="64" spans="1:9" s="5" customFormat="1" ht="13.5" customHeight="1">
      <c r="A64"/>
      <c r="B64" s="1"/>
      <c r="C64" s="1"/>
      <c r="D64" s="209"/>
      <c r="E64" s="209"/>
      <c r="F64" s="125"/>
      <c r="G64" s="58"/>
      <c r="I64" s="59"/>
    </row>
    <row r="65" spans="1:9" s="5" customFormat="1" ht="13.5" customHeight="1">
      <c r="A65"/>
      <c r="B65" s="1"/>
      <c r="C65" s="1"/>
      <c r="D65" s="209"/>
      <c r="E65" s="209"/>
      <c r="F65" s="125"/>
      <c r="G65" s="58"/>
      <c r="I65" s="59"/>
    </row>
    <row r="66" spans="1:9" s="5" customFormat="1" ht="13.5" customHeight="1">
      <c r="A66"/>
      <c r="B66" s="1"/>
      <c r="C66" s="1"/>
      <c r="D66" s="204"/>
      <c r="E66" s="204"/>
      <c r="F66" s="124"/>
      <c r="G66" s="60"/>
      <c r="I66" s="59"/>
    </row>
    <row r="67" spans="1:7" s="5" customFormat="1" ht="13.5" customHeight="1">
      <c r="A67"/>
      <c r="B67" s="1"/>
      <c r="C67" s="1"/>
      <c r="D67" s="202"/>
      <c r="E67" s="202"/>
      <c r="F67" s="123"/>
      <c r="G67" s="53"/>
    </row>
    <row r="68" spans="1:7" s="5" customFormat="1" ht="13.5" customHeight="1">
      <c r="A68"/>
      <c r="B68" s="1"/>
      <c r="C68" s="1"/>
      <c r="D68" s="204"/>
      <c r="E68" s="204"/>
      <c r="F68" s="124"/>
      <c r="G68" s="54"/>
    </row>
    <row r="69" spans="1:7" s="5" customFormat="1" ht="13.5" customHeight="1">
      <c r="A69"/>
      <c r="B69" s="1"/>
      <c r="C69" s="1"/>
      <c r="D69" s="204"/>
      <c r="E69" s="204"/>
      <c r="F69" s="124"/>
      <c r="G69" s="53"/>
    </row>
    <row r="70" spans="4:7" ht="13.5" customHeight="1">
      <c r="D70" s="210"/>
      <c r="E70" s="210"/>
      <c r="F70" s="135"/>
      <c r="G70" s="4"/>
    </row>
    <row r="71" spans="4:7" ht="13.5" customHeight="1">
      <c r="D71" s="210"/>
      <c r="E71" s="210"/>
      <c r="F71" s="135"/>
      <c r="G71" s="4"/>
    </row>
    <row r="72" spans="4:7" ht="13.5" customHeight="1">
      <c r="D72" s="211"/>
      <c r="E72" s="211"/>
      <c r="F72" s="136"/>
      <c r="G72" s="4"/>
    </row>
    <row r="73" spans="4:7" ht="16.5" customHeight="1">
      <c r="D73" s="202"/>
      <c r="E73" s="202"/>
      <c r="F73" s="137"/>
      <c r="G73" s="61"/>
    </row>
    <row r="74" spans="4:7" ht="13.5" customHeight="1">
      <c r="D74" s="202"/>
      <c r="E74" s="202"/>
      <c r="F74" s="123"/>
      <c r="G74" s="56"/>
    </row>
    <row r="75" spans="4:7" ht="13.5" customHeight="1">
      <c r="D75" s="212"/>
      <c r="E75" s="212"/>
      <c r="F75" s="126"/>
      <c r="G75" s="56"/>
    </row>
    <row r="76" spans="4:7" ht="13.5" customHeight="1">
      <c r="D76" s="202"/>
      <c r="E76" s="202"/>
      <c r="F76" s="123"/>
      <c r="G76" s="56"/>
    </row>
    <row r="77" spans="4:7" ht="18" customHeight="1">
      <c r="D77" s="213"/>
      <c r="E77" s="214"/>
      <c r="F77" s="127"/>
      <c r="G77" s="62"/>
    </row>
    <row r="78" spans="4:7" ht="12.75">
      <c r="D78" s="215"/>
      <c r="E78" s="215"/>
      <c r="F78" s="2"/>
      <c r="G78" s="63"/>
    </row>
    <row r="79" spans="4:7" ht="12.75">
      <c r="D79" s="64"/>
      <c r="E79" s="64"/>
      <c r="F79" s="64"/>
      <c r="G79" s="65"/>
    </row>
    <row r="80" spans="4:7" ht="12.75">
      <c r="D80" s="198"/>
      <c r="E80" s="198"/>
      <c r="F80" s="66"/>
      <c r="G80" s="65"/>
    </row>
    <row r="81" spans="4:7" ht="12.75">
      <c r="D81" s="198"/>
      <c r="E81" s="198"/>
      <c r="F81" s="66"/>
      <c r="G81" s="65"/>
    </row>
    <row r="82" spans="4:7" ht="12.75">
      <c r="D82" s="198"/>
      <c r="E82" s="198"/>
      <c r="F82" s="66"/>
      <c r="G82" s="65"/>
    </row>
  </sheetData>
  <sheetProtection selectLockedCells="1" selectUnlockedCells="1"/>
  <mergeCells count="4">
    <mergeCell ref="A2:J2"/>
    <mergeCell ref="A3:H3"/>
    <mergeCell ref="A4:C4"/>
    <mergeCell ref="A5:C5"/>
  </mergeCells>
  <printOptions/>
  <pageMargins left="0.7874015748031497" right="0" top="0.15748031496062992" bottom="0.15748031496062992" header="0.5118110236220472" footer="0.5118110236220472"/>
  <pageSetup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8.875" style="0" customWidth="1"/>
    <col min="2" max="2" width="33.00390625" style="0" customWidth="1"/>
    <col min="8" max="8" width="9.125" style="0" customWidth="1"/>
    <col min="9" max="9" width="0.2421875" style="0" customWidth="1"/>
    <col min="10" max="14" width="9.125" style="0" hidden="1" customWidth="1"/>
  </cols>
  <sheetData>
    <row r="1" spans="1:14" ht="15" customHeight="1">
      <c r="A1" s="348" t="s">
        <v>493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1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8" ht="12.75">
      <c r="A3" s="353" t="s">
        <v>351</v>
      </c>
      <c r="B3" s="353"/>
      <c r="C3" s="353"/>
      <c r="D3" s="353"/>
      <c r="E3" s="353"/>
      <c r="F3" s="353"/>
      <c r="G3" s="353"/>
      <c r="H3" s="353"/>
    </row>
    <row r="4" spans="1:8" ht="12.75">
      <c r="A4" s="68"/>
      <c r="B4" s="69"/>
      <c r="C4" s="68"/>
      <c r="D4" s="68"/>
      <c r="E4" s="68"/>
      <c r="F4" s="68"/>
      <c r="G4" s="68"/>
      <c r="H4" s="70" t="s">
        <v>0</v>
      </c>
    </row>
    <row r="5" spans="1:8" ht="12.75">
      <c r="A5" s="71"/>
      <c r="B5" s="72" t="s">
        <v>230</v>
      </c>
      <c r="C5" s="71" t="s">
        <v>231</v>
      </c>
      <c r="D5" s="71" t="s">
        <v>232</v>
      </c>
      <c r="E5" s="71" t="s">
        <v>345</v>
      </c>
      <c r="F5" s="71" t="s">
        <v>346</v>
      </c>
      <c r="G5" s="71" t="s">
        <v>347</v>
      </c>
      <c r="H5" s="71" t="s">
        <v>347</v>
      </c>
    </row>
    <row r="6" spans="1:8" ht="54.75" customHeight="1">
      <c r="A6" s="73" t="s">
        <v>489</v>
      </c>
      <c r="B6" s="74" t="s">
        <v>234</v>
      </c>
      <c r="C6" s="75" t="s">
        <v>2</v>
      </c>
      <c r="D6" s="75" t="s">
        <v>308</v>
      </c>
      <c r="E6" s="75" t="s">
        <v>348</v>
      </c>
      <c r="F6" s="75" t="s">
        <v>349</v>
      </c>
      <c r="G6" s="75" t="s">
        <v>350</v>
      </c>
      <c r="H6" s="75" t="s">
        <v>364</v>
      </c>
    </row>
    <row r="7" spans="1:8" ht="12.75">
      <c r="A7" s="71"/>
      <c r="B7" s="76"/>
      <c r="C7" s="77"/>
      <c r="D7" s="77"/>
      <c r="E7" s="77"/>
      <c r="F7" s="77"/>
      <c r="G7" s="77"/>
      <c r="H7" s="77"/>
    </row>
    <row r="8" spans="1:8" ht="12.75">
      <c r="A8" s="71">
        <v>1</v>
      </c>
      <c r="B8" s="78" t="s">
        <v>237</v>
      </c>
      <c r="C8" s="79"/>
      <c r="D8" s="79"/>
      <c r="E8" s="79"/>
      <c r="F8" s="79"/>
      <c r="G8" s="79"/>
      <c r="H8" s="80"/>
    </row>
    <row r="9" spans="1:8" s="7" customFormat="1" ht="12.75">
      <c r="A9" s="71">
        <f>A8+1</f>
        <v>2</v>
      </c>
      <c r="B9" s="78" t="s">
        <v>201</v>
      </c>
      <c r="C9" s="79">
        <v>35050</v>
      </c>
      <c r="D9" s="79">
        <v>35760</v>
      </c>
      <c r="E9" s="79">
        <v>36284</v>
      </c>
      <c r="F9" s="79">
        <v>36284</v>
      </c>
      <c r="G9" s="79">
        <v>38319</v>
      </c>
      <c r="H9" s="80">
        <f>G9/E9</f>
        <v>1.0560853268658361</v>
      </c>
    </row>
    <row r="10" spans="1:8" ht="12.75">
      <c r="A10" s="71"/>
      <c r="B10" s="76" t="s">
        <v>359</v>
      </c>
      <c r="C10" s="77">
        <v>28494</v>
      </c>
      <c r="D10" s="77">
        <v>29204</v>
      </c>
      <c r="E10" s="77">
        <v>26870</v>
      </c>
      <c r="F10" s="77">
        <v>26870</v>
      </c>
      <c r="G10" s="77">
        <v>30831</v>
      </c>
      <c r="H10" s="80">
        <f aca="true" t="shared" si="0" ref="H10:H23">G10/E10</f>
        <v>1.1474134722739113</v>
      </c>
    </row>
    <row r="11" spans="1:8" ht="12.75">
      <c r="A11" s="71"/>
      <c r="B11" s="76" t="s">
        <v>352</v>
      </c>
      <c r="C11" s="77">
        <v>1520</v>
      </c>
      <c r="D11" s="77">
        <v>1520</v>
      </c>
      <c r="E11" s="77">
        <v>1520</v>
      </c>
      <c r="F11" s="77">
        <v>1520</v>
      </c>
      <c r="G11" s="77">
        <v>2288</v>
      </c>
      <c r="H11" s="80">
        <f t="shared" si="0"/>
        <v>1.5052631578947369</v>
      </c>
    </row>
    <row r="12" spans="1:8" ht="12.75">
      <c r="A12" s="71"/>
      <c r="B12" s="76" t="s">
        <v>353</v>
      </c>
      <c r="C12" s="77">
        <v>1656</v>
      </c>
      <c r="D12" s="77">
        <v>1656</v>
      </c>
      <c r="E12" s="77">
        <v>1696</v>
      </c>
      <c r="F12" s="77">
        <v>1696</v>
      </c>
      <c r="G12" s="77">
        <v>2200</v>
      </c>
      <c r="H12" s="80">
        <f t="shared" si="0"/>
        <v>1.2971698113207548</v>
      </c>
    </row>
    <row r="13" spans="1:8" ht="12.75">
      <c r="A13" s="71"/>
      <c r="B13" s="76" t="s">
        <v>354</v>
      </c>
      <c r="C13" s="77">
        <v>250</v>
      </c>
      <c r="D13" s="77">
        <v>250</v>
      </c>
      <c r="E13" s="77">
        <v>434</v>
      </c>
      <c r="F13" s="77">
        <v>434</v>
      </c>
      <c r="G13" s="77">
        <v>850</v>
      </c>
      <c r="H13" s="80">
        <f t="shared" si="0"/>
        <v>1.9585253456221199</v>
      </c>
    </row>
    <row r="14" spans="1:8" ht="12.75">
      <c r="A14" s="71"/>
      <c r="B14" s="76" t="s">
        <v>355</v>
      </c>
      <c r="C14" s="77">
        <v>850</v>
      </c>
      <c r="D14" s="77">
        <v>850</v>
      </c>
      <c r="E14" s="77">
        <v>850</v>
      </c>
      <c r="F14" s="77">
        <v>850</v>
      </c>
      <c r="G14" s="77">
        <v>0</v>
      </c>
      <c r="H14" s="80">
        <f t="shared" si="0"/>
        <v>0</v>
      </c>
    </row>
    <row r="15" spans="1:8" ht="12.75">
      <c r="A15" s="71"/>
      <c r="B15" s="76" t="s">
        <v>357</v>
      </c>
      <c r="C15" s="77">
        <v>0</v>
      </c>
      <c r="D15" s="77">
        <v>0</v>
      </c>
      <c r="E15" s="77">
        <v>1188</v>
      </c>
      <c r="F15" s="77">
        <v>1188</v>
      </c>
      <c r="G15" s="77">
        <v>0</v>
      </c>
      <c r="H15" s="80">
        <f t="shared" si="0"/>
        <v>0</v>
      </c>
    </row>
    <row r="16" spans="1:8" ht="45">
      <c r="A16" s="71"/>
      <c r="B16" s="76" t="s">
        <v>356</v>
      </c>
      <c r="C16" s="77">
        <v>2280</v>
      </c>
      <c r="D16" s="77">
        <v>2280</v>
      </c>
      <c r="E16" s="77">
        <v>1912</v>
      </c>
      <c r="F16" s="77">
        <v>1912</v>
      </c>
      <c r="G16" s="77">
        <v>2150</v>
      </c>
      <c r="H16" s="80">
        <f t="shared" si="0"/>
        <v>1.1244769874476988</v>
      </c>
    </row>
    <row r="17" spans="1:8" ht="12.75">
      <c r="A17" s="71"/>
      <c r="B17" s="76" t="s">
        <v>358</v>
      </c>
      <c r="C17" s="77">
        <v>0</v>
      </c>
      <c r="D17" s="77">
        <v>0</v>
      </c>
      <c r="E17" s="77">
        <v>1814</v>
      </c>
      <c r="F17" s="77">
        <v>1814</v>
      </c>
      <c r="G17" s="77">
        <v>0</v>
      </c>
      <c r="H17" s="80">
        <f t="shared" si="0"/>
        <v>0</v>
      </c>
    </row>
    <row r="18" spans="1:9" s="7" customFormat="1" ht="21.75">
      <c r="A18" s="71">
        <f>A9+1</f>
        <v>3</v>
      </c>
      <c r="B18" s="78" t="s">
        <v>238</v>
      </c>
      <c r="C18" s="79">
        <v>8955</v>
      </c>
      <c r="D18" s="79">
        <v>9745</v>
      </c>
      <c r="E18" s="79">
        <v>10335</v>
      </c>
      <c r="F18" s="79">
        <v>10335</v>
      </c>
      <c r="G18" s="79">
        <v>8696</v>
      </c>
      <c r="H18" s="80">
        <f t="shared" si="0"/>
        <v>0.8414126753749396</v>
      </c>
      <c r="I18" s="7">
        <v>790</v>
      </c>
    </row>
    <row r="19" spans="1:9" s="7" customFormat="1" ht="12.75">
      <c r="A19" s="71">
        <f aca="true" t="shared" si="1" ref="A19:A37">A18+1</f>
        <v>4</v>
      </c>
      <c r="B19" s="78" t="s">
        <v>239</v>
      </c>
      <c r="C19" s="79">
        <v>8375</v>
      </c>
      <c r="D19" s="79">
        <v>8475</v>
      </c>
      <c r="E19" s="79">
        <v>8387</v>
      </c>
      <c r="F19" s="79">
        <v>8387</v>
      </c>
      <c r="G19" s="79">
        <v>8470</v>
      </c>
      <c r="H19" s="80">
        <f t="shared" si="0"/>
        <v>1.009896268033862</v>
      </c>
      <c r="I19" s="7">
        <v>100</v>
      </c>
    </row>
    <row r="20" spans="1:8" ht="12.75">
      <c r="A20" s="71"/>
      <c r="B20" s="76" t="s">
        <v>360</v>
      </c>
      <c r="C20" s="77">
        <v>1180</v>
      </c>
      <c r="D20" s="77">
        <v>1180</v>
      </c>
      <c r="E20" s="77">
        <v>1693</v>
      </c>
      <c r="F20" s="77">
        <v>1693</v>
      </c>
      <c r="G20" s="77">
        <v>1695</v>
      </c>
      <c r="H20" s="80">
        <f t="shared" si="0"/>
        <v>1.0011813349084466</v>
      </c>
    </row>
    <row r="21" spans="1:8" ht="12.75">
      <c r="A21" s="71"/>
      <c r="B21" s="76" t="s">
        <v>361</v>
      </c>
      <c r="C21" s="77">
        <v>1075</v>
      </c>
      <c r="D21" s="77">
        <v>1075</v>
      </c>
      <c r="E21" s="77">
        <v>1179</v>
      </c>
      <c r="F21" s="77">
        <v>1179</v>
      </c>
      <c r="G21" s="77">
        <v>1180</v>
      </c>
      <c r="H21" s="80">
        <f t="shared" si="0"/>
        <v>1.0008481764206956</v>
      </c>
    </row>
    <row r="22" spans="1:8" ht="12.75">
      <c r="A22" s="71"/>
      <c r="B22" s="76" t="s">
        <v>362</v>
      </c>
      <c r="C22" s="77">
        <v>4290</v>
      </c>
      <c r="D22" s="77">
        <v>4290</v>
      </c>
      <c r="E22" s="77">
        <v>4040</v>
      </c>
      <c r="F22" s="77">
        <v>4040</v>
      </c>
      <c r="G22" s="77">
        <v>4120</v>
      </c>
      <c r="H22" s="80">
        <f t="shared" si="0"/>
        <v>1.0198019801980198</v>
      </c>
    </row>
    <row r="23" spans="1:8" ht="12.75">
      <c r="A23" s="71"/>
      <c r="B23" s="76" t="s">
        <v>363</v>
      </c>
      <c r="C23" s="77">
        <v>1830</v>
      </c>
      <c r="D23" s="77">
        <v>1830</v>
      </c>
      <c r="E23" s="77">
        <v>1475</v>
      </c>
      <c r="F23" s="77">
        <v>1475</v>
      </c>
      <c r="G23" s="77">
        <v>1475</v>
      </c>
      <c r="H23" s="80">
        <f t="shared" si="0"/>
        <v>1</v>
      </c>
    </row>
    <row r="24" spans="1:8" ht="12.75">
      <c r="A24" s="71">
        <f>A19+1</f>
        <v>5</v>
      </c>
      <c r="B24" s="76" t="s">
        <v>240</v>
      </c>
      <c r="C24" s="77"/>
      <c r="D24" s="77"/>
      <c r="E24" s="77"/>
      <c r="F24" s="77"/>
      <c r="G24" s="77"/>
      <c r="H24" s="80"/>
    </row>
    <row r="25" spans="1:8" ht="12.75">
      <c r="A25" s="71">
        <f t="shared" si="1"/>
        <v>6</v>
      </c>
      <c r="B25" s="76" t="s">
        <v>241</v>
      </c>
      <c r="C25" s="77"/>
      <c r="D25" s="77"/>
      <c r="E25" s="77"/>
      <c r="F25" s="77"/>
      <c r="G25" s="77"/>
      <c r="H25" s="80"/>
    </row>
    <row r="26" spans="1:8" ht="12.75">
      <c r="A26" s="71">
        <f t="shared" si="1"/>
        <v>7</v>
      </c>
      <c r="B26" s="76" t="s">
        <v>242</v>
      </c>
      <c r="C26" s="77"/>
      <c r="D26" s="77"/>
      <c r="E26" s="77"/>
      <c r="F26" s="77"/>
      <c r="G26" s="77"/>
      <c r="H26" s="80"/>
    </row>
    <row r="27" spans="1:8" ht="12.75">
      <c r="A27" s="71">
        <f t="shared" si="1"/>
        <v>8</v>
      </c>
      <c r="B27" s="78"/>
      <c r="C27" s="79"/>
      <c r="D27" s="79"/>
      <c r="E27" s="79"/>
      <c r="F27" s="79"/>
      <c r="G27" s="79"/>
      <c r="H27" s="80"/>
    </row>
    <row r="28" spans="1:8" ht="12.75">
      <c r="A28" s="71">
        <f t="shared" si="1"/>
        <v>9</v>
      </c>
      <c r="B28" s="78" t="s">
        <v>243</v>
      </c>
      <c r="C28" s="81"/>
      <c r="D28" s="81"/>
      <c r="E28" s="81"/>
      <c r="F28" s="81"/>
      <c r="G28" s="81"/>
      <c r="H28" s="80"/>
    </row>
    <row r="29" spans="1:8" ht="12.75">
      <c r="A29" s="71">
        <f t="shared" si="1"/>
        <v>10</v>
      </c>
      <c r="B29" s="76"/>
      <c r="C29" s="77"/>
      <c r="D29" s="77"/>
      <c r="E29" s="77"/>
      <c r="F29" s="77"/>
      <c r="G29" s="77"/>
      <c r="H29" s="80"/>
    </row>
    <row r="30" spans="1:8" ht="12.75">
      <c r="A30" s="71">
        <f t="shared" si="1"/>
        <v>11</v>
      </c>
      <c r="B30" s="76" t="s">
        <v>147</v>
      </c>
      <c r="C30" s="77"/>
      <c r="D30" s="77"/>
      <c r="E30" s="77"/>
      <c r="F30" s="77"/>
      <c r="G30" s="77"/>
      <c r="H30" s="80"/>
    </row>
    <row r="31" spans="1:8" ht="12.75">
      <c r="A31" s="71">
        <f t="shared" si="1"/>
        <v>12</v>
      </c>
      <c r="B31" s="76" t="s">
        <v>148</v>
      </c>
      <c r="C31" s="77"/>
      <c r="D31" s="77"/>
      <c r="E31" s="77"/>
      <c r="F31" s="77"/>
      <c r="G31" s="77"/>
      <c r="H31" s="80"/>
    </row>
    <row r="32" spans="1:8" ht="12.75">
      <c r="A32" s="71">
        <f t="shared" si="1"/>
        <v>13</v>
      </c>
      <c r="B32" s="78"/>
      <c r="C32" s="79"/>
      <c r="D32" s="79"/>
      <c r="E32" s="79"/>
      <c r="F32" s="79"/>
      <c r="G32" s="79"/>
      <c r="H32" s="80"/>
    </row>
    <row r="33" spans="1:8" ht="12.75">
      <c r="A33" s="71">
        <f t="shared" si="1"/>
        <v>14</v>
      </c>
      <c r="B33" s="74" t="s">
        <v>244</v>
      </c>
      <c r="C33" s="79"/>
      <c r="D33" s="79"/>
      <c r="E33" s="79"/>
      <c r="F33" s="79"/>
      <c r="G33" s="79"/>
      <c r="H33" s="80"/>
    </row>
    <row r="34" spans="1:8" ht="12.75">
      <c r="A34" s="71">
        <f t="shared" si="1"/>
        <v>15</v>
      </c>
      <c r="B34" s="78" t="s">
        <v>245</v>
      </c>
      <c r="C34" s="81"/>
      <c r="D34" s="81"/>
      <c r="E34" s="81"/>
      <c r="F34" s="81"/>
      <c r="G34" s="81"/>
      <c r="H34" s="80"/>
    </row>
    <row r="35" spans="1:8" ht="22.5">
      <c r="A35" s="71">
        <f t="shared" si="1"/>
        <v>16</v>
      </c>
      <c r="B35" s="76" t="s">
        <v>246</v>
      </c>
      <c r="C35" s="79"/>
      <c r="D35" s="79"/>
      <c r="E35" s="79"/>
      <c r="F35" s="79"/>
      <c r="G35" s="79"/>
      <c r="H35" s="80"/>
    </row>
    <row r="36" spans="1:8" ht="12.75">
      <c r="A36" s="71">
        <f t="shared" si="1"/>
        <v>17</v>
      </c>
      <c r="B36" s="76" t="s">
        <v>247</v>
      </c>
      <c r="C36" s="79"/>
      <c r="D36" s="79"/>
      <c r="E36" s="79"/>
      <c r="F36" s="79"/>
      <c r="G36" s="79"/>
      <c r="H36" s="80"/>
    </row>
    <row r="37" spans="1:8" ht="12.75">
      <c r="A37" s="71">
        <f t="shared" si="1"/>
        <v>18</v>
      </c>
      <c r="B37" s="82" t="s">
        <v>248</v>
      </c>
      <c r="C37" s="79">
        <v>52380</v>
      </c>
      <c r="D37" s="79">
        <v>53980</v>
      </c>
      <c r="E37" s="79">
        <v>55006</v>
      </c>
      <c r="F37" s="79">
        <v>55006</v>
      </c>
      <c r="G37" s="79">
        <v>55485</v>
      </c>
      <c r="H37" s="80">
        <f>G37/E37</f>
        <v>1.0087081409300804</v>
      </c>
    </row>
    <row r="38" spans="1:8" ht="46.5" customHeight="1">
      <c r="A38" s="319">
        <v>19</v>
      </c>
      <c r="B38" s="219" t="s">
        <v>458</v>
      </c>
      <c r="C38" s="317" t="s">
        <v>459</v>
      </c>
      <c r="D38" s="317" t="s">
        <v>459</v>
      </c>
      <c r="E38" s="317" t="s">
        <v>459</v>
      </c>
      <c r="F38" s="317" t="s">
        <v>459</v>
      </c>
      <c r="G38" s="317" t="s">
        <v>460</v>
      </c>
      <c r="H38" s="318">
        <v>0.97</v>
      </c>
    </row>
  </sheetData>
  <sheetProtection/>
  <mergeCells count="3">
    <mergeCell ref="A3:H3"/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6.125" style="0" customWidth="1"/>
    <col min="2" max="2" width="32.375" style="0" customWidth="1"/>
    <col min="3" max="3" width="8.375" style="0" customWidth="1"/>
    <col min="4" max="4" width="9.375" style="0" customWidth="1"/>
    <col min="5" max="7" width="8.75390625" style="0" customWidth="1"/>
    <col min="8" max="8" width="11.75390625" style="0" customWidth="1"/>
    <col min="9" max="9" width="0.12890625" style="0" customWidth="1"/>
    <col min="10" max="14" width="9.125" style="0" hidden="1" customWidth="1"/>
  </cols>
  <sheetData>
    <row r="1" spans="1:14" ht="12.75">
      <c r="A1" s="348" t="s">
        <v>494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12.7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8" ht="12.75">
      <c r="A3" s="354" t="s">
        <v>365</v>
      </c>
      <c r="B3" s="354"/>
      <c r="C3" s="354"/>
      <c r="D3" s="354"/>
      <c r="E3" s="354"/>
      <c r="F3" s="354"/>
      <c r="G3" s="354"/>
      <c r="H3" s="354"/>
    </row>
    <row r="4" spans="1:8" ht="12.75">
      <c r="A4" s="68"/>
      <c r="B4" s="69"/>
      <c r="C4" s="83"/>
      <c r="D4" s="83"/>
      <c r="E4" s="83"/>
      <c r="F4" s="83"/>
      <c r="G4" s="83"/>
      <c r="H4" s="70" t="s">
        <v>0</v>
      </c>
    </row>
    <row r="5" spans="1:8" ht="12.75">
      <c r="A5" s="71"/>
      <c r="B5" s="72" t="s">
        <v>230</v>
      </c>
      <c r="C5" s="84" t="s">
        <v>231</v>
      </c>
      <c r="D5" s="84" t="s">
        <v>232</v>
      </c>
      <c r="E5" s="71" t="s">
        <v>345</v>
      </c>
      <c r="F5" s="71" t="s">
        <v>346</v>
      </c>
      <c r="G5" s="71" t="s">
        <v>347</v>
      </c>
      <c r="H5" s="71" t="s">
        <v>347</v>
      </c>
    </row>
    <row r="6" spans="1:8" ht="44.25" customHeight="1">
      <c r="A6" s="73" t="s">
        <v>233</v>
      </c>
      <c r="B6" s="74" t="s">
        <v>234</v>
      </c>
      <c r="C6" s="85" t="s">
        <v>235</v>
      </c>
      <c r="D6" s="85" t="s">
        <v>306</v>
      </c>
      <c r="E6" s="75" t="s">
        <v>348</v>
      </c>
      <c r="F6" s="75" t="s">
        <v>349</v>
      </c>
      <c r="G6" s="75" t="s">
        <v>350</v>
      </c>
      <c r="H6" s="75" t="s">
        <v>364</v>
      </c>
    </row>
    <row r="7" spans="1:8" ht="15" customHeight="1">
      <c r="A7" s="71">
        <v>1</v>
      </c>
      <c r="B7" s="78" t="s">
        <v>249</v>
      </c>
      <c r="C7" s="86"/>
      <c r="D7" s="86"/>
      <c r="E7" s="86"/>
      <c r="F7" s="86"/>
      <c r="G7" s="86"/>
      <c r="H7" s="87"/>
    </row>
    <row r="8" spans="1:8" ht="15" customHeight="1">
      <c r="A8" s="71">
        <f aca="true" t="shared" si="0" ref="A8:A30">A7+1</f>
        <v>2</v>
      </c>
      <c r="B8" s="76" t="s">
        <v>250</v>
      </c>
      <c r="C8" s="88"/>
      <c r="D8" s="88"/>
      <c r="E8" s="88"/>
      <c r="F8" s="88"/>
      <c r="G8" s="88"/>
      <c r="H8" s="87"/>
    </row>
    <row r="9" spans="1:8" ht="15" customHeight="1">
      <c r="A9" s="71">
        <f t="shared" si="0"/>
        <v>3</v>
      </c>
      <c r="B9" s="76" t="s">
        <v>251</v>
      </c>
      <c r="C9" s="88"/>
      <c r="D9" s="88"/>
      <c r="E9" s="88"/>
      <c r="F9" s="88"/>
      <c r="G9" s="88"/>
      <c r="H9" s="87"/>
    </row>
    <row r="10" spans="1:8" ht="15" customHeight="1">
      <c r="A10" s="71">
        <f t="shared" si="0"/>
        <v>4</v>
      </c>
      <c r="B10" s="76" t="s">
        <v>252</v>
      </c>
      <c r="C10" s="88"/>
      <c r="D10" s="88"/>
      <c r="E10" s="88"/>
      <c r="F10" s="88"/>
      <c r="G10" s="88"/>
      <c r="H10" s="87"/>
    </row>
    <row r="11" spans="1:8" ht="15" customHeight="1">
      <c r="A11" s="71">
        <f t="shared" si="0"/>
        <v>5</v>
      </c>
      <c r="B11" s="76" t="s">
        <v>253</v>
      </c>
      <c r="C11" s="88"/>
      <c r="D11" s="88"/>
      <c r="E11" s="88"/>
      <c r="F11" s="88"/>
      <c r="G11" s="88"/>
      <c r="H11" s="87"/>
    </row>
    <row r="12" spans="1:8" ht="15" customHeight="1">
      <c r="A12" s="71">
        <f t="shared" si="0"/>
        <v>6</v>
      </c>
      <c r="B12" s="76" t="s">
        <v>254</v>
      </c>
      <c r="C12" s="88"/>
      <c r="D12" s="88"/>
      <c r="E12" s="88"/>
      <c r="F12" s="88"/>
      <c r="G12" s="88"/>
      <c r="H12" s="87"/>
    </row>
    <row r="13" spans="1:8" ht="15" customHeight="1">
      <c r="A13" s="71">
        <f t="shared" si="0"/>
        <v>7</v>
      </c>
      <c r="B13" s="76" t="s">
        <v>255</v>
      </c>
      <c r="C13" s="88"/>
      <c r="D13" s="88"/>
      <c r="E13" s="88"/>
      <c r="F13" s="88"/>
      <c r="G13" s="88"/>
      <c r="H13" s="87"/>
    </row>
    <row r="14" spans="1:8" ht="15" customHeight="1">
      <c r="A14" s="71">
        <f t="shared" si="0"/>
        <v>8</v>
      </c>
      <c r="B14" s="76" t="s">
        <v>256</v>
      </c>
      <c r="C14" s="88"/>
      <c r="D14" s="88"/>
      <c r="E14" s="88"/>
      <c r="F14" s="88"/>
      <c r="G14" s="88"/>
      <c r="H14" s="87"/>
    </row>
    <row r="15" spans="1:8" ht="15" customHeight="1">
      <c r="A15" s="71">
        <f t="shared" si="0"/>
        <v>9</v>
      </c>
      <c r="B15" s="76" t="s">
        <v>257</v>
      </c>
      <c r="C15" s="88"/>
      <c r="D15" s="88"/>
      <c r="E15" s="88"/>
      <c r="F15" s="88"/>
      <c r="G15" s="88"/>
      <c r="H15" s="87"/>
    </row>
    <row r="16" spans="1:8" ht="15" customHeight="1">
      <c r="A16" s="71">
        <f t="shared" si="0"/>
        <v>10</v>
      </c>
      <c r="B16" s="76" t="s">
        <v>258</v>
      </c>
      <c r="C16" s="88"/>
      <c r="D16" s="88"/>
      <c r="E16" s="88"/>
      <c r="F16" s="88"/>
      <c r="G16" s="88"/>
      <c r="H16" s="87"/>
    </row>
    <row r="17" spans="1:8" ht="15" customHeight="1">
      <c r="A17" s="71">
        <f t="shared" si="0"/>
        <v>11</v>
      </c>
      <c r="B17" s="76" t="s">
        <v>259</v>
      </c>
      <c r="C17" s="88"/>
      <c r="D17" s="88"/>
      <c r="E17" s="88"/>
      <c r="F17" s="88"/>
      <c r="G17" s="88"/>
      <c r="H17" s="87"/>
    </row>
    <row r="18" spans="1:8" ht="15" customHeight="1">
      <c r="A18" s="71">
        <f t="shared" si="0"/>
        <v>12</v>
      </c>
      <c r="B18" s="76" t="s">
        <v>260</v>
      </c>
      <c r="C18" s="88"/>
      <c r="D18" s="88"/>
      <c r="E18" s="88"/>
      <c r="F18" s="88"/>
      <c r="G18" s="88"/>
      <c r="H18" s="87"/>
    </row>
    <row r="19" spans="1:8" ht="15" customHeight="1">
      <c r="A19" s="71">
        <f t="shared" si="0"/>
        <v>13</v>
      </c>
      <c r="B19" s="76" t="s">
        <v>261</v>
      </c>
      <c r="C19" s="88"/>
      <c r="D19" s="88"/>
      <c r="E19" s="88"/>
      <c r="F19" s="88"/>
      <c r="G19" s="88"/>
      <c r="H19" s="87"/>
    </row>
    <row r="20" spans="1:8" ht="15" customHeight="1">
      <c r="A20" s="71">
        <f t="shared" si="0"/>
        <v>14</v>
      </c>
      <c r="B20" s="78" t="s">
        <v>262</v>
      </c>
      <c r="C20" s="86"/>
      <c r="D20" s="86"/>
      <c r="E20" s="86"/>
      <c r="F20" s="86"/>
      <c r="G20" s="86"/>
      <c r="H20" s="87"/>
    </row>
    <row r="21" spans="1:8" ht="15" customHeight="1">
      <c r="A21" s="71">
        <f t="shared" si="0"/>
        <v>15</v>
      </c>
      <c r="B21" s="76" t="s">
        <v>263</v>
      </c>
      <c r="C21" s="88"/>
      <c r="D21" s="88"/>
      <c r="E21" s="88"/>
      <c r="F21" s="88"/>
      <c r="G21" s="88"/>
      <c r="H21" s="87"/>
    </row>
    <row r="22" spans="1:8" ht="15" customHeight="1">
      <c r="A22" s="71">
        <f t="shared" si="0"/>
        <v>16</v>
      </c>
      <c r="B22" s="76" t="s">
        <v>264</v>
      </c>
      <c r="C22" s="88"/>
      <c r="D22" s="88"/>
      <c r="E22" s="88"/>
      <c r="F22" s="88"/>
      <c r="G22" s="88"/>
      <c r="H22" s="87"/>
    </row>
    <row r="23" spans="1:8" ht="15" customHeight="1">
      <c r="A23" s="71">
        <f t="shared" si="0"/>
        <v>17</v>
      </c>
      <c r="B23" s="76" t="s">
        <v>265</v>
      </c>
      <c r="C23" s="128">
        <v>200</v>
      </c>
      <c r="D23" s="128">
        <v>200</v>
      </c>
      <c r="E23" s="88">
        <v>200</v>
      </c>
      <c r="F23" s="88">
        <v>61</v>
      </c>
      <c r="G23" s="88">
        <v>25</v>
      </c>
      <c r="H23" s="87">
        <f>G23/E23</f>
        <v>0.125</v>
      </c>
    </row>
    <row r="24" spans="1:8" ht="15" customHeight="1">
      <c r="A24" s="71">
        <f t="shared" si="0"/>
        <v>18</v>
      </c>
      <c r="B24" s="76" t="s">
        <v>266</v>
      </c>
      <c r="C24" s="88"/>
      <c r="D24" s="88"/>
      <c r="E24" s="88"/>
      <c r="F24" s="88"/>
      <c r="G24" s="88"/>
      <c r="H24" s="87"/>
    </row>
    <row r="25" spans="1:8" ht="15" customHeight="1">
      <c r="A25" s="71">
        <f t="shared" si="0"/>
        <v>19</v>
      </c>
      <c r="B25" s="76" t="s">
        <v>303</v>
      </c>
      <c r="C25" s="88"/>
      <c r="D25" s="88"/>
      <c r="E25" s="88"/>
      <c r="F25" s="88"/>
      <c r="G25" s="88">
        <v>150</v>
      </c>
      <c r="H25" s="87"/>
    </row>
    <row r="26" spans="1:8" ht="15" customHeight="1">
      <c r="A26" s="71">
        <f t="shared" si="0"/>
        <v>20</v>
      </c>
      <c r="B26" s="76" t="s">
        <v>267</v>
      </c>
      <c r="C26" s="88"/>
      <c r="D26" s="88"/>
      <c r="E26" s="88"/>
      <c r="F26" s="88"/>
      <c r="G26" s="88"/>
      <c r="H26" s="87"/>
    </row>
    <row r="27" spans="1:8" ht="15" customHeight="1">
      <c r="A27" s="71">
        <f t="shared" si="0"/>
        <v>21</v>
      </c>
      <c r="B27" s="76" t="s">
        <v>268</v>
      </c>
      <c r="C27" s="88"/>
      <c r="D27" s="88"/>
      <c r="E27" s="88"/>
      <c r="F27" s="88"/>
      <c r="G27" s="88"/>
      <c r="H27" s="87"/>
    </row>
    <row r="28" spans="1:8" ht="15" customHeight="1">
      <c r="A28" s="71">
        <f t="shared" si="0"/>
        <v>22</v>
      </c>
      <c r="B28" s="76" t="s">
        <v>269</v>
      </c>
      <c r="C28" s="88"/>
      <c r="D28" s="88"/>
      <c r="E28" s="88"/>
      <c r="F28" s="88"/>
      <c r="G28" s="88"/>
      <c r="H28" s="87"/>
    </row>
    <row r="29" spans="1:8" ht="15" customHeight="1">
      <c r="A29" s="71">
        <f t="shared" si="0"/>
        <v>23</v>
      </c>
      <c r="B29" s="76" t="s">
        <v>270</v>
      </c>
      <c r="C29" s="88"/>
      <c r="D29" s="88"/>
      <c r="E29" s="88"/>
      <c r="F29" s="88"/>
      <c r="G29" s="88">
        <v>25</v>
      </c>
      <c r="H29" s="87"/>
    </row>
    <row r="30" spans="1:8" ht="15" customHeight="1">
      <c r="A30" s="71">
        <f t="shared" si="0"/>
        <v>24</v>
      </c>
      <c r="B30" s="89" t="s">
        <v>271</v>
      </c>
      <c r="C30" s="88"/>
      <c r="D30" s="88"/>
      <c r="E30" s="88"/>
      <c r="F30" s="88"/>
      <c r="G30" s="88"/>
      <c r="H30" s="87"/>
    </row>
    <row r="31" spans="1:8" ht="29.25" customHeight="1">
      <c r="A31" s="73">
        <f>A30+1</f>
        <v>25</v>
      </c>
      <c r="B31" s="90" t="s">
        <v>272</v>
      </c>
      <c r="C31" s="86"/>
      <c r="D31" s="86"/>
      <c r="E31" s="86"/>
      <c r="F31" s="86"/>
      <c r="G31" s="86"/>
      <c r="H31" s="91"/>
    </row>
    <row r="32" spans="1:8" ht="15" customHeight="1">
      <c r="A32" s="73">
        <v>30</v>
      </c>
      <c r="B32" s="92" t="s">
        <v>273</v>
      </c>
      <c r="C32" s="88"/>
      <c r="D32" s="88"/>
      <c r="E32" s="88"/>
      <c r="F32" s="88"/>
      <c r="G32" s="88"/>
      <c r="H32" s="87"/>
    </row>
    <row r="33" spans="1:8" ht="15" customHeight="1">
      <c r="A33" s="73">
        <v>31</v>
      </c>
      <c r="B33" s="92" t="s">
        <v>274</v>
      </c>
      <c r="C33" s="88"/>
      <c r="D33" s="88"/>
      <c r="E33" s="88">
        <v>960</v>
      </c>
      <c r="F33" s="88">
        <v>960</v>
      </c>
      <c r="G33" s="88"/>
      <c r="H33" s="87"/>
    </row>
    <row r="34" spans="1:8" ht="15" customHeight="1">
      <c r="A34" s="73">
        <v>32</v>
      </c>
      <c r="B34" s="92" t="s">
        <v>275</v>
      </c>
      <c r="C34" s="88"/>
      <c r="D34" s="88"/>
      <c r="E34" s="88"/>
      <c r="F34" s="88"/>
      <c r="G34" s="88"/>
      <c r="H34" s="87"/>
    </row>
    <row r="35" spans="1:8" ht="15" customHeight="1">
      <c r="A35" s="73">
        <v>33</v>
      </c>
      <c r="B35" s="92" t="s">
        <v>276</v>
      </c>
      <c r="C35" s="88"/>
      <c r="D35" s="93"/>
      <c r="E35" s="88"/>
      <c r="F35" s="88"/>
      <c r="G35" s="88"/>
      <c r="H35" s="87"/>
    </row>
    <row r="36" spans="1:8" ht="15" customHeight="1">
      <c r="A36" s="73">
        <v>34</v>
      </c>
      <c r="B36" s="92" t="s">
        <v>277</v>
      </c>
      <c r="C36" s="88"/>
      <c r="D36" s="88"/>
      <c r="E36" s="88"/>
      <c r="F36" s="88"/>
      <c r="G36" s="88"/>
      <c r="H36" s="87"/>
    </row>
    <row r="37" spans="1:8" ht="15" customHeight="1">
      <c r="A37" s="73">
        <v>35</v>
      </c>
      <c r="B37" s="94" t="s">
        <v>278</v>
      </c>
      <c r="C37" s="86"/>
      <c r="D37" s="86"/>
      <c r="E37" s="95"/>
      <c r="F37" s="95"/>
      <c r="G37" s="95"/>
      <c r="H37" s="87"/>
    </row>
    <row r="38" spans="1:8" ht="15" customHeight="1">
      <c r="A38" s="73">
        <v>36</v>
      </c>
      <c r="B38" s="94"/>
      <c r="C38" s="86"/>
      <c r="D38" s="86"/>
      <c r="E38" s="88"/>
      <c r="F38" s="88"/>
      <c r="G38" s="88"/>
      <c r="H38" s="87"/>
    </row>
    <row r="39" spans="1:8" ht="15" customHeight="1">
      <c r="A39" s="73">
        <v>37</v>
      </c>
      <c r="B39" s="96" t="s">
        <v>279</v>
      </c>
      <c r="C39" s="86"/>
      <c r="D39" s="86"/>
      <c r="E39" s="86"/>
      <c r="F39" s="86"/>
      <c r="G39" s="86"/>
      <c r="H39" s="87"/>
    </row>
    <row r="40" spans="1:8" ht="15" customHeight="1">
      <c r="A40" s="73">
        <v>38</v>
      </c>
      <c r="B40" s="97"/>
      <c r="C40" s="95"/>
      <c r="D40" s="95"/>
      <c r="E40" s="95"/>
      <c r="F40" s="95"/>
      <c r="G40" s="95"/>
      <c r="H40" s="87"/>
    </row>
    <row r="41" spans="1:8" ht="21" customHeight="1">
      <c r="A41" s="73">
        <v>39</v>
      </c>
      <c r="B41" s="78" t="s">
        <v>280</v>
      </c>
      <c r="C41" s="86"/>
      <c r="D41" s="86"/>
      <c r="E41" s="86"/>
      <c r="F41" s="86"/>
      <c r="G41" s="86"/>
      <c r="H41" s="87"/>
    </row>
    <row r="42" spans="1:8" ht="21.75" customHeight="1">
      <c r="A42" s="73">
        <v>40</v>
      </c>
      <c r="B42" s="76" t="s">
        <v>281</v>
      </c>
      <c r="C42" s="88"/>
      <c r="D42" s="88"/>
      <c r="E42" s="88"/>
      <c r="F42" s="88"/>
      <c r="G42" s="88"/>
      <c r="H42" s="87"/>
    </row>
    <row r="43" spans="1:8" ht="28.5" customHeight="1">
      <c r="A43" s="73">
        <v>41</v>
      </c>
      <c r="B43" s="76" t="s">
        <v>282</v>
      </c>
      <c r="C43" s="88"/>
      <c r="D43" s="88"/>
      <c r="E43" s="88"/>
      <c r="F43" s="88"/>
      <c r="G43" s="88"/>
      <c r="H43" s="87"/>
    </row>
    <row r="44" spans="1:8" ht="31.5" customHeight="1">
      <c r="A44" s="73">
        <v>42</v>
      </c>
      <c r="B44" s="76" t="s">
        <v>283</v>
      </c>
      <c r="C44" s="88"/>
      <c r="D44" s="88"/>
      <c r="E44" s="88"/>
      <c r="F44" s="88"/>
      <c r="G44" s="88"/>
      <c r="H44" s="87"/>
    </row>
    <row r="45" spans="1:8" ht="15" customHeight="1">
      <c r="A45" s="73">
        <v>43</v>
      </c>
      <c r="B45" s="76" t="s">
        <v>284</v>
      </c>
      <c r="C45" s="88"/>
      <c r="D45" s="88"/>
      <c r="E45" s="88"/>
      <c r="F45" s="88"/>
      <c r="G45" s="88"/>
      <c r="H45" s="87"/>
    </row>
    <row r="46" spans="1:8" ht="15" customHeight="1">
      <c r="A46" s="73">
        <v>44</v>
      </c>
      <c r="B46" s="76" t="s">
        <v>285</v>
      </c>
      <c r="C46" s="88"/>
      <c r="D46" s="88"/>
      <c r="E46" s="88"/>
      <c r="F46" s="88"/>
      <c r="G46" s="88"/>
      <c r="H46" s="87"/>
    </row>
    <row r="47" spans="1:8" ht="15" customHeight="1">
      <c r="A47" s="73">
        <v>45</v>
      </c>
      <c r="B47" s="76" t="s">
        <v>286</v>
      </c>
      <c r="C47" s="88"/>
      <c r="D47" s="88"/>
      <c r="E47" s="88"/>
      <c r="F47" s="88"/>
      <c r="G47" s="88"/>
      <c r="H47" s="87"/>
    </row>
    <row r="48" spans="1:8" s="57" customFormat="1" ht="15" customHeight="1">
      <c r="A48" s="98"/>
      <c r="B48" s="99"/>
      <c r="C48" s="100"/>
      <c r="D48" s="100"/>
      <c r="E48" s="100"/>
      <c r="F48" s="100"/>
      <c r="G48" s="100"/>
      <c r="H48" s="101"/>
    </row>
    <row r="49" spans="1:8" ht="15" customHeight="1">
      <c r="A49" s="71"/>
      <c r="B49" s="72" t="s">
        <v>230</v>
      </c>
      <c r="C49" s="84" t="s">
        <v>231</v>
      </c>
      <c r="D49" s="84" t="s">
        <v>232</v>
      </c>
      <c r="E49" s="71" t="s">
        <v>345</v>
      </c>
      <c r="F49" s="71" t="s">
        <v>346</v>
      </c>
      <c r="G49" s="71" t="s">
        <v>347</v>
      </c>
      <c r="H49" s="71" t="s">
        <v>347</v>
      </c>
    </row>
    <row r="50" spans="1:8" ht="36.75" customHeight="1">
      <c r="A50" s="73" t="s">
        <v>233</v>
      </c>
      <c r="B50" s="74" t="s">
        <v>234</v>
      </c>
      <c r="C50" s="85" t="s">
        <v>235</v>
      </c>
      <c r="D50" s="85" t="s">
        <v>236</v>
      </c>
      <c r="E50" s="75" t="s">
        <v>348</v>
      </c>
      <c r="F50" s="75" t="s">
        <v>349</v>
      </c>
      <c r="G50" s="75" t="s">
        <v>350</v>
      </c>
      <c r="H50" s="75" t="s">
        <v>364</v>
      </c>
    </row>
    <row r="51" spans="1:8" ht="31.5" customHeight="1">
      <c r="A51" s="72">
        <v>46</v>
      </c>
      <c r="B51" s="78" t="s">
        <v>287</v>
      </c>
      <c r="C51" s="86"/>
      <c r="D51" s="86"/>
      <c r="E51" s="86"/>
      <c r="F51" s="86"/>
      <c r="G51" s="86"/>
      <c r="H51" s="87"/>
    </row>
    <row r="52" spans="1:8" ht="15" customHeight="1">
      <c r="A52" s="73">
        <v>47</v>
      </c>
      <c r="B52" s="76" t="s">
        <v>288</v>
      </c>
      <c r="C52" s="88"/>
      <c r="D52" s="88"/>
      <c r="E52" s="88"/>
      <c r="F52" s="88"/>
      <c r="G52" s="88"/>
      <c r="H52" s="87"/>
    </row>
    <row r="53" spans="1:8" ht="15" customHeight="1">
      <c r="A53" s="73">
        <v>48</v>
      </c>
      <c r="B53" s="78" t="s">
        <v>289</v>
      </c>
      <c r="C53" s="86"/>
      <c r="D53" s="86"/>
      <c r="E53" s="86"/>
      <c r="F53" s="86"/>
      <c r="G53" s="86"/>
      <c r="H53" s="87"/>
    </row>
    <row r="54" spans="1:8" ht="23.25" customHeight="1">
      <c r="A54" s="73">
        <v>49</v>
      </c>
      <c r="B54" s="76" t="s">
        <v>290</v>
      </c>
      <c r="C54" s="88"/>
      <c r="D54" s="88"/>
      <c r="E54" s="88"/>
      <c r="F54" s="88"/>
      <c r="G54" s="88"/>
      <c r="H54" s="87"/>
    </row>
    <row r="55" spans="1:8" ht="15" customHeight="1">
      <c r="A55" s="73">
        <v>50</v>
      </c>
      <c r="B55" s="76" t="s">
        <v>291</v>
      </c>
      <c r="C55" s="88"/>
      <c r="D55" s="88"/>
      <c r="E55" s="88"/>
      <c r="F55" s="88"/>
      <c r="G55" s="88"/>
      <c r="H55" s="87"/>
    </row>
    <row r="56" spans="1:8" ht="15" customHeight="1">
      <c r="A56" s="73">
        <v>51</v>
      </c>
      <c r="B56" s="76" t="s">
        <v>292</v>
      </c>
      <c r="C56" s="95"/>
      <c r="D56" s="95"/>
      <c r="E56" s="88"/>
      <c r="F56" s="88"/>
      <c r="G56" s="88"/>
      <c r="H56" s="87"/>
    </row>
    <row r="57" spans="1:8" ht="15" customHeight="1">
      <c r="A57" s="73"/>
      <c r="B57" s="94"/>
      <c r="C57" s="95"/>
      <c r="D57" s="95"/>
      <c r="E57" s="95"/>
      <c r="F57" s="95"/>
      <c r="G57" s="95"/>
      <c r="H57" s="87"/>
    </row>
    <row r="58" spans="1:8" ht="15" customHeight="1">
      <c r="A58" s="73">
        <v>52</v>
      </c>
      <c r="B58" s="96" t="s">
        <v>293</v>
      </c>
      <c r="C58" s="86"/>
      <c r="D58" s="86"/>
      <c r="E58" s="86"/>
      <c r="F58" s="86"/>
      <c r="G58" s="86"/>
      <c r="H58" s="87"/>
    </row>
    <row r="59" spans="1:8" ht="15" customHeight="1">
      <c r="A59" s="71">
        <v>53</v>
      </c>
      <c r="B59" s="102" t="s">
        <v>294</v>
      </c>
      <c r="C59" s="86">
        <v>3010</v>
      </c>
      <c r="D59" s="86">
        <v>2968</v>
      </c>
      <c r="E59" s="86">
        <v>2968</v>
      </c>
      <c r="F59" s="86">
        <v>2968</v>
      </c>
      <c r="G59" s="86">
        <v>3451</v>
      </c>
      <c r="H59" s="87">
        <f>G59/E59</f>
        <v>1.1627358490566038</v>
      </c>
    </row>
    <row r="60" spans="1:8" ht="15" customHeight="1">
      <c r="A60" s="71">
        <v>54</v>
      </c>
      <c r="B60" s="102" t="s">
        <v>247</v>
      </c>
      <c r="C60" s="86">
        <v>49170</v>
      </c>
      <c r="D60" s="86">
        <v>50812</v>
      </c>
      <c r="E60" s="86">
        <v>50877</v>
      </c>
      <c r="F60" s="86">
        <v>51017</v>
      </c>
      <c r="G60" s="86">
        <v>51834</v>
      </c>
      <c r="H60" s="87">
        <f>G60/E60</f>
        <v>1.0188100713485464</v>
      </c>
    </row>
    <row r="61" spans="1:8" ht="15" customHeight="1">
      <c r="A61" s="73">
        <v>55</v>
      </c>
      <c r="B61" s="78" t="s">
        <v>295</v>
      </c>
      <c r="C61" s="88"/>
      <c r="D61" s="88"/>
      <c r="E61" s="88"/>
      <c r="F61" s="88"/>
      <c r="G61" s="88"/>
      <c r="H61" s="87"/>
    </row>
    <row r="62" spans="1:8" ht="15" customHeight="1">
      <c r="A62" s="71">
        <v>56</v>
      </c>
      <c r="B62" s="94" t="s">
        <v>296</v>
      </c>
      <c r="C62" s="86"/>
      <c r="D62" s="86"/>
      <c r="E62" s="86"/>
      <c r="F62" s="86"/>
      <c r="G62" s="86"/>
      <c r="H62" s="87"/>
    </row>
    <row r="63" spans="1:8" ht="15" customHeight="1">
      <c r="A63" s="71"/>
      <c r="B63" s="97"/>
      <c r="C63" s="88"/>
      <c r="D63" s="88"/>
      <c r="E63" s="88"/>
      <c r="F63" s="88"/>
      <c r="G63" s="88"/>
      <c r="H63" s="87"/>
    </row>
    <row r="64" spans="1:8" ht="15" customHeight="1">
      <c r="A64" s="71">
        <v>57</v>
      </c>
      <c r="B64" s="78" t="s">
        <v>297</v>
      </c>
      <c r="C64" s="86"/>
      <c r="D64" s="86"/>
      <c r="E64" s="86"/>
      <c r="F64" s="86"/>
      <c r="G64" s="86"/>
      <c r="H64" s="87"/>
    </row>
    <row r="65" spans="1:8" ht="15" customHeight="1">
      <c r="A65" s="71">
        <v>58</v>
      </c>
      <c r="B65" s="78" t="s">
        <v>298</v>
      </c>
      <c r="C65" s="86"/>
      <c r="D65" s="86"/>
      <c r="E65" s="86"/>
      <c r="F65" s="86"/>
      <c r="G65" s="86"/>
      <c r="H65" s="87"/>
    </row>
    <row r="66" spans="1:8" ht="15" customHeight="1">
      <c r="A66" s="71">
        <v>59</v>
      </c>
      <c r="B66" s="78" t="s">
        <v>299</v>
      </c>
      <c r="C66" s="86"/>
      <c r="D66" s="86"/>
      <c r="E66" s="86"/>
      <c r="F66" s="86"/>
      <c r="G66" s="86"/>
      <c r="H66" s="87"/>
    </row>
    <row r="67" spans="1:8" ht="15" customHeight="1">
      <c r="A67" s="71">
        <f>A66+1</f>
        <v>60</v>
      </c>
      <c r="B67" s="78" t="s">
        <v>300</v>
      </c>
      <c r="C67" s="86"/>
      <c r="D67" s="86"/>
      <c r="E67" s="86"/>
      <c r="F67" s="86"/>
      <c r="G67" s="86"/>
      <c r="H67" s="87"/>
    </row>
    <row r="68" spans="1:8" ht="15" customHeight="1">
      <c r="A68" s="71"/>
      <c r="B68" s="76"/>
      <c r="C68" s="88"/>
      <c r="D68" s="88"/>
      <c r="E68" s="88"/>
      <c r="F68" s="88"/>
      <c r="G68" s="88"/>
      <c r="H68" s="87"/>
    </row>
    <row r="69" spans="1:8" ht="21" customHeight="1">
      <c r="A69" s="71">
        <v>61</v>
      </c>
      <c r="B69" s="82" t="s">
        <v>301</v>
      </c>
      <c r="C69" s="79">
        <v>52380</v>
      </c>
      <c r="D69" s="79">
        <v>53980</v>
      </c>
      <c r="E69" s="79">
        <v>55006</v>
      </c>
      <c r="F69" s="79">
        <v>55006</v>
      </c>
      <c r="G69" s="79">
        <v>55485</v>
      </c>
      <c r="H69" s="87">
        <f>G69/E69</f>
        <v>1.0087081409300804</v>
      </c>
    </row>
    <row r="70" spans="1:8" ht="12.75">
      <c r="A70" s="103"/>
      <c r="B70" s="104"/>
      <c r="C70" s="105"/>
      <c r="D70" s="105"/>
      <c r="E70" s="105"/>
      <c r="F70" s="105"/>
      <c r="G70" s="105"/>
      <c r="H70" s="106"/>
    </row>
  </sheetData>
  <sheetProtection/>
  <mergeCells count="3">
    <mergeCell ref="A3:H3"/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J1"/>
    </sheetView>
  </sheetViews>
  <sheetFormatPr defaultColWidth="0" defaultRowHeight="12.75"/>
  <cols>
    <col min="1" max="1" width="4.125" style="0" customWidth="1"/>
    <col min="2" max="2" width="53.375" style="0" customWidth="1"/>
    <col min="3" max="3" width="16.00390625" style="0" customWidth="1"/>
    <col min="4" max="4" width="12.00390625" style="0" customWidth="1"/>
    <col min="5" max="10" width="9.125" style="0" hidden="1" customWidth="1"/>
    <col min="11" max="221" width="9.125" style="0" customWidth="1"/>
    <col min="222" max="16384" width="0" style="0" hidden="1" customWidth="1"/>
  </cols>
  <sheetData>
    <row r="1" spans="1:10" s="412" customFormat="1" ht="12.75">
      <c r="A1" s="348" t="s">
        <v>511</v>
      </c>
      <c r="B1" s="348"/>
      <c r="C1" s="348"/>
      <c r="D1" s="348"/>
      <c r="E1" s="348"/>
      <c r="F1" s="348"/>
      <c r="G1" s="411"/>
      <c r="H1" s="411"/>
      <c r="I1" s="411"/>
      <c r="J1" s="411"/>
    </row>
    <row r="2" spans="1:6" ht="15.75" customHeight="1">
      <c r="A2" s="348"/>
      <c r="B2" s="348"/>
      <c r="C2" s="348"/>
      <c r="D2" s="348"/>
      <c r="E2" s="348"/>
      <c r="F2" s="348"/>
    </row>
    <row r="3" ht="15.75">
      <c r="B3" s="347" t="s">
        <v>192</v>
      </c>
    </row>
    <row r="4" ht="15.75">
      <c r="B4" s="346" t="s">
        <v>368</v>
      </c>
    </row>
    <row r="5" ht="12.75">
      <c r="B5" s="67"/>
    </row>
    <row r="6" spans="1:8" ht="16.5" customHeight="1">
      <c r="A6" s="355" t="s">
        <v>0</v>
      </c>
      <c r="B6" s="352"/>
      <c r="C6" s="352"/>
      <c r="D6" s="352"/>
      <c r="E6" s="352"/>
      <c r="F6" s="352"/>
      <c r="G6" s="352"/>
      <c r="H6" s="352"/>
    </row>
    <row r="7" spans="1:8" ht="51" customHeight="1">
      <c r="A7" s="174"/>
      <c r="B7" s="176" t="s">
        <v>145</v>
      </c>
      <c r="C7" s="177" t="s">
        <v>501</v>
      </c>
      <c r="D7" s="177" t="s">
        <v>512</v>
      </c>
      <c r="E7" s="150"/>
      <c r="F7" s="150"/>
      <c r="G7" s="177" t="s">
        <v>501</v>
      </c>
      <c r="H7" s="177" t="s">
        <v>507</v>
      </c>
    </row>
    <row r="8" spans="1:8" ht="12.75">
      <c r="A8" s="175">
        <v>1</v>
      </c>
      <c r="B8" s="138" t="s">
        <v>444</v>
      </c>
      <c r="C8" s="149">
        <v>6550</v>
      </c>
      <c r="D8" s="149">
        <v>6650</v>
      </c>
      <c r="E8" s="179"/>
      <c r="F8" s="179"/>
      <c r="G8" s="149">
        <v>6550</v>
      </c>
      <c r="H8" s="149">
        <v>6650</v>
      </c>
    </row>
    <row r="9" spans="1:8" ht="12.75">
      <c r="A9" s="175"/>
      <c r="B9" s="138" t="s">
        <v>445</v>
      </c>
      <c r="C9" s="149">
        <v>1900</v>
      </c>
      <c r="D9" s="149">
        <v>1900</v>
      </c>
      <c r="E9" s="179"/>
      <c r="F9" s="179"/>
      <c r="G9" s="149">
        <v>1900</v>
      </c>
      <c r="H9" s="149">
        <v>1900</v>
      </c>
    </row>
    <row r="10" spans="1:8" ht="12.75">
      <c r="A10" s="175"/>
      <c r="B10" s="138" t="s">
        <v>446</v>
      </c>
      <c r="C10" s="149">
        <v>350</v>
      </c>
      <c r="D10" s="149">
        <v>350</v>
      </c>
      <c r="E10" s="179"/>
      <c r="F10" s="179"/>
      <c r="G10" s="149">
        <v>350</v>
      </c>
      <c r="H10" s="149">
        <v>350</v>
      </c>
    </row>
    <row r="11" spans="1:8" ht="12.75">
      <c r="A11" s="175"/>
      <c r="B11" s="138" t="s">
        <v>447</v>
      </c>
      <c r="C11" s="149">
        <v>2200</v>
      </c>
      <c r="D11" s="149">
        <v>2200</v>
      </c>
      <c r="E11" s="179"/>
      <c r="F11" s="179"/>
      <c r="G11" s="149">
        <v>2200</v>
      </c>
      <c r="H11" s="149">
        <v>2200</v>
      </c>
    </row>
    <row r="12" spans="1:8" ht="12.75">
      <c r="A12" s="175"/>
      <c r="B12" s="138" t="s">
        <v>448</v>
      </c>
      <c r="C12" s="149">
        <v>350</v>
      </c>
      <c r="D12" s="149">
        <v>350</v>
      </c>
      <c r="E12" s="179"/>
      <c r="F12" s="179"/>
      <c r="G12" s="149">
        <v>350</v>
      </c>
      <c r="H12" s="149">
        <v>350</v>
      </c>
    </row>
    <row r="13" spans="1:8" ht="12.75">
      <c r="A13" s="175"/>
      <c r="B13" s="138" t="s">
        <v>449</v>
      </c>
      <c r="C13" s="149">
        <v>350</v>
      </c>
      <c r="D13" s="149">
        <v>350</v>
      </c>
      <c r="E13" s="179"/>
      <c r="F13" s="179"/>
      <c r="G13" s="149">
        <v>350</v>
      </c>
      <c r="H13" s="149">
        <v>350</v>
      </c>
    </row>
    <row r="14" spans="1:8" ht="12.75">
      <c r="A14" s="175"/>
      <c r="B14" s="138" t="s">
        <v>450</v>
      </c>
      <c r="C14" s="149">
        <v>350</v>
      </c>
      <c r="D14" s="149">
        <v>350</v>
      </c>
      <c r="E14" s="179"/>
      <c r="F14" s="179"/>
      <c r="G14" s="149">
        <v>350</v>
      </c>
      <c r="H14" s="149">
        <v>350</v>
      </c>
    </row>
    <row r="15" spans="1:8" ht="12.75">
      <c r="A15" s="175"/>
      <c r="B15" s="138" t="s">
        <v>451</v>
      </c>
      <c r="C15" s="149">
        <v>350</v>
      </c>
      <c r="D15" s="149">
        <v>350</v>
      </c>
      <c r="E15" s="179"/>
      <c r="F15" s="179"/>
      <c r="G15" s="149">
        <v>350</v>
      </c>
      <c r="H15" s="149">
        <v>350</v>
      </c>
    </row>
    <row r="16" spans="1:8" ht="12.75">
      <c r="A16" s="175"/>
      <c r="B16" s="138" t="s">
        <v>452</v>
      </c>
      <c r="C16" s="149">
        <v>350</v>
      </c>
      <c r="D16" s="149">
        <v>350</v>
      </c>
      <c r="E16" s="179"/>
      <c r="F16" s="179"/>
      <c r="G16" s="149">
        <v>350</v>
      </c>
      <c r="H16" s="149">
        <v>350</v>
      </c>
    </row>
    <row r="17" spans="1:8" ht="12.75">
      <c r="A17" s="175"/>
      <c r="B17" s="138" t="s">
        <v>453</v>
      </c>
      <c r="C17" s="149">
        <v>350</v>
      </c>
      <c r="D17" s="149">
        <v>350</v>
      </c>
      <c r="E17" s="179"/>
      <c r="F17" s="179"/>
      <c r="G17" s="149">
        <v>350</v>
      </c>
      <c r="H17" s="149">
        <v>350</v>
      </c>
    </row>
    <row r="18" spans="1:8" ht="12.75">
      <c r="A18" s="175"/>
      <c r="B18" s="138" t="s">
        <v>509</v>
      </c>
      <c r="C18" s="149"/>
      <c r="D18" s="149">
        <v>50</v>
      </c>
      <c r="E18" s="179"/>
      <c r="F18" s="179"/>
      <c r="G18" s="149"/>
      <c r="H18" s="149">
        <v>50</v>
      </c>
    </row>
    <row r="19" spans="1:8" ht="12.75">
      <c r="A19" s="175"/>
      <c r="B19" s="138" t="s">
        <v>510</v>
      </c>
      <c r="C19" s="149"/>
      <c r="D19" s="149">
        <v>50</v>
      </c>
      <c r="E19" s="179"/>
      <c r="F19" s="179"/>
      <c r="G19" s="149"/>
      <c r="H19" s="149">
        <v>50</v>
      </c>
    </row>
    <row r="20" spans="1:8" ht="12.75">
      <c r="A20" s="174">
        <v>2</v>
      </c>
      <c r="B20" s="178" t="s">
        <v>193</v>
      </c>
      <c r="C20" s="149">
        <v>162434</v>
      </c>
      <c r="D20" s="149">
        <v>162434</v>
      </c>
      <c r="E20" s="179"/>
      <c r="F20" s="179"/>
      <c r="G20" s="149">
        <v>162434</v>
      </c>
      <c r="H20" s="149">
        <v>162434</v>
      </c>
    </row>
    <row r="21" spans="1:8" ht="12.75">
      <c r="A21" s="174">
        <v>3</v>
      </c>
      <c r="B21" s="178" t="s">
        <v>194</v>
      </c>
      <c r="C21" s="149">
        <v>1970</v>
      </c>
      <c r="D21" s="149">
        <v>1970</v>
      </c>
      <c r="E21" s="179"/>
      <c r="F21" s="179"/>
      <c r="G21" s="149">
        <v>1970</v>
      </c>
      <c r="H21" s="149">
        <v>1970</v>
      </c>
    </row>
    <row r="22" spans="1:8" ht="12.75">
      <c r="A22" s="174">
        <v>4</v>
      </c>
      <c r="B22" s="178" t="s">
        <v>397</v>
      </c>
      <c r="C22" s="149">
        <v>270</v>
      </c>
      <c r="D22" s="149">
        <v>270</v>
      </c>
      <c r="E22" s="179"/>
      <c r="F22" s="179"/>
      <c r="G22" s="149">
        <v>270</v>
      </c>
      <c r="H22" s="149">
        <v>270</v>
      </c>
    </row>
    <row r="23" spans="1:8" ht="12.75">
      <c r="A23" s="174"/>
      <c r="B23" s="178" t="s">
        <v>396</v>
      </c>
      <c r="C23" s="149">
        <v>0</v>
      </c>
      <c r="D23" s="149">
        <v>0</v>
      </c>
      <c r="E23" s="179"/>
      <c r="F23" s="179"/>
      <c r="G23" s="149">
        <v>0</v>
      </c>
      <c r="H23" s="149">
        <v>0</v>
      </c>
    </row>
    <row r="24" spans="1:8" ht="16.5" customHeight="1">
      <c r="A24" s="343">
        <v>4</v>
      </c>
      <c r="B24" s="344" t="s">
        <v>146</v>
      </c>
      <c r="C24" s="345">
        <f>SUM(C8+C20+C21+C22)</f>
        <v>171224</v>
      </c>
      <c r="D24" s="345">
        <f>SUM(D8+D20+D21+D22)</f>
        <v>171324</v>
      </c>
      <c r="E24" s="345">
        <f>SUM(E8+E20+E21)</f>
        <v>0</v>
      </c>
      <c r="F24" s="345">
        <f>SUM(F8+F20+F21)</f>
        <v>0</v>
      </c>
      <c r="G24" s="345">
        <f>SUM(G8+G20+G21+G22)</f>
        <v>171224</v>
      </c>
      <c r="H24" s="345">
        <f>SUM(H8+H20+H21+H22)</f>
        <v>171324</v>
      </c>
    </row>
  </sheetData>
  <sheetProtection selectLockedCells="1" selectUnlockedCells="1"/>
  <mergeCells count="3">
    <mergeCell ref="A1:J1"/>
    <mergeCell ref="A2:F2"/>
    <mergeCell ref="A6:H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2.625" style="1" customWidth="1"/>
    <col min="2" max="2" width="6.00390625" style="1" customWidth="1"/>
    <col min="3" max="3" width="13.75390625" style="1" customWidth="1"/>
    <col min="4" max="4" width="8.25390625" style="1" customWidth="1"/>
    <col min="5" max="7" width="9.375" style="1" customWidth="1"/>
    <col min="8" max="8" width="11.00390625" style="1" customWidth="1"/>
    <col min="9" max="9" width="7.25390625" style="1" customWidth="1"/>
    <col min="10" max="10" width="8.125" style="1" customWidth="1"/>
    <col min="11" max="13" width="9.25390625" style="1" customWidth="1"/>
    <col min="14" max="14" width="8.25390625" style="1" customWidth="1"/>
    <col min="15" max="15" width="10.375" style="1" customWidth="1"/>
    <col min="16" max="16" width="7.625" style="1" customWidth="1"/>
    <col min="17" max="19" width="9.00390625" style="1" customWidth="1"/>
    <col min="20" max="20" width="8.125" style="1" customWidth="1"/>
    <col min="21" max="21" width="9.125" style="1" customWidth="1"/>
    <col min="22" max="22" width="7.875" style="1" customWidth="1"/>
    <col min="23" max="25" width="9.25390625" style="1" customWidth="1"/>
    <col min="26" max="26" width="7.875" style="1" customWidth="1"/>
    <col min="27" max="27" width="10.125" style="1" customWidth="1"/>
    <col min="28" max="28" width="7.00390625" style="1" customWidth="1"/>
    <col min="29" max="31" width="7.125" style="1" customWidth="1"/>
    <col min="32" max="32" width="7.75390625" style="1" customWidth="1"/>
    <col min="33" max="33" width="6.375" style="1" customWidth="1"/>
    <col min="34" max="36" width="8.00390625" style="1" customWidth="1"/>
    <col min="37" max="37" width="6.375" style="1" customWidth="1"/>
    <col min="38" max="38" width="9.25390625" style="1" customWidth="1"/>
    <col min="39" max="39" width="7.25390625" style="1" customWidth="1"/>
    <col min="40" max="40" width="6.25390625" style="1" customWidth="1"/>
    <col min="41" max="43" width="6.75390625" style="1" customWidth="1"/>
    <col min="44" max="44" width="6.125" style="1" customWidth="1"/>
    <col min="45" max="45" width="9.875" style="1" customWidth="1"/>
    <col min="46" max="16384" width="9.125" style="1" customWidth="1"/>
  </cols>
  <sheetData>
    <row r="1" spans="1:12" s="412" customFormat="1" ht="12.75">
      <c r="A1" s="348" t="s">
        <v>520</v>
      </c>
      <c r="B1" s="348"/>
      <c r="C1" s="348"/>
      <c r="D1" s="348"/>
      <c r="E1" s="348"/>
      <c r="F1" s="348"/>
      <c r="G1" s="348"/>
      <c r="H1" s="348"/>
      <c r="I1" s="411"/>
      <c r="J1" s="411"/>
      <c r="K1" s="411"/>
      <c r="L1" s="411"/>
    </row>
    <row r="2" spans="1:13" ht="10.5" customHeight="1">
      <c r="A2" s="363" t="s">
        <v>394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2" thickBo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7" ht="13.5" thickBot="1">
      <c r="A4" s="366" t="s">
        <v>197</v>
      </c>
      <c r="B4" s="107"/>
      <c r="C4" s="107"/>
      <c r="D4" s="356"/>
      <c r="E4" s="357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2"/>
    </row>
    <row r="5" spans="1:17" ht="24" customHeight="1" thickBot="1">
      <c r="A5" s="367"/>
      <c r="B5" s="108" t="s">
        <v>198</v>
      </c>
      <c r="C5" s="108" t="s">
        <v>200</v>
      </c>
      <c r="D5" s="356" t="s">
        <v>149</v>
      </c>
      <c r="E5" s="357"/>
      <c r="F5" s="356" t="s">
        <v>201</v>
      </c>
      <c r="G5" s="357"/>
      <c r="H5" s="356" t="s">
        <v>513</v>
      </c>
      <c r="I5" s="357"/>
      <c r="J5" s="356" t="s">
        <v>239</v>
      </c>
      <c r="K5" s="357"/>
      <c r="L5" s="361" t="s">
        <v>514</v>
      </c>
      <c r="M5" s="362"/>
      <c r="N5" s="356" t="s">
        <v>515</v>
      </c>
      <c r="O5" s="357"/>
      <c r="P5" s="356" t="s">
        <v>516</v>
      </c>
      <c r="Q5" s="357"/>
    </row>
    <row r="6" spans="1:17" ht="57.75" customHeight="1" thickBot="1">
      <c r="A6" s="367"/>
      <c r="B6" s="108" t="s">
        <v>199</v>
      </c>
      <c r="C6" s="109"/>
      <c r="D6" s="108" t="s">
        <v>395</v>
      </c>
      <c r="E6" s="188" t="s">
        <v>517</v>
      </c>
      <c r="F6" s="185" t="s">
        <v>395</v>
      </c>
      <c r="G6" s="188" t="s">
        <v>517</v>
      </c>
      <c r="H6" s="185" t="s">
        <v>395</v>
      </c>
      <c r="I6" s="188" t="s">
        <v>517</v>
      </c>
      <c r="J6" s="185" t="s">
        <v>395</v>
      </c>
      <c r="K6" s="188" t="s">
        <v>517</v>
      </c>
      <c r="L6" s="185" t="s">
        <v>395</v>
      </c>
      <c r="M6" s="188" t="s">
        <v>517</v>
      </c>
      <c r="N6" s="185" t="s">
        <v>395</v>
      </c>
      <c r="O6" s="188" t="s">
        <v>517</v>
      </c>
      <c r="P6" s="185" t="s">
        <v>395</v>
      </c>
      <c r="Q6" s="186" t="s">
        <v>517</v>
      </c>
    </row>
    <row r="7" spans="1:17" ht="12" customHeight="1" hidden="1" thickBot="1">
      <c r="A7" s="368"/>
      <c r="B7" s="110"/>
      <c r="C7" s="110"/>
      <c r="D7" s="111"/>
      <c r="E7" s="111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70"/>
    </row>
    <row r="8" spans="1:17" ht="24" customHeight="1" thickBot="1" thickTop="1">
      <c r="A8" s="112" t="s">
        <v>150</v>
      </c>
      <c r="B8" s="112">
        <v>11130</v>
      </c>
      <c r="C8" s="112" t="s">
        <v>202</v>
      </c>
      <c r="D8" s="133">
        <f aca="true" t="shared" si="0" ref="D8:E32">F8+H8+J8+N8+P8</f>
        <v>36265</v>
      </c>
      <c r="E8" s="133">
        <f t="shared" si="0"/>
        <v>37696</v>
      </c>
      <c r="F8" s="120">
        <v>13947</v>
      </c>
      <c r="G8" s="120">
        <v>13947</v>
      </c>
      <c r="H8" s="114">
        <v>3183</v>
      </c>
      <c r="I8" s="114">
        <v>3183</v>
      </c>
      <c r="J8" s="131">
        <v>10395</v>
      </c>
      <c r="K8" s="418">
        <v>11776</v>
      </c>
      <c r="L8" s="114"/>
      <c r="M8" s="114"/>
      <c r="N8" s="114">
        <v>8740</v>
      </c>
      <c r="O8" s="418">
        <v>8790</v>
      </c>
      <c r="P8" s="114"/>
      <c r="Q8" s="132"/>
    </row>
    <row r="9" spans="1:17" ht="24" customHeight="1" thickBot="1">
      <c r="A9" s="115" t="s">
        <v>151</v>
      </c>
      <c r="B9" s="116">
        <v>13320</v>
      </c>
      <c r="C9" s="116" t="s">
        <v>203</v>
      </c>
      <c r="D9" s="133">
        <f t="shared" si="0"/>
        <v>305</v>
      </c>
      <c r="E9" s="133">
        <f t="shared" si="0"/>
        <v>305</v>
      </c>
      <c r="F9" s="114"/>
      <c r="G9" s="114"/>
      <c r="H9" s="114"/>
      <c r="I9" s="114"/>
      <c r="J9" s="114">
        <v>305</v>
      </c>
      <c r="K9" s="114">
        <v>305</v>
      </c>
      <c r="L9" s="114"/>
      <c r="M9" s="114"/>
      <c r="N9" s="114"/>
      <c r="O9" s="418"/>
      <c r="P9" s="114"/>
      <c r="Q9" s="120"/>
    </row>
    <row r="10" spans="1:17" ht="24" customHeight="1" thickBot="1">
      <c r="A10" s="115" t="s">
        <v>152</v>
      </c>
      <c r="B10" s="116">
        <v>11350</v>
      </c>
      <c r="C10" s="116" t="s">
        <v>204</v>
      </c>
      <c r="D10" s="133">
        <f t="shared" si="0"/>
        <v>2215</v>
      </c>
      <c r="E10" s="133">
        <f t="shared" si="0"/>
        <v>2215</v>
      </c>
      <c r="F10" s="114"/>
      <c r="G10" s="114"/>
      <c r="H10" s="114"/>
      <c r="I10" s="114"/>
      <c r="J10" s="114">
        <v>2215</v>
      </c>
      <c r="K10" s="114">
        <v>2215</v>
      </c>
      <c r="L10" s="114"/>
      <c r="M10" s="114"/>
      <c r="N10" s="114"/>
      <c r="O10" s="418"/>
      <c r="P10" s="114"/>
      <c r="Q10" s="114"/>
    </row>
    <row r="11" spans="1:17" ht="24" customHeight="1" thickBot="1">
      <c r="A11" s="115" t="s">
        <v>153</v>
      </c>
      <c r="B11" s="116">
        <v>32020</v>
      </c>
      <c r="C11" s="116" t="s">
        <v>205</v>
      </c>
      <c r="D11" s="133">
        <f t="shared" si="0"/>
        <v>127</v>
      </c>
      <c r="E11" s="133">
        <f t="shared" si="0"/>
        <v>127</v>
      </c>
      <c r="F11" s="114"/>
      <c r="G11" s="114"/>
      <c r="H11" s="114"/>
      <c r="I11" s="114"/>
      <c r="J11" s="114">
        <v>127</v>
      </c>
      <c r="K11" s="114">
        <v>127</v>
      </c>
      <c r="L11" s="114"/>
      <c r="M11" s="114"/>
      <c r="N11" s="114"/>
      <c r="O11" s="418"/>
      <c r="P11" s="114"/>
      <c r="Q11" s="114"/>
    </row>
    <row r="12" spans="1:17" ht="24" customHeight="1" thickBot="1">
      <c r="A12" s="115" t="s">
        <v>154</v>
      </c>
      <c r="B12" s="116">
        <v>41231</v>
      </c>
      <c r="C12" s="116" t="s">
        <v>183</v>
      </c>
      <c r="D12" s="133">
        <f t="shared" si="0"/>
        <v>54299</v>
      </c>
      <c r="E12" s="133">
        <f t="shared" si="0"/>
        <v>54299</v>
      </c>
      <c r="F12" s="114">
        <v>37926</v>
      </c>
      <c r="G12" s="114">
        <v>37926</v>
      </c>
      <c r="H12" s="114">
        <v>4308</v>
      </c>
      <c r="I12" s="114">
        <v>4308</v>
      </c>
      <c r="J12" s="131">
        <v>12065</v>
      </c>
      <c r="K12" s="131">
        <v>12065</v>
      </c>
      <c r="L12" s="114"/>
      <c r="M12" s="114"/>
      <c r="N12" s="114"/>
      <c r="O12" s="418"/>
      <c r="P12" s="114"/>
      <c r="Q12" s="114"/>
    </row>
    <row r="13" spans="1:17" ht="24" customHeight="1" thickBot="1">
      <c r="A13" s="115" t="s">
        <v>155</v>
      </c>
      <c r="B13" s="116">
        <v>45160</v>
      </c>
      <c r="C13" s="116" t="s">
        <v>206</v>
      </c>
      <c r="D13" s="133">
        <f t="shared" si="0"/>
        <v>25</v>
      </c>
      <c r="E13" s="133">
        <f t="shared" si="0"/>
        <v>25</v>
      </c>
      <c r="F13" s="114"/>
      <c r="G13" s="114"/>
      <c r="H13" s="114"/>
      <c r="I13" s="114"/>
      <c r="J13" s="114">
        <v>25</v>
      </c>
      <c r="K13" s="114">
        <v>25</v>
      </c>
      <c r="L13" s="114"/>
      <c r="M13" s="114"/>
      <c r="N13" s="114"/>
      <c r="O13" s="418"/>
      <c r="P13" s="114"/>
      <c r="Q13" s="114"/>
    </row>
    <row r="14" spans="1:17" ht="24" customHeight="1" thickBot="1">
      <c r="A14" s="115" t="s">
        <v>156</v>
      </c>
      <c r="B14" s="116">
        <v>51040</v>
      </c>
      <c r="C14" s="116" t="s">
        <v>207</v>
      </c>
      <c r="D14" s="133">
        <f t="shared" si="0"/>
        <v>0</v>
      </c>
      <c r="E14" s="133">
        <f t="shared" si="0"/>
        <v>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418"/>
      <c r="P14" s="114"/>
      <c r="Q14" s="114"/>
    </row>
    <row r="15" spans="1:17" ht="24" customHeight="1" thickBot="1">
      <c r="A15" s="115" t="s">
        <v>157</v>
      </c>
      <c r="B15" s="116">
        <v>52020</v>
      </c>
      <c r="C15" s="116" t="s">
        <v>189</v>
      </c>
      <c r="D15" s="133">
        <f t="shared" si="0"/>
        <v>0</v>
      </c>
      <c r="E15" s="133">
        <f t="shared" si="0"/>
        <v>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418"/>
      <c r="P15" s="114"/>
      <c r="Q15" s="114"/>
    </row>
    <row r="16" spans="1:17" ht="24" customHeight="1" thickBot="1">
      <c r="A16" s="115" t="s">
        <v>158</v>
      </c>
      <c r="B16" s="116">
        <v>63020</v>
      </c>
      <c r="C16" s="116" t="s">
        <v>208</v>
      </c>
      <c r="D16" s="133">
        <f t="shared" si="0"/>
        <v>848</v>
      </c>
      <c r="E16" s="133">
        <f t="shared" si="0"/>
        <v>848</v>
      </c>
      <c r="F16" s="114"/>
      <c r="G16" s="114"/>
      <c r="H16" s="114"/>
      <c r="I16" s="114"/>
      <c r="J16" s="114">
        <v>848</v>
      </c>
      <c r="K16" s="114">
        <v>848</v>
      </c>
      <c r="L16" s="114"/>
      <c r="M16" s="114"/>
      <c r="N16" s="114"/>
      <c r="O16" s="418"/>
      <c r="P16" s="114"/>
      <c r="Q16" s="114"/>
    </row>
    <row r="17" spans="1:17" ht="24" customHeight="1" thickBot="1">
      <c r="A17" s="115" t="s">
        <v>159</v>
      </c>
      <c r="B17" s="116">
        <v>64010</v>
      </c>
      <c r="C17" s="116" t="s">
        <v>175</v>
      </c>
      <c r="D17" s="133">
        <f t="shared" si="0"/>
        <v>6250</v>
      </c>
      <c r="E17" s="133">
        <f t="shared" si="0"/>
        <v>6250</v>
      </c>
      <c r="F17" s="114"/>
      <c r="G17" s="114"/>
      <c r="H17" s="114"/>
      <c r="I17" s="114"/>
      <c r="J17" s="114">
        <v>6250</v>
      </c>
      <c r="K17" s="114">
        <v>6250</v>
      </c>
      <c r="L17" s="114"/>
      <c r="M17" s="114"/>
      <c r="N17" s="114"/>
      <c r="O17" s="418"/>
      <c r="P17" s="114"/>
      <c r="Q17" s="114"/>
    </row>
    <row r="18" spans="1:17" ht="24" customHeight="1" thickBot="1">
      <c r="A18" s="115" t="s">
        <v>160</v>
      </c>
      <c r="B18" s="116">
        <v>66010</v>
      </c>
      <c r="C18" s="116" t="s">
        <v>209</v>
      </c>
      <c r="D18" s="133">
        <f t="shared" si="0"/>
        <v>2159</v>
      </c>
      <c r="E18" s="133">
        <f t="shared" si="0"/>
        <v>2159</v>
      </c>
      <c r="F18" s="114"/>
      <c r="G18" s="114"/>
      <c r="H18" s="114"/>
      <c r="I18" s="114"/>
      <c r="J18" s="114">
        <v>2159</v>
      </c>
      <c r="K18" s="114">
        <v>2159</v>
      </c>
      <c r="L18" s="114"/>
      <c r="M18" s="114"/>
      <c r="N18" s="114"/>
      <c r="O18" s="418"/>
      <c r="P18" s="114"/>
      <c r="Q18" s="114"/>
    </row>
    <row r="19" spans="1:17" ht="41.25" customHeight="1" thickBot="1">
      <c r="A19" s="115" t="s">
        <v>161</v>
      </c>
      <c r="B19" s="116">
        <v>66020</v>
      </c>
      <c r="C19" s="116" t="s">
        <v>210</v>
      </c>
      <c r="D19" s="133">
        <f t="shared" si="0"/>
        <v>24073</v>
      </c>
      <c r="E19" s="133">
        <f t="shared" si="0"/>
        <v>24073</v>
      </c>
      <c r="F19" s="114">
        <v>11427</v>
      </c>
      <c r="G19" s="114">
        <v>11427</v>
      </c>
      <c r="H19" s="114">
        <v>2500</v>
      </c>
      <c r="I19" s="114">
        <v>2500</v>
      </c>
      <c r="J19" s="114">
        <v>10146</v>
      </c>
      <c r="K19" s="114">
        <v>10146</v>
      </c>
      <c r="L19" s="114"/>
      <c r="M19" s="114"/>
      <c r="N19" s="114"/>
      <c r="O19" s="418"/>
      <c r="P19" s="114"/>
      <c r="Q19" s="114"/>
    </row>
    <row r="20" spans="1:17" ht="24" customHeight="1" thickBot="1">
      <c r="A20" s="115" t="s">
        <v>162</v>
      </c>
      <c r="B20" s="116">
        <v>72111</v>
      </c>
      <c r="C20" s="116" t="s">
        <v>211</v>
      </c>
      <c r="D20" s="133">
        <f t="shared" si="0"/>
        <v>516</v>
      </c>
      <c r="E20" s="133">
        <f t="shared" si="0"/>
        <v>516</v>
      </c>
      <c r="F20" s="114"/>
      <c r="G20" s="114"/>
      <c r="H20" s="114"/>
      <c r="I20" s="114"/>
      <c r="J20" s="114">
        <v>516</v>
      </c>
      <c r="K20" s="114">
        <v>516</v>
      </c>
      <c r="L20" s="114"/>
      <c r="M20" s="114"/>
      <c r="N20" s="114"/>
      <c r="O20" s="418"/>
      <c r="P20" s="114"/>
      <c r="Q20" s="114"/>
    </row>
    <row r="21" spans="1:17" ht="24" customHeight="1" thickBot="1">
      <c r="A21" s="115">
        <v>374</v>
      </c>
      <c r="B21" s="116">
        <v>72311</v>
      </c>
      <c r="C21" s="116" t="s">
        <v>212</v>
      </c>
      <c r="D21" s="133">
        <f t="shared" si="0"/>
        <v>349</v>
      </c>
      <c r="E21" s="133">
        <f t="shared" si="0"/>
        <v>349</v>
      </c>
      <c r="F21" s="114"/>
      <c r="G21" s="114"/>
      <c r="H21" s="114"/>
      <c r="I21" s="114"/>
      <c r="J21" s="114">
        <v>349</v>
      </c>
      <c r="K21" s="114">
        <v>349</v>
      </c>
      <c r="L21" s="114"/>
      <c r="M21" s="114"/>
      <c r="N21" s="114"/>
      <c r="O21" s="418"/>
      <c r="P21" s="114"/>
      <c r="Q21" s="114"/>
    </row>
    <row r="22" spans="1:17" ht="24" customHeight="1" thickBot="1">
      <c r="A22" s="115" t="s">
        <v>164</v>
      </c>
      <c r="B22" s="116">
        <v>74031</v>
      </c>
      <c r="C22" s="116" t="s">
        <v>213</v>
      </c>
      <c r="D22" s="133">
        <f t="shared" si="0"/>
        <v>425</v>
      </c>
      <c r="E22" s="133">
        <f t="shared" si="0"/>
        <v>425</v>
      </c>
      <c r="F22" s="114"/>
      <c r="G22" s="114"/>
      <c r="H22" s="114"/>
      <c r="I22" s="114"/>
      <c r="J22" s="114">
        <v>425</v>
      </c>
      <c r="K22" s="114">
        <v>425</v>
      </c>
      <c r="L22" s="114"/>
      <c r="M22" s="114"/>
      <c r="N22" s="114"/>
      <c r="O22" s="418"/>
      <c r="P22" s="114"/>
      <c r="Q22" s="114"/>
    </row>
    <row r="23" spans="1:17" ht="24" customHeight="1" thickBot="1">
      <c r="A23" s="115" t="s">
        <v>165</v>
      </c>
      <c r="B23" s="116">
        <v>76062</v>
      </c>
      <c r="C23" s="116" t="s">
        <v>214</v>
      </c>
      <c r="D23" s="133">
        <f t="shared" si="0"/>
        <v>0</v>
      </c>
      <c r="E23" s="133">
        <f t="shared" si="0"/>
        <v>0</v>
      </c>
      <c r="F23" s="114"/>
      <c r="G23" s="114"/>
      <c r="H23" s="114"/>
      <c r="I23" s="114"/>
      <c r="J23" s="114"/>
      <c r="K23" s="114"/>
      <c r="L23" s="114"/>
      <c r="M23" s="114"/>
      <c r="N23" s="114"/>
      <c r="O23" s="418"/>
      <c r="P23" s="114"/>
      <c r="Q23" s="114"/>
    </row>
    <row r="24" spans="1:17" ht="24" customHeight="1" thickBot="1">
      <c r="A24" s="115" t="s">
        <v>166</v>
      </c>
      <c r="B24" s="116">
        <v>81030</v>
      </c>
      <c r="C24" s="116" t="s">
        <v>215</v>
      </c>
      <c r="D24" s="133">
        <f t="shared" si="0"/>
        <v>349</v>
      </c>
      <c r="E24" s="133">
        <f t="shared" si="0"/>
        <v>349</v>
      </c>
      <c r="F24" s="114"/>
      <c r="G24" s="114"/>
      <c r="H24" s="114"/>
      <c r="I24" s="114"/>
      <c r="J24" s="114">
        <v>349</v>
      </c>
      <c r="K24" s="114">
        <v>349</v>
      </c>
      <c r="L24" s="114"/>
      <c r="M24" s="114"/>
      <c r="N24" s="114"/>
      <c r="O24" s="418"/>
      <c r="P24" s="114"/>
      <c r="Q24" s="114"/>
    </row>
    <row r="25" spans="1:17" ht="24" customHeight="1" thickBot="1">
      <c r="A25" s="115" t="s">
        <v>167</v>
      </c>
      <c r="B25" s="116">
        <v>82042</v>
      </c>
      <c r="C25" s="116" t="s">
        <v>216</v>
      </c>
      <c r="D25" s="133">
        <f t="shared" si="0"/>
        <v>6841</v>
      </c>
      <c r="E25" s="133">
        <f t="shared" si="0"/>
        <v>6841</v>
      </c>
      <c r="F25" s="120">
        <v>2994</v>
      </c>
      <c r="G25" s="120">
        <v>2994</v>
      </c>
      <c r="H25" s="114">
        <v>659</v>
      </c>
      <c r="I25" s="114">
        <v>659</v>
      </c>
      <c r="J25" s="114">
        <v>3188</v>
      </c>
      <c r="K25" s="114">
        <v>3188</v>
      </c>
      <c r="L25" s="114"/>
      <c r="M25" s="114"/>
      <c r="N25" s="114"/>
      <c r="O25" s="418"/>
      <c r="P25" s="114"/>
      <c r="Q25" s="114"/>
    </row>
    <row r="26" spans="1:17" ht="24" customHeight="1" thickBot="1">
      <c r="A26" s="115" t="s">
        <v>168</v>
      </c>
      <c r="B26" s="116">
        <v>82092</v>
      </c>
      <c r="C26" s="116" t="s">
        <v>217</v>
      </c>
      <c r="D26" s="133">
        <f t="shared" si="0"/>
        <v>7108</v>
      </c>
      <c r="E26" s="133">
        <f t="shared" si="0"/>
        <v>7108</v>
      </c>
      <c r="F26" s="120">
        <v>2994</v>
      </c>
      <c r="G26" s="120">
        <v>2994</v>
      </c>
      <c r="H26" s="114">
        <v>659</v>
      </c>
      <c r="I26" s="114">
        <v>659</v>
      </c>
      <c r="J26" s="114">
        <v>3455</v>
      </c>
      <c r="K26" s="114">
        <v>3455</v>
      </c>
      <c r="L26" s="114"/>
      <c r="M26" s="114"/>
      <c r="N26" s="114"/>
      <c r="O26" s="418"/>
      <c r="P26" s="114"/>
      <c r="Q26" s="114"/>
    </row>
    <row r="27" spans="1:17" ht="24" customHeight="1" thickBot="1">
      <c r="A27" s="115" t="s">
        <v>169</v>
      </c>
      <c r="B27" s="116">
        <v>96015</v>
      </c>
      <c r="C27" s="116" t="s">
        <v>218</v>
      </c>
      <c r="D27" s="133">
        <f t="shared" si="0"/>
        <v>125211</v>
      </c>
      <c r="E27" s="133">
        <f t="shared" si="0"/>
        <v>125211</v>
      </c>
      <c r="F27" s="120"/>
      <c r="G27" s="120"/>
      <c r="H27" s="114"/>
      <c r="I27" s="114"/>
      <c r="J27" s="114"/>
      <c r="K27" s="114"/>
      <c r="L27" s="114"/>
      <c r="M27" s="114"/>
      <c r="N27" s="114">
        <v>125211</v>
      </c>
      <c r="O27" s="418">
        <v>125211</v>
      </c>
      <c r="P27" s="114"/>
      <c r="Q27" s="114"/>
    </row>
    <row r="28" spans="1:17" ht="24" customHeight="1" thickBot="1">
      <c r="A28" s="115" t="s">
        <v>170</v>
      </c>
      <c r="B28" s="116">
        <v>102030</v>
      </c>
      <c r="C28" s="116" t="s">
        <v>219</v>
      </c>
      <c r="D28" s="133">
        <f t="shared" si="0"/>
        <v>635</v>
      </c>
      <c r="E28" s="133">
        <f t="shared" si="0"/>
        <v>635</v>
      </c>
      <c r="F28" s="114"/>
      <c r="G28" s="114"/>
      <c r="H28" s="114"/>
      <c r="I28" s="114"/>
      <c r="J28" s="114">
        <v>635</v>
      </c>
      <c r="K28" s="114">
        <v>635</v>
      </c>
      <c r="L28" s="114"/>
      <c r="M28" s="114"/>
      <c r="N28" s="114"/>
      <c r="O28" s="418"/>
      <c r="P28" s="114"/>
      <c r="Q28" s="114"/>
    </row>
    <row r="29" spans="1:17" ht="24" customHeight="1" thickBot="1">
      <c r="A29" s="115" t="s">
        <v>171</v>
      </c>
      <c r="B29" s="116">
        <v>104042</v>
      </c>
      <c r="C29" s="116" t="s">
        <v>220</v>
      </c>
      <c r="D29" s="133">
        <f t="shared" si="0"/>
        <v>39033</v>
      </c>
      <c r="E29" s="133">
        <f t="shared" si="0"/>
        <v>39033</v>
      </c>
      <c r="F29" s="114"/>
      <c r="G29" s="114"/>
      <c r="H29" s="114"/>
      <c r="I29" s="114"/>
      <c r="J29" s="114">
        <v>1810</v>
      </c>
      <c r="K29" s="114">
        <v>1810</v>
      </c>
      <c r="L29" s="114"/>
      <c r="M29" s="114"/>
      <c r="N29" s="114">
        <v>37223</v>
      </c>
      <c r="O29" s="418">
        <v>37223</v>
      </c>
      <c r="P29" s="114"/>
      <c r="Q29" s="114"/>
    </row>
    <row r="30" spans="1:17" ht="24" customHeight="1" thickBot="1">
      <c r="A30" s="115" t="s">
        <v>172</v>
      </c>
      <c r="B30" s="116">
        <v>104051</v>
      </c>
      <c r="C30" s="116" t="s">
        <v>221</v>
      </c>
      <c r="D30" s="133">
        <f t="shared" si="0"/>
        <v>0</v>
      </c>
      <c r="E30" s="133">
        <f t="shared" si="0"/>
        <v>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418"/>
      <c r="P30" s="114"/>
      <c r="Q30" s="114"/>
    </row>
    <row r="31" spans="1:17" ht="24" customHeight="1" thickBot="1">
      <c r="A31" s="115" t="s">
        <v>173</v>
      </c>
      <c r="B31" s="116">
        <v>107060</v>
      </c>
      <c r="C31" s="116" t="s">
        <v>222</v>
      </c>
      <c r="D31" s="133">
        <f t="shared" si="0"/>
        <v>0</v>
      </c>
      <c r="E31" s="133">
        <f t="shared" si="0"/>
        <v>0</v>
      </c>
      <c r="F31" s="114"/>
      <c r="G31" s="114"/>
      <c r="H31" s="114"/>
      <c r="I31" s="114"/>
      <c r="J31" s="114"/>
      <c r="K31" s="114"/>
      <c r="L31" s="114">
        <v>24514</v>
      </c>
      <c r="M31" s="418">
        <v>24514</v>
      </c>
      <c r="N31" s="114"/>
      <c r="O31" s="418"/>
      <c r="P31" s="114"/>
      <c r="Q31" s="114"/>
    </row>
    <row r="32" spans="1:17" ht="24" customHeight="1" thickBot="1">
      <c r="A32" s="117" t="s">
        <v>174</v>
      </c>
      <c r="B32" s="118"/>
      <c r="C32" s="118" t="s">
        <v>223</v>
      </c>
      <c r="D32" s="133">
        <f t="shared" si="0"/>
        <v>307033</v>
      </c>
      <c r="E32" s="133">
        <f t="shared" si="0"/>
        <v>308464</v>
      </c>
      <c r="F32" s="113">
        <f aca="true" t="shared" si="1" ref="F32:K32">SUM(F8:F31)</f>
        <v>69288</v>
      </c>
      <c r="G32" s="113">
        <f>SUM(G8:G31)</f>
        <v>69288</v>
      </c>
      <c r="H32" s="113">
        <f t="shared" si="1"/>
        <v>11309</v>
      </c>
      <c r="I32" s="113">
        <f>SUM(I8:I31)</f>
        <v>11309</v>
      </c>
      <c r="J32" s="113">
        <f t="shared" si="1"/>
        <v>55262</v>
      </c>
      <c r="K32" s="113">
        <f t="shared" si="1"/>
        <v>56643</v>
      </c>
      <c r="L32" s="113">
        <f>SUM(L8:L31)</f>
        <v>24514</v>
      </c>
      <c r="M32" s="113">
        <f>SUM(M8:M31)</f>
        <v>24514</v>
      </c>
      <c r="N32" s="113">
        <f>SUM(N8:N31)</f>
        <v>171174</v>
      </c>
      <c r="O32" s="419">
        <f>SUM(O8:O31)</f>
        <v>171224</v>
      </c>
      <c r="P32" s="130"/>
      <c r="Q32" s="134"/>
    </row>
    <row r="33" ht="12" thickBot="1">
      <c r="A33" s="119"/>
    </row>
    <row r="34" spans="1:17" ht="12" thickBot="1">
      <c r="A34" s="358" t="s">
        <v>197</v>
      </c>
      <c r="B34" s="107"/>
      <c r="C34" s="107"/>
      <c r="D34" s="420" t="s">
        <v>334</v>
      </c>
      <c r="E34" s="420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2"/>
    </row>
    <row r="35" spans="1:17" ht="21.75" thickBot="1">
      <c r="A35" s="359"/>
      <c r="B35" s="108" t="s">
        <v>224</v>
      </c>
      <c r="C35" s="108" t="s">
        <v>225</v>
      </c>
      <c r="D35" s="420"/>
      <c r="E35" s="420"/>
      <c r="F35" s="420" t="s">
        <v>518</v>
      </c>
      <c r="G35" s="420"/>
      <c r="H35" s="421" t="s">
        <v>519</v>
      </c>
      <c r="I35" s="422"/>
      <c r="J35" s="420"/>
      <c r="K35" s="420"/>
      <c r="L35" s="420"/>
      <c r="M35" s="420"/>
      <c r="N35" s="420"/>
      <c r="O35" s="420"/>
      <c r="P35" s="121"/>
      <c r="Q35" s="121"/>
    </row>
    <row r="36" spans="1:17" ht="45.75" thickBot="1">
      <c r="A36" s="359"/>
      <c r="B36" s="109"/>
      <c r="C36" s="109"/>
      <c r="D36" s="121" t="s">
        <v>395</v>
      </c>
      <c r="E36" s="188" t="s">
        <v>517</v>
      </c>
      <c r="F36" s="121" t="s">
        <v>395</v>
      </c>
      <c r="G36" s="188" t="s">
        <v>517</v>
      </c>
      <c r="H36" s="121" t="s">
        <v>395</v>
      </c>
      <c r="I36" s="188" t="s">
        <v>517</v>
      </c>
      <c r="J36" s="181" t="s">
        <v>395</v>
      </c>
      <c r="K36" s="188" t="s">
        <v>517</v>
      </c>
      <c r="L36" s="121" t="s">
        <v>395</v>
      </c>
      <c r="M36" s="188" t="s">
        <v>517</v>
      </c>
      <c r="N36" s="121" t="s">
        <v>395</v>
      </c>
      <c r="O36" s="188" t="s">
        <v>517</v>
      </c>
      <c r="P36" s="121"/>
      <c r="Q36" s="129"/>
    </row>
    <row r="37" spans="1:17" ht="12" thickBot="1">
      <c r="A37" s="360"/>
      <c r="B37" s="110"/>
      <c r="C37" s="110"/>
      <c r="D37" s="187"/>
      <c r="E37" s="187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2"/>
    </row>
    <row r="38" spans="1:17" ht="27.75" customHeight="1" thickBot="1">
      <c r="A38" s="115" t="s">
        <v>150</v>
      </c>
      <c r="B38" s="116">
        <v>11130</v>
      </c>
      <c r="C38" s="116" t="s">
        <v>202</v>
      </c>
      <c r="D38" s="113">
        <v>5246</v>
      </c>
      <c r="E38" s="419">
        <v>5246</v>
      </c>
      <c r="F38" s="114">
        <v>5246</v>
      </c>
      <c r="G38" s="418">
        <v>5246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21" customHeight="1" thickBot="1">
      <c r="A39" s="115" t="s">
        <v>151</v>
      </c>
      <c r="B39" s="116">
        <v>13320</v>
      </c>
      <c r="C39" s="116" t="s">
        <v>203</v>
      </c>
      <c r="D39" s="113"/>
      <c r="E39" s="419"/>
      <c r="F39" s="114"/>
      <c r="G39" s="418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21" customHeight="1" thickBot="1">
      <c r="A40" s="115" t="s">
        <v>152</v>
      </c>
      <c r="B40" s="116">
        <v>11350</v>
      </c>
      <c r="C40" s="116" t="s">
        <v>204</v>
      </c>
      <c r="D40" s="113"/>
      <c r="E40" s="419"/>
      <c r="F40" s="114"/>
      <c r="G40" s="418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21" customHeight="1" thickBot="1">
      <c r="A41" s="115" t="s">
        <v>153</v>
      </c>
      <c r="B41" s="116">
        <v>32020</v>
      </c>
      <c r="C41" s="116" t="s">
        <v>205</v>
      </c>
      <c r="D41" s="113"/>
      <c r="E41" s="419"/>
      <c r="F41" s="114"/>
      <c r="G41" s="418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ht="21" customHeight="1" thickBot="1">
      <c r="A42" s="115" t="s">
        <v>154</v>
      </c>
      <c r="B42" s="116">
        <v>413231</v>
      </c>
      <c r="C42" s="116" t="s">
        <v>183</v>
      </c>
      <c r="D42" s="113">
        <v>3168</v>
      </c>
      <c r="E42" s="419">
        <v>3168</v>
      </c>
      <c r="F42" s="114">
        <v>3168</v>
      </c>
      <c r="G42" s="418">
        <v>3168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21" customHeight="1" thickBot="1">
      <c r="A43" s="115" t="s">
        <v>155</v>
      </c>
      <c r="B43" s="116">
        <v>45160</v>
      </c>
      <c r="C43" s="116" t="s">
        <v>206</v>
      </c>
      <c r="D43" s="113"/>
      <c r="E43" s="419"/>
      <c r="F43" s="114"/>
      <c r="G43" s="418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21" customHeight="1" thickBot="1">
      <c r="A44" s="115" t="s">
        <v>156</v>
      </c>
      <c r="B44" s="116">
        <v>51040</v>
      </c>
      <c r="C44" s="116" t="s">
        <v>207</v>
      </c>
      <c r="D44" s="113"/>
      <c r="E44" s="419"/>
      <c r="F44" s="114"/>
      <c r="G44" s="418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21" customHeight="1" thickBot="1">
      <c r="A45" s="115" t="s">
        <v>157</v>
      </c>
      <c r="B45" s="116">
        <v>52020</v>
      </c>
      <c r="C45" s="116" t="s">
        <v>189</v>
      </c>
      <c r="D45" s="113"/>
      <c r="E45" s="419"/>
      <c r="F45" s="114"/>
      <c r="G45" s="418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21" customHeight="1" thickBot="1">
      <c r="A46" s="115" t="s">
        <v>158</v>
      </c>
      <c r="B46" s="116">
        <v>63020</v>
      </c>
      <c r="C46" s="116" t="s">
        <v>208</v>
      </c>
      <c r="D46" s="113"/>
      <c r="E46" s="419"/>
      <c r="F46" s="114"/>
      <c r="G46" s="418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21" customHeight="1" thickBot="1">
      <c r="A47" s="115" t="s">
        <v>159</v>
      </c>
      <c r="B47" s="116">
        <v>64010</v>
      </c>
      <c r="C47" s="116" t="s">
        <v>175</v>
      </c>
      <c r="D47" s="114"/>
      <c r="E47" s="419"/>
      <c r="F47" s="114"/>
      <c r="G47" s="418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21" customHeight="1" thickBot="1">
      <c r="A48" s="115" t="s">
        <v>160</v>
      </c>
      <c r="B48" s="116">
        <v>66010</v>
      </c>
      <c r="C48" s="116" t="s">
        <v>209</v>
      </c>
      <c r="D48" s="114"/>
      <c r="E48" s="419"/>
      <c r="F48" s="114"/>
      <c r="G48" s="418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21" customHeight="1" thickBot="1">
      <c r="A49" s="115" t="s">
        <v>161</v>
      </c>
      <c r="B49" s="116">
        <v>66020</v>
      </c>
      <c r="C49" s="116" t="s">
        <v>226</v>
      </c>
      <c r="D49" s="113">
        <v>800</v>
      </c>
      <c r="E49" s="419">
        <v>17860</v>
      </c>
      <c r="F49" s="114">
        <v>800</v>
      </c>
      <c r="G49" s="418">
        <v>15060</v>
      </c>
      <c r="H49" s="114"/>
      <c r="I49" s="114">
        <v>2800</v>
      </c>
      <c r="J49" s="114"/>
      <c r="K49" s="114"/>
      <c r="L49" s="114"/>
      <c r="M49" s="114"/>
      <c r="N49" s="114"/>
      <c r="O49" s="114"/>
      <c r="P49" s="114"/>
      <c r="Q49" s="114"/>
    </row>
    <row r="50" spans="1:17" ht="21" customHeight="1" thickBot="1">
      <c r="A50" s="115" t="s">
        <v>162</v>
      </c>
      <c r="B50" s="116">
        <v>72111</v>
      </c>
      <c r="C50" s="116" t="s">
        <v>211</v>
      </c>
      <c r="D50" s="113"/>
      <c r="E50" s="419"/>
      <c r="F50" s="114"/>
      <c r="G50" s="418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21" customHeight="1" thickBot="1">
      <c r="A51" s="115" t="s">
        <v>163</v>
      </c>
      <c r="B51" s="116">
        <v>72311</v>
      </c>
      <c r="C51" s="116" t="s">
        <v>212</v>
      </c>
      <c r="D51" s="114"/>
      <c r="E51" s="419"/>
      <c r="F51" s="114"/>
      <c r="G51" s="418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21" customHeight="1" thickBot="1">
      <c r="A52" s="115" t="s">
        <v>164</v>
      </c>
      <c r="B52" s="116">
        <v>74031</v>
      </c>
      <c r="C52" s="116" t="s">
        <v>213</v>
      </c>
      <c r="D52" s="114"/>
      <c r="E52" s="419"/>
      <c r="F52" s="114"/>
      <c r="G52" s="418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21" customHeight="1" thickBot="1">
      <c r="A53" s="115" t="s">
        <v>165</v>
      </c>
      <c r="B53" s="116">
        <v>76062</v>
      </c>
      <c r="C53" s="116" t="s">
        <v>214</v>
      </c>
      <c r="D53" s="114"/>
      <c r="E53" s="419"/>
      <c r="F53" s="114"/>
      <c r="G53" s="418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21" customHeight="1" thickBot="1">
      <c r="A54" s="115" t="s">
        <v>166</v>
      </c>
      <c r="B54" s="116">
        <v>81030</v>
      </c>
      <c r="C54" s="116" t="s">
        <v>215</v>
      </c>
      <c r="D54" s="114"/>
      <c r="E54" s="419"/>
      <c r="F54" s="114"/>
      <c r="G54" s="418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21" customHeight="1" thickBot="1">
      <c r="A55" s="115" t="s">
        <v>167</v>
      </c>
      <c r="B55" s="116">
        <v>82042</v>
      </c>
      <c r="C55" s="116" t="s">
        <v>216</v>
      </c>
      <c r="D55" s="113">
        <v>1205</v>
      </c>
      <c r="E55" s="419">
        <v>1205</v>
      </c>
      <c r="F55" s="114">
        <v>1205</v>
      </c>
      <c r="G55" s="418">
        <v>1205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21" customHeight="1" thickBot="1">
      <c r="A56" s="115" t="s">
        <v>168</v>
      </c>
      <c r="B56" s="116">
        <v>82092</v>
      </c>
      <c r="C56" s="116" t="s">
        <v>217</v>
      </c>
      <c r="D56" s="113"/>
      <c r="E56" s="419"/>
      <c r="F56" s="113"/>
      <c r="G56" s="418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ht="21" customHeight="1" thickBot="1">
      <c r="A57" s="115" t="s">
        <v>169</v>
      </c>
      <c r="B57" s="116">
        <v>96015</v>
      </c>
      <c r="C57" s="116" t="s">
        <v>227</v>
      </c>
      <c r="D57" s="113"/>
      <c r="E57" s="419"/>
      <c r="F57" s="113"/>
      <c r="G57" s="418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21" customHeight="1" thickBot="1">
      <c r="A58" s="115" t="s">
        <v>170</v>
      </c>
      <c r="B58" s="116">
        <v>102030</v>
      </c>
      <c r="C58" s="116" t="s">
        <v>219</v>
      </c>
      <c r="D58" s="113"/>
      <c r="E58" s="419"/>
      <c r="F58" s="113"/>
      <c r="G58" s="418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21" customHeight="1" thickBot="1">
      <c r="A59" s="115" t="s">
        <v>171</v>
      </c>
      <c r="B59" s="116">
        <v>104042</v>
      </c>
      <c r="C59" s="116" t="s">
        <v>220</v>
      </c>
      <c r="D59" s="113">
        <v>1000</v>
      </c>
      <c r="E59" s="419">
        <v>1000</v>
      </c>
      <c r="F59" s="129"/>
      <c r="G59" s="129"/>
      <c r="H59" s="418">
        <v>1000</v>
      </c>
      <c r="I59" s="114">
        <v>1000</v>
      </c>
      <c r="J59" s="113"/>
      <c r="K59" s="113"/>
      <c r="L59" s="113"/>
      <c r="M59" s="113"/>
      <c r="N59" s="113"/>
      <c r="O59" s="113"/>
      <c r="P59" s="113"/>
      <c r="Q59" s="113"/>
    </row>
    <row r="60" spans="1:17" ht="21" customHeight="1" thickBot="1">
      <c r="A60" s="115" t="s">
        <v>172</v>
      </c>
      <c r="B60" s="116">
        <v>104051</v>
      </c>
      <c r="C60" s="116" t="s">
        <v>221</v>
      </c>
      <c r="D60" s="113"/>
      <c r="E60" s="419"/>
      <c r="F60" s="113"/>
      <c r="G60" s="418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21" customHeight="1" thickBot="1">
      <c r="A61" s="115" t="s">
        <v>173</v>
      </c>
      <c r="B61" s="116">
        <v>107060</v>
      </c>
      <c r="C61" s="116" t="s">
        <v>222</v>
      </c>
      <c r="D61" s="113"/>
      <c r="E61" s="419"/>
      <c r="F61" s="113"/>
      <c r="G61" s="418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21" customHeight="1" thickBot="1">
      <c r="A62" s="117" t="s">
        <v>174</v>
      </c>
      <c r="B62" s="116"/>
      <c r="C62" s="118" t="s">
        <v>228</v>
      </c>
      <c r="D62" s="113">
        <f>SUM(D38:D61)</f>
        <v>11419</v>
      </c>
      <c r="E62" s="113">
        <f>SUM(E38:E61)</f>
        <v>28479</v>
      </c>
      <c r="F62" s="113">
        <f>SUM(F38:F61)</f>
        <v>10419</v>
      </c>
      <c r="G62" s="419">
        <v>24679</v>
      </c>
      <c r="H62" s="113">
        <v>1000</v>
      </c>
      <c r="I62" s="113">
        <v>3800</v>
      </c>
      <c r="J62" s="113"/>
      <c r="K62" s="113"/>
      <c r="L62" s="113"/>
      <c r="M62" s="113"/>
      <c r="N62" s="113"/>
      <c r="O62" s="113"/>
      <c r="P62" s="113"/>
      <c r="Q62" s="113"/>
    </row>
    <row r="63" spans="1:45" ht="21" customHeight="1" thickBot="1">
      <c r="A63" s="117" t="s">
        <v>174</v>
      </c>
      <c r="B63" s="116"/>
      <c r="C63" s="118" t="s">
        <v>228</v>
      </c>
      <c r="D63" s="113" t="s">
        <v>229</v>
      </c>
      <c r="E63" s="113">
        <f>K63+Q63</f>
        <v>0</v>
      </c>
      <c r="F63" s="113">
        <f>SUM(F39:F62)</f>
        <v>15592</v>
      </c>
      <c r="G63" s="113">
        <f>SUM(G39:G62)</f>
        <v>44112</v>
      </c>
      <c r="H63" s="113">
        <f>SUM(H39:H62)</f>
        <v>2000</v>
      </c>
      <c r="I63" s="189">
        <v>28.58</v>
      </c>
      <c r="J63" s="113">
        <f>SUM(J39:J62)</f>
        <v>0</v>
      </c>
      <c r="K63" s="113">
        <f>SUM(K39:K62)</f>
        <v>0</v>
      </c>
      <c r="L63" s="113">
        <f>SUM(L39:L62)</f>
        <v>0</v>
      </c>
      <c r="M63" s="113">
        <f>SUM(M39:M62)</f>
        <v>0</v>
      </c>
      <c r="N63" s="113">
        <f>SUM(N39:N62)</f>
        <v>0</v>
      </c>
      <c r="O63" s="189">
        <v>26.11</v>
      </c>
      <c r="P63" s="113">
        <f>SUM(P39:P62)</f>
        <v>0</v>
      </c>
      <c r="Q63" s="113">
        <f>SUM(Q39:Q62)</f>
        <v>0</v>
      </c>
      <c r="R63" s="113">
        <f>SUM(R39:R62)</f>
        <v>0</v>
      </c>
      <c r="S63" s="113">
        <f>SUM(S39:S62)</f>
        <v>0</v>
      </c>
      <c r="T63" s="113">
        <f>SUM(T39:T62)</f>
        <v>0</v>
      </c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</row>
    <row r="64" ht="11.25">
      <c r="A64" s="119"/>
    </row>
  </sheetData>
  <sheetProtection/>
  <mergeCells count="22">
    <mergeCell ref="A34:A37"/>
    <mergeCell ref="D34:E35"/>
    <mergeCell ref="F34:Q34"/>
    <mergeCell ref="F35:G35"/>
    <mergeCell ref="H35:I35"/>
    <mergeCell ref="J35:K35"/>
    <mergeCell ref="L35:M35"/>
    <mergeCell ref="N35:O35"/>
    <mergeCell ref="F37:Q37"/>
    <mergeCell ref="H5:I5"/>
    <mergeCell ref="J5:K5"/>
    <mergeCell ref="L5:M5"/>
    <mergeCell ref="N5:O5"/>
    <mergeCell ref="P5:Q5"/>
    <mergeCell ref="F7:Q7"/>
    <mergeCell ref="A1:L1"/>
    <mergeCell ref="A2:M3"/>
    <mergeCell ref="A4:A7"/>
    <mergeCell ref="D4:E4"/>
    <mergeCell ref="F4:Q4"/>
    <mergeCell ref="D5:E5"/>
    <mergeCell ref="F5:G5"/>
  </mergeCells>
  <printOptions/>
  <pageMargins left="0" right="0" top="0.11811023622047245" bottom="0" header="0" footer="0.31496062992125984"/>
  <pageSetup horizontalDpi="600" verticalDpi="600" orientation="landscape" paperSize="8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5.00390625" style="0" customWidth="1"/>
    <col min="2" max="2" width="32.625" style="0" customWidth="1"/>
    <col min="3" max="3" width="9.00390625" style="0" customWidth="1"/>
    <col min="4" max="4" width="9.125" style="0" customWidth="1"/>
    <col min="5" max="5" width="9.625" style="0" customWidth="1"/>
    <col min="6" max="6" width="8.375" style="0" customWidth="1"/>
    <col min="7" max="7" width="11.00390625" style="0" customWidth="1"/>
    <col min="8" max="15" width="9.125" style="0" hidden="1" customWidth="1"/>
    <col min="16" max="16" width="7.875" style="0" customWidth="1"/>
  </cols>
  <sheetData>
    <row r="1" spans="1:12" s="412" customFormat="1" ht="12.75">
      <c r="A1" s="348" t="s">
        <v>538</v>
      </c>
      <c r="B1" s="348"/>
      <c r="C1" s="348"/>
      <c r="D1" s="348"/>
      <c r="E1" s="348"/>
      <c r="F1" s="348"/>
      <c r="G1" s="348"/>
      <c r="H1" s="348"/>
      <c r="I1" s="411"/>
      <c r="J1" s="411"/>
      <c r="K1" s="411"/>
      <c r="L1" s="411"/>
    </row>
    <row r="2" spans="1:8" ht="30.75" customHeight="1">
      <c r="A2" s="371" t="s">
        <v>191</v>
      </c>
      <c r="B2" s="364"/>
      <c r="C2" s="364"/>
      <c r="D2" s="364"/>
      <c r="E2" s="151"/>
      <c r="F2" s="151"/>
      <c r="G2" s="151"/>
      <c r="H2" s="151"/>
    </row>
    <row r="3" spans="1:8" ht="12.75">
      <c r="A3" s="151"/>
      <c r="B3" s="151"/>
      <c r="C3" s="151"/>
      <c r="D3" s="151"/>
      <c r="E3" s="151"/>
      <c r="F3" s="151"/>
      <c r="G3" s="151"/>
      <c r="H3" s="151"/>
    </row>
    <row r="4" spans="1:8" ht="36" customHeight="1">
      <c r="A4" s="371" t="s">
        <v>367</v>
      </c>
      <c r="B4" s="364"/>
      <c r="C4" s="364"/>
      <c r="D4" s="364"/>
      <c r="E4" s="151"/>
      <c r="F4" s="151"/>
      <c r="G4" s="151"/>
      <c r="H4" s="151"/>
    </row>
    <row r="5" ht="15.75" customHeight="1">
      <c r="C5" s="9" t="s">
        <v>0</v>
      </c>
    </row>
    <row r="6" spans="1:12" s="8" customFormat="1" ht="80.25" customHeight="1">
      <c r="A6" s="320" t="s">
        <v>197</v>
      </c>
      <c r="B6" s="72" t="s">
        <v>307</v>
      </c>
      <c r="C6" s="75" t="s">
        <v>501</v>
      </c>
      <c r="D6" s="75" t="s">
        <v>521</v>
      </c>
      <c r="E6" s="75" t="s">
        <v>501</v>
      </c>
      <c r="F6" s="75" t="s">
        <v>521</v>
      </c>
      <c r="G6" s="75" t="s">
        <v>501</v>
      </c>
      <c r="H6" s="75" t="s">
        <v>521</v>
      </c>
      <c r="I6" s="75" t="s">
        <v>501</v>
      </c>
      <c r="J6" s="75" t="s">
        <v>521</v>
      </c>
      <c r="K6" s="75" t="s">
        <v>501</v>
      </c>
      <c r="L6" s="75" t="s">
        <v>521</v>
      </c>
    </row>
    <row r="7" spans="1:12" s="8" customFormat="1" ht="57.75" customHeight="1">
      <c r="A7" s="89" t="s">
        <v>150</v>
      </c>
      <c r="B7" s="76" t="s">
        <v>314</v>
      </c>
      <c r="C7" s="89">
        <v>0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s="8" customFormat="1" ht="20.25" customHeight="1">
      <c r="A8" s="89" t="s">
        <v>151</v>
      </c>
      <c r="B8" s="89" t="s">
        <v>309</v>
      </c>
      <c r="C8" s="89">
        <v>0</v>
      </c>
      <c r="D8" s="89"/>
      <c r="E8" s="89"/>
      <c r="F8" s="89"/>
      <c r="G8" s="89"/>
      <c r="H8" s="89"/>
      <c r="I8" s="89"/>
      <c r="J8" s="89"/>
      <c r="K8" s="89"/>
      <c r="L8" s="89"/>
    </row>
    <row r="9" spans="1:12" s="8" customFormat="1" ht="18.75" customHeight="1">
      <c r="A9" s="89" t="s">
        <v>152</v>
      </c>
      <c r="B9" s="89" t="s">
        <v>310</v>
      </c>
      <c r="C9" s="89">
        <v>0</v>
      </c>
      <c r="D9" s="89"/>
      <c r="E9" s="89"/>
      <c r="F9" s="89"/>
      <c r="G9" s="89"/>
      <c r="H9" s="89"/>
      <c r="I9" s="89"/>
      <c r="J9" s="89"/>
      <c r="K9" s="89"/>
      <c r="L9" s="89"/>
    </row>
    <row r="10" spans="1:12" s="8" customFormat="1" ht="25.5" customHeight="1">
      <c r="A10" s="89" t="s">
        <v>153</v>
      </c>
      <c r="B10" s="89" t="s">
        <v>311</v>
      </c>
      <c r="C10" s="89">
        <v>0</v>
      </c>
      <c r="D10" s="89"/>
      <c r="E10" s="89"/>
      <c r="F10" s="89"/>
      <c r="G10" s="89"/>
      <c r="H10" s="89"/>
      <c r="I10" s="89"/>
      <c r="J10" s="89"/>
      <c r="K10" s="89"/>
      <c r="L10" s="89"/>
    </row>
    <row r="11" spans="1:12" s="8" customFormat="1" ht="25.5" customHeight="1">
      <c r="A11" s="89" t="s">
        <v>154</v>
      </c>
      <c r="B11" s="89" t="s">
        <v>455</v>
      </c>
      <c r="C11" s="89">
        <v>2500</v>
      </c>
      <c r="D11" s="89"/>
      <c r="E11" s="89"/>
      <c r="F11" s="89"/>
      <c r="G11" s="89"/>
      <c r="H11" s="89"/>
      <c r="I11" s="89"/>
      <c r="J11" s="89"/>
      <c r="K11" s="89"/>
      <c r="L11" s="89">
        <v>2200</v>
      </c>
    </row>
    <row r="12" spans="1:12" s="8" customFormat="1" ht="25.5" customHeight="1">
      <c r="A12" s="89" t="s">
        <v>155</v>
      </c>
      <c r="B12" s="89" t="s">
        <v>456</v>
      </c>
      <c r="C12" s="89">
        <v>2000</v>
      </c>
      <c r="D12" s="89"/>
      <c r="E12" s="89"/>
      <c r="F12" s="89"/>
      <c r="G12" s="89"/>
      <c r="H12" s="89"/>
      <c r="I12" s="89"/>
      <c r="J12" s="89"/>
      <c r="K12" s="89"/>
      <c r="L12" s="89"/>
    </row>
    <row r="13" spans="1:12" s="8" customFormat="1" ht="25.5" customHeight="1">
      <c r="A13" s="89" t="s">
        <v>156</v>
      </c>
      <c r="B13" s="89" t="s">
        <v>457</v>
      </c>
      <c r="C13" s="89">
        <v>2600</v>
      </c>
      <c r="D13" s="89"/>
      <c r="E13" s="89"/>
      <c r="F13" s="89"/>
      <c r="G13" s="89"/>
      <c r="H13" s="89"/>
      <c r="I13" s="89"/>
      <c r="J13" s="89"/>
      <c r="K13" s="89"/>
      <c r="L13" s="89"/>
    </row>
    <row r="14" spans="1:12" s="8" customFormat="1" ht="25.5" customHeight="1">
      <c r="A14" s="89" t="s">
        <v>157</v>
      </c>
      <c r="B14" s="89" t="s">
        <v>462</v>
      </c>
      <c r="C14" s="89">
        <v>3800</v>
      </c>
      <c r="D14" s="89"/>
      <c r="E14" s="89"/>
      <c r="F14" s="89"/>
      <c r="G14" s="89"/>
      <c r="H14" s="89"/>
      <c r="I14" s="89"/>
      <c r="J14" s="89"/>
      <c r="K14" s="89"/>
      <c r="L14" s="89"/>
    </row>
    <row r="15" spans="1:12" s="8" customFormat="1" ht="27" customHeight="1">
      <c r="A15" s="89" t="s">
        <v>158</v>
      </c>
      <c r="B15" s="89" t="s">
        <v>522</v>
      </c>
      <c r="C15" s="89">
        <v>10000</v>
      </c>
      <c r="D15" s="89"/>
      <c r="E15" s="89"/>
      <c r="F15" s="89"/>
      <c r="G15" s="89"/>
      <c r="H15" s="89"/>
      <c r="I15" s="89"/>
      <c r="J15" s="89"/>
      <c r="K15" s="89"/>
      <c r="L15" s="89"/>
    </row>
    <row r="16" spans="1:12" s="8" customFormat="1" ht="25.5" customHeight="1">
      <c r="A16" s="89" t="s">
        <v>159</v>
      </c>
      <c r="B16" s="89" t="s">
        <v>461</v>
      </c>
      <c r="C16" s="89">
        <v>1000</v>
      </c>
      <c r="D16" s="89"/>
      <c r="E16" s="89"/>
      <c r="F16" s="89"/>
      <c r="G16" s="89"/>
      <c r="H16" s="89"/>
      <c r="I16" s="89"/>
      <c r="J16" s="89"/>
      <c r="K16" s="89"/>
      <c r="L16" s="89"/>
    </row>
    <row r="17" spans="1:12" s="8" customFormat="1" ht="25.5" customHeight="1">
      <c r="A17" s="89" t="s">
        <v>160</v>
      </c>
      <c r="B17" s="89" t="s">
        <v>463</v>
      </c>
      <c r="C17" s="89">
        <v>2223</v>
      </c>
      <c r="D17" s="89"/>
      <c r="E17" s="89"/>
      <c r="F17" s="89"/>
      <c r="G17" s="89"/>
      <c r="H17" s="89"/>
      <c r="I17" s="89"/>
      <c r="J17" s="89"/>
      <c r="K17" s="89"/>
      <c r="L17" s="89">
        <v>1588</v>
      </c>
    </row>
    <row r="18" spans="1:12" s="8" customFormat="1" ht="25.5" customHeight="1">
      <c r="A18" s="89" t="s">
        <v>161</v>
      </c>
      <c r="B18" s="89" t="s">
        <v>464</v>
      </c>
      <c r="C18" s="89">
        <v>1300</v>
      </c>
      <c r="D18" s="89"/>
      <c r="E18" s="89"/>
      <c r="F18" s="89"/>
      <c r="G18" s="89"/>
      <c r="H18" s="89"/>
      <c r="I18" s="89"/>
      <c r="J18" s="89"/>
      <c r="K18" s="89"/>
      <c r="L18" s="89"/>
    </row>
    <row r="19" spans="1:12" s="8" customFormat="1" ht="25.5" customHeight="1">
      <c r="A19" s="89" t="s">
        <v>162</v>
      </c>
      <c r="B19" s="89" t="s">
        <v>465</v>
      </c>
      <c r="C19" s="89">
        <v>1200</v>
      </c>
      <c r="D19" s="89"/>
      <c r="E19" s="89"/>
      <c r="F19" s="89"/>
      <c r="G19" s="89"/>
      <c r="H19" s="89"/>
      <c r="I19" s="89"/>
      <c r="J19" s="89"/>
      <c r="K19" s="89"/>
      <c r="L19" s="89"/>
    </row>
    <row r="20" spans="1:12" s="8" customFormat="1" ht="18" customHeight="1">
      <c r="A20" s="89" t="s">
        <v>163</v>
      </c>
      <c r="B20" s="89" t="s">
        <v>312</v>
      </c>
      <c r="C20" s="89">
        <v>0</v>
      </c>
      <c r="D20" s="89"/>
      <c r="E20" s="89"/>
      <c r="F20" s="89"/>
      <c r="G20" s="89"/>
      <c r="H20" s="89"/>
      <c r="I20" s="89"/>
      <c r="J20" s="89"/>
      <c r="K20" s="89"/>
      <c r="L20" s="89"/>
    </row>
    <row r="21" spans="1:12" s="301" customFormat="1" ht="27.75" customHeight="1">
      <c r="A21" s="89" t="s">
        <v>164</v>
      </c>
      <c r="B21" s="89" t="s">
        <v>523</v>
      </c>
      <c r="C21" s="89"/>
      <c r="D21" s="89"/>
      <c r="E21" s="89"/>
      <c r="F21" s="89"/>
      <c r="G21" s="89"/>
      <c r="H21" s="89"/>
      <c r="I21" s="89"/>
      <c r="J21" s="89"/>
      <c r="K21" s="89"/>
      <c r="L21" s="89">
        <v>1994</v>
      </c>
    </row>
    <row r="22" spans="1:12" s="8" customFormat="1" ht="11.25">
      <c r="A22" s="89" t="s">
        <v>165</v>
      </c>
      <c r="B22" s="89" t="s">
        <v>524</v>
      </c>
      <c r="C22" s="89"/>
      <c r="D22" s="89"/>
      <c r="E22" s="89"/>
      <c r="F22" s="89"/>
      <c r="G22" s="89"/>
      <c r="H22" s="89"/>
      <c r="I22" s="89"/>
      <c r="J22" s="89"/>
      <c r="K22" s="89"/>
      <c r="L22" s="89">
        <v>362</v>
      </c>
    </row>
    <row r="23" spans="1:12" s="8" customFormat="1" ht="11.25">
      <c r="A23" s="89" t="s">
        <v>166</v>
      </c>
      <c r="B23" s="89" t="s">
        <v>525</v>
      </c>
      <c r="C23" s="89"/>
      <c r="D23" s="89"/>
      <c r="E23" s="89"/>
      <c r="F23" s="89"/>
      <c r="G23" s="89"/>
      <c r="H23" s="89"/>
      <c r="I23" s="89"/>
      <c r="J23" s="89"/>
      <c r="K23" s="89"/>
      <c r="L23" s="89">
        <v>440</v>
      </c>
    </row>
    <row r="24" spans="1:12" ht="12.75">
      <c r="A24" s="89" t="s">
        <v>167</v>
      </c>
      <c r="B24" s="89" t="s">
        <v>526</v>
      </c>
      <c r="C24" s="89"/>
      <c r="D24" s="89"/>
      <c r="E24" s="89"/>
      <c r="F24" s="89"/>
      <c r="G24" s="89"/>
      <c r="H24" s="89"/>
      <c r="I24" s="89"/>
      <c r="J24" s="89"/>
      <c r="K24" s="89"/>
      <c r="L24" s="89">
        <v>191</v>
      </c>
    </row>
    <row r="25" spans="1:12" ht="12.75">
      <c r="A25" s="89" t="s">
        <v>168</v>
      </c>
      <c r="B25" s="89" t="s">
        <v>527</v>
      </c>
      <c r="C25" s="89"/>
      <c r="D25" s="89"/>
      <c r="E25" s="89"/>
      <c r="F25" s="89"/>
      <c r="G25" s="89"/>
      <c r="H25" s="89"/>
      <c r="I25" s="89"/>
      <c r="J25" s="89"/>
      <c r="K25" s="89"/>
      <c r="L25" s="89">
        <v>120</v>
      </c>
    </row>
    <row r="26" spans="1:12" ht="12.75">
      <c r="A26" s="89" t="s">
        <v>169</v>
      </c>
      <c r="B26" s="89" t="s">
        <v>528</v>
      </c>
      <c r="C26" s="89"/>
      <c r="D26" s="89"/>
      <c r="E26" s="89"/>
      <c r="F26" s="89"/>
      <c r="G26" s="89"/>
      <c r="H26" s="89"/>
      <c r="I26" s="89"/>
      <c r="J26" s="89"/>
      <c r="K26" s="89"/>
      <c r="L26" s="89">
        <v>500</v>
      </c>
    </row>
    <row r="27" spans="1:12" ht="12.75">
      <c r="A27" s="89" t="s">
        <v>170</v>
      </c>
      <c r="B27" s="89" t="s">
        <v>529</v>
      </c>
      <c r="C27" s="89"/>
      <c r="D27" s="89"/>
      <c r="E27" s="89"/>
      <c r="F27" s="89"/>
      <c r="G27" s="89"/>
      <c r="H27" s="89"/>
      <c r="I27" s="89"/>
      <c r="J27" s="89"/>
      <c r="K27" s="89"/>
      <c r="L27" s="89">
        <v>130</v>
      </c>
    </row>
    <row r="28" spans="1:12" ht="12.75">
      <c r="A28" s="89" t="s">
        <v>171</v>
      </c>
      <c r="B28" s="89" t="s">
        <v>530</v>
      </c>
      <c r="C28" s="89"/>
      <c r="D28" s="89"/>
      <c r="E28" s="89"/>
      <c r="F28" s="89"/>
      <c r="G28" s="89"/>
      <c r="H28" s="89"/>
      <c r="I28" s="89"/>
      <c r="J28" s="89"/>
      <c r="K28" s="89"/>
      <c r="L28" s="89">
        <v>50</v>
      </c>
    </row>
    <row r="29" spans="1:12" ht="12.75">
      <c r="A29" s="89" t="s">
        <v>172</v>
      </c>
      <c r="B29" s="89" t="s">
        <v>531</v>
      </c>
      <c r="C29" s="89"/>
      <c r="D29" s="89"/>
      <c r="E29" s="89"/>
      <c r="F29" s="89"/>
      <c r="G29" s="89"/>
      <c r="H29" s="89"/>
      <c r="I29" s="89"/>
      <c r="J29" s="89"/>
      <c r="K29" s="89"/>
      <c r="L29" s="89">
        <v>3675</v>
      </c>
    </row>
    <row r="30" spans="1:12" ht="12.75">
      <c r="A30" s="89" t="s">
        <v>173</v>
      </c>
      <c r="B30" s="89" t="s">
        <v>532</v>
      </c>
      <c r="C30" s="89"/>
      <c r="D30" s="89"/>
      <c r="E30" s="89"/>
      <c r="F30" s="89"/>
      <c r="G30" s="89"/>
      <c r="H30" s="89"/>
      <c r="I30" s="89"/>
      <c r="J30" s="89"/>
      <c r="K30" s="89"/>
      <c r="L30" s="89">
        <v>400</v>
      </c>
    </row>
    <row r="31" spans="1:12" ht="12.75">
      <c r="A31" s="89" t="s">
        <v>174</v>
      </c>
      <c r="B31" s="89" t="s">
        <v>533</v>
      </c>
      <c r="C31" s="89"/>
      <c r="D31" s="89"/>
      <c r="E31" s="89"/>
      <c r="F31" s="89"/>
      <c r="G31" s="89"/>
      <c r="H31" s="89"/>
      <c r="I31" s="89"/>
      <c r="J31" s="89"/>
      <c r="K31" s="89"/>
      <c r="L31" s="89">
        <v>50</v>
      </c>
    </row>
    <row r="32" spans="1:12" ht="12.75">
      <c r="A32" s="89" t="s">
        <v>534</v>
      </c>
      <c r="B32" s="89" t="s">
        <v>535</v>
      </c>
      <c r="C32" s="89"/>
      <c r="D32" s="89"/>
      <c r="E32" s="89"/>
      <c r="F32" s="89"/>
      <c r="G32" s="89"/>
      <c r="H32" s="89"/>
      <c r="I32" s="89"/>
      <c r="J32" s="89"/>
      <c r="K32" s="89"/>
      <c r="L32" s="89">
        <v>1500</v>
      </c>
    </row>
    <row r="33" spans="1:12" ht="12.75">
      <c r="A33" s="89" t="s">
        <v>370</v>
      </c>
      <c r="B33" s="89" t="s">
        <v>536</v>
      </c>
      <c r="C33" s="89"/>
      <c r="D33" s="89"/>
      <c r="E33" s="89"/>
      <c r="F33" s="89"/>
      <c r="G33" s="89"/>
      <c r="H33" s="89"/>
      <c r="I33" s="89"/>
      <c r="J33" s="89"/>
      <c r="K33" s="89"/>
      <c r="L33" s="89">
        <v>600</v>
      </c>
    </row>
    <row r="34" spans="1:12" ht="12.75">
      <c r="A34" s="89" t="s">
        <v>379</v>
      </c>
      <c r="B34" s="89" t="s">
        <v>537</v>
      </c>
      <c r="C34" s="89"/>
      <c r="D34" s="89"/>
      <c r="E34" s="89"/>
      <c r="F34" s="89"/>
      <c r="G34" s="89"/>
      <c r="H34" s="89"/>
      <c r="I34" s="89"/>
      <c r="J34" s="89"/>
      <c r="K34" s="89"/>
      <c r="L34" s="89">
        <v>300</v>
      </c>
    </row>
    <row r="35" spans="1:12" ht="12.75">
      <c r="A35" s="89" t="s">
        <v>380</v>
      </c>
      <c r="B35" s="303" t="s">
        <v>313</v>
      </c>
      <c r="C35" s="303">
        <f>SUM(C7:C20)</f>
        <v>26623</v>
      </c>
      <c r="D35" s="303">
        <v>7322</v>
      </c>
      <c r="E35" s="303">
        <v>7322</v>
      </c>
      <c r="F35" s="303">
        <v>7322</v>
      </c>
      <c r="G35" s="303">
        <v>7322</v>
      </c>
      <c r="H35" s="303">
        <v>7322</v>
      </c>
      <c r="I35" s="303">
        <v>7322</v>
      </c>
      <c r="J35" s="303">
        <v>7322</v>
      </c>
      <c r="K35" s="303">
        <v>7322</v>
      </c>
      <c r="L35" s="303">
        <f>SUM(L10:L34)</f>
        <v>14100</v>
      </c>
    </row>
  </sheetData>
  <sheetProtection/>
  <mergeCells count="3">
    <mergeCell ref="A1:L1"/>
    <mergeCell ref="A2:D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Szita László</dc:creator>
  <cp:keywords/>
  <dc:description/>
  <cp:lastModifiedBy>Iroda-8596</cp:lastModifiedBy>
  <cp:lastPrinted>2017-03-02T13:44:05Z</cp:lastPrinted>
  <dcterms:created xsi:type="dcterms:W3CDTF">2016-03-07T14:14:28Z</dcterms:created>
  <dcterms:modified xsi:type="dcterms:W3CDTF">2017-12-07T14:23:28Z</dcterms:modified>
  <cp:category/>
  <cp:version/>
  <cp:contentType/>
  <cp:contentStatus/>
</cp:coreProperties>
</file>